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xr:revisionPtr revIDLastSave="0" documentId="13_ncr:1_{31F93F58-9E6C-40EE-BD6D-2A0E31DE8234}" xr6:coauthVersionLast="47" xr6:coauthVersionMax="47" xr10:uidLastSave="{00000000-0000-0000-0000-000000000000}"/>
  <bookViews>
    <workbookView xWindow="-120" yWindow="-120" windowWidth="29040" windowHeight="15720" tabRatio="890" activeTab="2" xr2:uid="{00000000-000D-0000-FFFF-FFFF00000000}"/>
  </bookViews>
  <sheets>
    <sheet name="Day 5 SOX Review" sheetId="44" r:id="rId1"/>
    <sheet name="Error Checks" sheetId="47" r:id="rId2"/>
    <sheet name="Notes" sheetId="42" r:id="rId3"/>
    <sheet name="TD Calc --&gt;" sheetId="49" r:id="rId4"/>
    <sheet name="YTD PROGRAM SUMMARY" sheetId="28" r:id="rId5"/>
    <sheet name="Forecast Inputs" sheetId="61" r:id="rId6"/>
    <sheet name="RES kWh ENTRY" sheetId="50" r:id="rId7"/>
    <sheet name="BIZ kWh ENTRY" sheetId="51" r:id="rId8"/>
    <sheet name="BIZ SUM" sheetId="52" r:id="rId9"/>
    <sheet name="1M - RES" sheetId="2" r:id="rId10"/>
    <sheet name="2M - SGS" sheetId="10" r:id="rId11"/>
    <sheet name="3M - LGS" sheetId="29" r:id="rId12"/>
    <sheet name="4M - SPS" sheetId="30" r:id="rId13"/>
    <sheet name="11M - LPS" sheetId="31" r:id="rId14"/>
    <sheet name="LI 1M - RES" sheetId="32" r:id="rId15"/>
    <sheet name="LI 2M - SGS" sheetId="33" r:id="rId16"/>
    <sheet name="LI 3M - LGS" sheetId="34" r:id="rId17"/>
    <sheet name="LI 4M - SPS" sheetId="35" r:id="rId18"/>
    <sheet name="LI 11M - LPS" sheetId="36" r:id="rId19"/>
    <sheet name="Res DRENE" sheetId="53" r:id="rId20"/>
    <sheet name="Biz DRENE" sheetId="43" r:id="rId2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4" i="61" l="1"/>
  <c r="D36" i="47" l="1"/>
  <c r="AB26" i="61" l="1"/>
  <c r="AB24" i="61"/>
  <c r="AB23" i="61"/>
  <c r="AB21" i="61"/>
  <c r="AA21" i="61"/>
  <c r="AA26" i="61"/>
  <c r="AA24" i="61"/>
  <c r="AA23" i="61"/>
  <c r="CB32" i="51"/>
  <c r="CA32" i="51"/>
  <c r="CB31" i="51"/>
  <c r="CA31" i="51"/>
  <c r="CB30" i="51"/>
  <c r="CA30" i="51"/>
  <c r="CB29" i="51"/>
  <c r="CA29" i="51"/>
  <c r="CB28" i="51"/>
  <c r="CA28" i="51"/>
  <c r="CB27" i="51"/>
  <c r="CA27" i="51"/>
  <c r="CB26" i="51"/>
  <c r="CA26" i="51"/>
  <c r="CB25" i="51"/>
  <c r="CA25" i="51"/>
  <c r="CB24" i="51"/>
  <c r="CA24" i="51"/>
  <c r="CB23" i="51"/>
  <c r="CA23" i="51"/>
  <c r="CB22" i="51"/>
  <c r="CA22" i="51"/>
  <c r="CB21" i="51"/>
  <c r="CA21" i="51"/>
  <c r="CB20" i="51"/>
  <c r="CA20" i="51"/>
  <c r="BF32" i="51"/>
  <c r="BE32" i="51"/>
  <c r="BF31" i="51"/>
  <c r="BE31" i="51"/>
  <c r="BF30" i="51"/>
  <c r="BE30" i="51"/>
  <c r="BF29" i="51"/>
  <c r="BE29" i="51"/>
  <c r="BF28" i="51"/>
  <c r="BE28" i="51"/>
  <c r="BF27" i="51"/>
  <c r="BE27" i="51"/>
  <c r="BF26" i="51"/>
  <c r="BE26" i="51"/>
  <c r="BF25" i="51"/>
  <c r="BE25" i="51"/>
  <c r="BF24" i="51"/>
  <c r="BE24" i="51"/>
  <c r="BF23" i="51"/>
  <c r="BE23" i="51"/>
  <c r="BF22" i="51"/>
  <c r="BE22" i="51"/>
  <c r="BF21" i="51"/>
  <c r="BE21" i="51"/>
  <c r="BF20" i="51"/>
  <c r="BE20" i="51"/>
  <c r="AJ32" i="51"/>
  <c r="AI32" i="51"/>
  <c r="AJ31" i="51"/>
  <c r="AI31" i="51"/>
  <c r="AJ30" i="51"/>
  <c r="AI30" i="51"/>
  <c r="AJ29" i="51"/>
  <c r="AI29" i="51"/>
  <c r="AJ28" i="51"/>
  <c r="AI28" i="51"/>
  <c r="AJ27" i="51"/>
  <c r="AI27" i="51"/>
  <c r="AJ26" i="51"/>
  <c r="AI26" i="51"/>
  <c r="AJ25" i="51"/>
  <c r="AI25" i="51"/>
  <c r="AJ24" i="51"/>
  <c r="AI24" i="51"/>
  <c r="AJ23" i="51"/>
  <c r="AI23" i="51"/>
  <c r="AJ22" i="51"/>
  <c r="AI22" i="51"/>
  <c r="AJ21" i="51"/>
  <c r="AI21" i="51"/>
  <c r="AJ20" i="51"/>
  <c r="AI20" i="51"/>
  <c r="N32" i="51"/>
  <c r="M32" i="51"/>
  <c r="N31" i="51"/>
  <c r="M31" i="51"/>
  <c r="N30" i="51"/>
  <c r="M30" i="51"/>
  <c r="N29" i="51"/>
  <c r="M29" i="51"/>
  <c r="N28" i="51"/>
  <c r="M28" i="51"/>
  <c r="N27" i="51"/>
  <c r="M27" i="51"/>
  <c r="N26" i="51"/>
  <c r="M26" i="51"/>
  <c r="N25" i="51"/>
  <c r="M25" i="51"/>
  <c r="N24" i="51"/>
  <c r="M24" i="51"/>
  <c r="N23" i="51"/>
  <c r="M23" i="51"/>
  <c r="N22" i="51"/>
  <c r="M22" i="51"/>
  <c r="N21" i="51"/>
  <c r="M21" i="51"/>
  <c r="N20" i="51"/>
  <c r="M20" i="51"/>
  <c r="CB16" i="51"/>
  <c r="CA16" i="51"/>
  <c r="CB15" i="51"/>
  <c r="CA15" i="51"/>
  <c r="CB14" i="51"/>
  <c r="CA14" i="51"/>
  <c r="CB13" i="51"/>
  <c r="CA13" i="51"/>
  <c r="CB12" i="51"/>
  <c r="CA12" i="51"/>
  <c r="CB11" i="51"/>
  <c r="CA11" i="51"/>
  <c r="CB10" i="51"/>
  <c r="CA10" i="51"/>
  <c r="CB9" i="51"/>
  <c r="CA9" i="51"/>
  <c r="CB8" i="51"/>
  <c r="CA8" i="51"/>
  <c r="CB7" i="51"/>
  <c r="CA7" i="51"/>
  <c r="CB6" i="51"/>
  <c r="CA6" i="51"/>
  <c r="CB5" i="51"/>
  <c r="CA5" i="51"/>
  <c r="CB4" i="51"/>
  <c r="CA4" i="51"/>
  <c r="BF16" i="51"/>
  <c r="BE16" i="51"/>
  <c r="BF15" i="51"/>
  <c r="BE15" i="51"/>
  <c r="BF14" i="51"/>
  <c r="BE14" i="51"/>
  <c r="BF13" i="51"/>
  <c r="BE13" i="51"/>
  <c r="BF12" i="51"/>
  <c r="BE12" i="51"/>
  <c r="BF11" i="51"/>
  <c r="BE11" i="51"/>
  <c r="BF10" i="51"/>
  <c r="BE10" i="51"/>
  <c r="BF9" i="51"/>
  <c r="BE9" i="51"/>
  <c r="BF8" i="51"/>
  <c r="BE8" i="51"/>
  <c r="BF7" i="51"/>
  <c r="BE7" i="51"/>
  <c r="BF6" i="51"/>
  <c r="BE6" i="51"/>
  <c r="BF5" i="51"/>
  <c r="BE5" i="51"/>
  <c r="BF4" i="51"/>
  <c r="BE4" i="51"/>
  <c r="AJ16" i="51"/>
  <c r="AI16" i="51"/>
  <c r="AJ15" i="51"/>
  <c r="AI15" i="51"/>
  <c r="AJ14" i="51"/>
  <c r="AI14" i="51"/>
  <c r="AJ13" i="51"/>
  <c r="AI13" i="51"/>
  <c r="AJ12" i="51"/>
  <c r="AI12" i="51"/>
  <c r="AJ11" i="51"/>
  <c r="AI11" i="51"/>
  <c r="AJ10" i="51"/>
  <c r="AI10" i="51"/>
  <c r="AJ9" i="51"/>
  <c r="AI9" i="51"/>
  <c r="AJ8" i="51"/>
  <c r="AI8" i="51"/>
  <c r="AJ7" i="51"/>
  <c r="AI7" i="51"/>
  <c r="AJ6" i="51"/>
  <c r="AI6" i="51"/>
  <c r="AJ5" i="51"/>
  <c r="AI5" i="51"/>
  <c r="AJ4" i="51"/>
  <c r="AI4" i="51"/>
  <c r="N16" i="51"/>
  <c r="M16" i="51"/>
  <c r="N15" i="51"/>
  <c r="M15" i="51"/>
  <c r="N14" i="51"/>
  <c r="M14" i="51"/>
  <c r="N13" i="51"/>
  <c r="M13" i="51"/>
  <c r="N12" i="51"/>
  <c r="M12" i="51"/>
  <c r="N11" i="51"/>
  <c r="M11" i="51"/>
  <c r="N10" i="51"/>
  <c r="M10" i="51"/>
  <c r="N9" i="51"/>
  <c r="M9" i="51"/>
  <c r="N8" i="51"/>
  <c r="M8" i="51"/>
  <c r="N7" i="51"/>
  <c r="M7" i="51"/>
  <c r="N6" i="51"/>
  <c r="M6" i="51"/>
  <c r="N5" i="51"/>
  <c r="M5" i="51"/>
  <c r="N4" i="51"/>
  <c r="M4" i="51"/>
  <c r="Z68" i="61"/>
  <c r="Y68" i="61"/>
  <c r="Z67" i="61"/>
  <c r="Y67" i="61"/>
  <c r="Z50" i="61"/>
  <c r="Y50" i="61"/>
  <c r="Z49" i="61"/>
  <c r="Y49" i="61"/>
  <c r="W68" i="61"/>
  <c r="V68" i="61"/>
  <c r="S68" i="61"/>
  <c r="R68" i="61"/>
  <c r="O68" i="61"/>
  <c r="N68" i="61"/>
  <c r="K68" i="61"/>
  <c r="J68" i="61"/>
  <c r="W50" i="61"/>
  <c r="V50" i="61"/>
  <c r="S50" i="61"/>
  <c r="R50" i="61"/>
  <c r="O50" i="61"/>
  <c r="N50" i="61"/>
  <c r="K50" i="61"/>
  <c r="J50" i="61"/>
  <c r="R23" i="61"/>
  <c r="W23" i="61"/>
  <c r="S47" i="61" s="1"/>
  <c r="V23" i="61"/>
  <c r="O45" i="61" s="1"/>
  <c r="X24" i="61"/>
  <c r="W65" i="61" s="1"/>
  <c r="Q24" i="61"/>
  <c r="R63" i="61" s="1"/>
  <c r="P24" i="61"/>
  <c r="U24" i="61"/>
  <c r="K64" i="61" s="1"/>
  <c r="E20" i="61"/>
  <c r="E76" i="61" s="1"/>
  <c r="N84" i="50" s="1"/>
  <c r="E19" i="61"/>
  <c r="D17" i="61"/>
  <c r="W54" i="61" l="1"/>
  <c r="W62" i="61"/>
  <c r="O47" i="61"/>
  <c r="W55" i="61"/>
  <c r="O44" i="61"/>
  <c r="N64" i="61"/>
  <c r="E73" i="61"/>
  <c r="N81" i="50" s="1"/>
  <c r="O38" i="61"/>
  <c r="O46" i="61"/>
  <c r="W58" i="61"/>
  <c r="W66" i="61"/>
  <c r="W56" i="61"/>
  <c r="O36" i="61"/>
  <c r="W59" i="61"/>
  <c r="O40" i="61"/>
  <c r="O48" i="61"/>
  <c r="W60" i="61"/>
  <c r="O39" i="61"/>
  <c r="W63" i="61"/>
  <c r="O43" i="61"/>
  <c r="V48" i="61"/>
  <c r="M23" i="61"/>
  <c r="O42" i="61"/>
  <c r="W64" i="61"/>
  <c r="S37" i="61"/>
  <c r="S41" i="61"/>
  <c r="S45" i="61"/>
  <c r="K57" i="61"/>
  <c r="K61" i="61"/>
  <c r="K65" i="61"/>
  <c r="V37" i="61"/>
  <c r="V41" i="61"/>
  <c r="V45" i="61"/>
  <c r="N57" i="61"/>
  <c r="N61" i="61"/>
  <c r="N65" i="61"/>
  <c r="R56" i="61"/>
  <c r="R60" i="61"/>
  <c r="R64" i="61"/>
  <c r="S38" i="61"/>
  <c r="S42" i="61"/>
  <c r="S46" i="61"/>
  <c r="K54" i="61"/>
  <c r="K58" i="61"/>
  <c r="K62" i="61"/>
  <c r="K66" i="61"/>
  <c r="V38" i="61"/>
  <c r="V42" i="61"/>
  <c r="V46" i="61"/>
  <c r="N54" i="61"/>
  <c r="N58" i="61"/>
  <c r="N62" i="61"/>
  <c r="N66" i="61"/>
  <c r="R57" i="61"/>
  <c r="R61" i="61"/>
  <c r="R65" i="61"/>
  <c r="Q23" i="61"/>
  <c r="S39" i="61"/>
  <c r="K55" i="61"/>
  <c r="K63" i="61"/>
  <c r="P23" i="61"/>
  <c r="V39" i="61"/>
  <c r="V43" i="61"/>
  <c r="V47" i="61"/>
  <c r="N55" i="61"/>
  <c r="N59" i="61"/>
  <c r="N63" i="61"/>
  <c r="R54" i="61"/>
  <c r="R58" i="61"/>
  <c r="R62" i="61"/>
  <c r="R66" i="61"/>
  <c r="S43" i="61"/>
  <c r="K59" i="61"/>
  <c r="O37" i="61"/>
  <c r="O41" i="61"/>
  <c r="S36" i="61"/>
  <c r="S40" i="61"/>
  <c r="S44" i="61"/>
  <c r="S48" i="61"/>
  <c r="K56" i="61"/>
  <c r="K60" i="61"/>
  <c r="W57" i="61"/>
  <c r="W61" i="61"/>
  <c r="E69" i="61"/>
  <c r="N77" i="50" s="1"/>
  <c r="V36" i="61"/>
  <c r="V40" i="61"/>
  <c r="V44" i="61"/>
  <c r="N56" i="61"/>
  <c r="N60" i="61"/>
  <c r="R55" i="61"/>
  <c r="R59" i="61"/>
  <c r="U67" i="61"/>
  <c r="M67" i="61"/>
  <c r="I67" i="61"/>
  <c r="Q67" i="61"/>
  <c r="E60" i="61"/>
  <c r="N69" i="50" s="1"/>
  <c r="E56" i="61"/>
  <c r="N65" i="50" s="1"/>
  <c r="E52" i="61"/>
  <c r="N61" i="50" s="1"/>
  <c r="E57" i="61"/>
  <c r="N66" i="50" s="1"/>
  <c r="E53" i="61"/>
  <c r="N62" i="50" s="1"/>
  <c r="E59" i="61"/>
  <c r="N68" i="50" s="1"/>
  <c r="E55" i="61"/>
  <c r="N64" i="50" s="1"/>
  <c r="E51" i="61"/>
  <c r="N60" i="50" s="1"/>
  <c r="E61" i="61"/>
  <c r="N70" i="50" s="1"/>
  <c r="E58" i="61"/>
  <c r="N67" i="50" s="1"/>
  <c r="E54" i="61"/>
  <c r="N63" i="50" s="1"/>
  <c r="E66" i="61"/>
  <c r="N74" i="50" s="1"/>
  <c r="E70" i="61"/>
  <c r="N78" i="50" s="1"/>
  <c r="E74" i="61"/>
  <c r="N82" i="50" s="1"/>
  <c r="D19" i="61"/>
  <c r="W24" i="61"/>
  <c r="D20" i="61"/>
  <c r="V24" i="61"/>
  <c r="E67" i="61"/>
  <c r="N75" i="50" s="1"/>
  <c r="E71" i="61"/>
  <c r="N79" i="50" s="1"/>
  <c r="E75" i="61"/>
  <c r="N83" i="50" s="1"/>
  <c r="E17" i="61"/>
  <c r="E42" i="61" s="1"/>
  <c r="N24" i="50" s="1"/>
  <c r="X23" i="61"/>
  <c r="M49" i="61"/>
  <c r="E68" i="61"/>
  <c r="N76" i="50" s="1"/>
  <c r="E72" i="61"/>
  <c r="N80" i="50" s="1"/>
  <c r="Q49" i="61"/>
  <c r="I49" i="61"/>
  <c r="U49" i="61"/>
  <c r="D46" i="61"/>
  <c r="M28" i="50" s="1"/>
  <c r="D38" i="61"/>
  <c r="M20" i="50" s="1"/>
  <c r="D45" i="61"/>
  <c r="M27" i="50" s="1"/>
  <c r="D37" i="61"/>
  <c r="M19" i="50" s="1"/>
  <c r="D44" i="61"/>
  <c r="M26" i="50" s="1"/>
  <c r="D36" i="61"/>
  <c r="M18" i="50" s="1"/>
  <c r="D43" i="61"/>
  <c r="M25" i="50" s="1"/>
  <c r="D41" i="61"/>
  <c r="M23" i="50" s="1"/>
  <c r="D40" i="61"/>
  <c r="M22" i="50" s="1"/>
  <c r="D42" i="61"/>
  <c r="M24" i="50" s="1"/>
  <c r="D39" i="61"/>
  <c r="M21" i="50" s="1"/>
  <c r="M24" i="61"/>
  <c r="R24" i="61"/>
  <c r="O23" i="61"/>
  <c r="U23" i="61"/>
  <c r="C77" i="61"/>
  <c r="C62" i="61"/>
  <c r="C47" i="61"/>
  <c r="K67" i="61" l="1"/>
  <c r="E77" i="61"/>
  <c r="E78" i="61" s="1"/>
  <c r="R45" i="61"/>
  <c r="R41" i="61"/>
  <c r="R37" i="61"/>
  <c r="R48" i="61"/>
  <c r="R44" i="61"/>
  <c r="R40" i="61"/>
  <c r="R36" i="61"/>
  <c r="R47" i="61"/>
  <c r="R43" i="61"/>
  <c r="R39" i="61"/>
  <c r="R46" i="61"/>
  <c r="R42" i="61"/>
  <c r="R38" i="61"/>
  <c r="E43" i="61"/>
  <c r="N25" i="50" s="1"/>
  <c r="S24" i="61"/>
  <c r="V66" i="61"/>
  <c r="V62" i="61"/>
  <c r="V58" i="61"/>
  <c r="V54" i="61"/>
  <c r="V65" i="61"/>
  <c r="V61" i="61"/>
  <c r="V57" i="61"/>
  <c r="V64" i="61"/>
  <c r="V60" i="61"/>
  <c r="V56" i="61"/>
  <c r="V63" i="61"/>
  <c r="V59" i="61"/>
  <c r="V55" i="61"/>
  <c r="E46" i="61"/>
  <c r="N28" i="50" s="1"/>
  <c r="Y23" i="61"/>
  <c r="K45" i="61"/>
  <c r="K37" i="61"/>
  <c r="K44" i="61"/>
  <c r="K36" i="61"/>
  <c r="K43" i="61"/>
  <c r="K42" i="61"/>
  <c r="K41" i="61"/>
  <c r="K48" i="61"/>
  <c r="K40" i="61"/>
  <c r="K47" i="61"/>
  <c r="K39" i="61"/>
  <c r="K46" i="61"/>
  <c r="K38" i="61"/>
  <c r="E38" i="61"/>
  <c r="N20" i="50" s="1"/>
  <c r="Y24" i="61"/>
  <c r="O66" i="61"/>
  <c r="O54" i="61"/>
  <c r="O63" i="61"/>
  <c r="O59" i="61"/>
  <c r="O55" i="61"/>
  <c r="O58" i="61"/>
  <c r="O62" i="61"/>
  <c r="O65" i="61"/>
  <c r="O61" i="61"/>
  <c r="O57" i="61"/>
  <c r="O64" i="61"/>
  <c r="O60" i="61"/>
  <c r="O56" i="61"/>
  <c r="N46" i="61"/>
  <c r="N42" i="61"/>
  <c r="N38" i="61"/>
  <c r="N45" i="61"/>
  <c r="N41" i="61"/>
  <c r="N37" i="61"/>
  <c r="N48" i="61"/>
  <c r="N44" i="61"/>
  <c r="N40" i="61"/>
  <c r="N36" i="61"/>
  <c r="N47" i="61"/>
  <c r="N43" i="61"/>
  <c r="N39" i="61"/>
  <c r="E39" i="61"/>
  <c r="N21" i="50" s="1"/>
  <c r="S23" i="61"/>
  <c r="J42" i="61"/>
  <c r="J41" i="61"/>
  <c r="J47" i="61"/>
  <c r="J48" i="61"/>
  <c r="J40" i="61"/>
  <c r="J39" i="61"/>
  <c r="J46" i="61"/>
  <c r="J38" i="61"/>
  <c r="J45" i="61"/>
  <c r="J37" i="61"/>
  <c r="J44" i="61"/>
  <c r="J36" i="61"/>
  <c r="J43" i="61"/>
  <c r="E41" i="61"/>
  <c r="N23" i="50" s="1"/>
  <c r="S65" i="61"/>
  <c r="S66" i="61"/>
  <c r="S62" i="61"/>
  <c r="S58" i="61"/>
  <c r="S54" i="61"/>
  <c r="S57" i="61"/>
  <c r="S61" i="61"/>
  <c r="S64" i="61"/>
  <c r="S60" i="61"/>
  <c r="S56" i="61"/>
  <c r="S63" i="61"/>
  <c r="S59" i="61"/>
  <c r="S55" i="61"/>
  <c r="E40" i="61"/>
  <c r="N22" i="50" s="1"/>
  <c r="J65" i="61"/>
  <c r="J61" i="61"/>
  <c r="J57" i="61"/>
  <c r="J64" i="61"/>
  <c r="J60" i="61"/>
  <c r="J56" i="61"/>
  <c r="J63" i="61"/>
  <c r="J59" i="61"/>
  <c r="J55" i="61"/>
  <c r="J66" i="61"/>
  <c r="J62" i="61"/>
  <c r="J58" i="61"/>
  <c r="J54" i="61"/>
  <c r="W46" i="61"/>
  <c r="W47" i="61"/>
  <c r="W43" i="61"/>
  <c r="W39" i="61"/>
  <c r="W42" i="61"/>
  <c r="W38" i="61"/>
  <c r="W45" i="61"/>
  <c r="W41" i="61"/>
  <c r="W37" i="61"/>
  <c r="W48" i="61"/>
  <c r="W44" i="61"/>
  <c r="W40" i="61"/>
  <c r="W36" i="61"/>
  <c r="R67" i="61"/>
  <c r="N67" i="61"/>
  <c r="W67" i="61"/>
  <c r="D73" i="61"/>
  <c r="M81" i="50" s="1"/>
  <c r="D69" i="61"/>
  <c r="M77" i="50" s="1"/>
  <c r="D66" i="61"/>
  <c r="M74" i="50" s="1"/>
  <c r="D70" i="61"/>
  <c r="M78" i="50" s="1"/>
  <c r="D76" i="61"/>
  <c r="M84" i="50" s="1"/>
  <c r="D72" i="61"/>
  <c r="M80" i="50" s="1"/>
  <c r="D68" i="61"/>
  <c r="M76" i="50" s="1"/>
  <c r="D74" i="61"/>
  <c r="M82" i="50" s="1"/>
  <c r="D75" i="61"/>
  <c r="M83" i="50" s="1"/>
  <c r="D71" i="61"/>
  <c r="M79" i="50" s="1"/>
  <c r="D67" i="61"/>
  <c r="M75" i="50" s="1"/>
  <c r="S49" i="61"/>
  <c r="O49" i="61"/>
  <c r="E36" i="61"/>
  <c r="N18" i="50" s="1"/>
  <c r="E45" i="61"/>
  <c r="N27" i="50" s="1"/>
  <c r="E44" i="61"/>
  <c r="N26" i="50" s="1"/>
  <c r="E37" i="61"/>
  <c r="N19" i="50" s="1"/>
  <c r="D61" i="61"/>
  <c r="M70" i="50" s="1"/>
  <c r="D57" i="61"/>
  <c r="M66" i="50" s="1"/>
  <c r="D53" i="61"/>
  <c r="M62" i="50" s="1"/>
  <c r="D60" i="61"/>
  <c r="M69" i="50" s="1"/>
  <c r="D56" i="61"/>
  <c r="M65" i="50" s="1"/>
  <c r="D52" i="61"/>
  <c r="M61" i="50" s="1"/>
  <c r="D59" i="61"/>
  <c r="M68" i="50" s="1"/>
  <c r="D55" i="61"/>
  <c r="M64" i="50" s="1"/>
  <c r="D51" i="61"/>
  <c r="M60" i="50" s="1"/>
  <c r="D58" i="61"/>
  <c r="M67" i="50" s="1"/>
  <c r="D54" i="61"/>
  <c r="M63" i="50" s="1"/>
  <c r="V49" i="61"/>
  <c r="E62" i="61"/>
  <c r="E63" i="61" s="1"/>
  <c r="D47" i="61"/>
  <c r="D48" i="61" s="1"/>
  <c r="S67" i="61" l="1"/>
  <c r="D62" i="61"/>
  <c r="D63" i="61" s="1"/>
  <c r="J49" i="61"/>
  <c r="N49" i="61"/>
  <c r="O67" i="61"/>
  <c r="R49" i="61"/>
  <c r="V67" i="61"/>
  <c r="D77" i="61"/>
  <c r="D78" i="61" s="1"/>
  <c r="J67" i="61"/>
  <c r="K49" i="61"/>
  <c r="W49" i="61"/>
  <c r="E47" i="61"/>
  <c r="E48" i="61" s="1"/>
  <c r="C26" i="61" l="1"/>
  <c r="C24" i="61"/>
  <c r="F24" i="61" s="1"/>
  <c r="C23" i="61"/>
  <c r="F23" i="61" s="1"/>
  <c r="C21" i="61"/>
  <c r="F21" i="61" s="1"/>
  <c r="C20" i="61"/>
  <c r="F20" i="61" s="1"/>
  <c r="C19" i="61"/>
  <c r="F19" i="61" s="1"/>
  <c r="C17" i="61"/>
  <c r="F17" i="61" s="1"/>
  <c r="F26" i="61"/>
  <c r="F25" i="61"/>
  <c r="F18" i="61"/>
  <c r="F16" i="61"/>
  <c r="D22" i="61"/>
  <c r="D27" i="61"/>
  <c r="C27" i="61"/>
  <c r="D28" i="61" l="1"/>
  <c r="C22" i="61"/>
  <c r="E22" i="61"/>
  <c r="C28" i="61" l="1"/>
  <c r="F22" i="61"/>
  <c r="E27" i="61"/>
  <c r="E28" i="61" l="1"/>
  <c r="F28" i="61" s="1"/>
  <c r="F27" i="61"/>
  <c r="AA161" i="31" l="1"/>
  <c r="Z161" i="31"/>
  <c r="Y161" i="31"/>
  <c r="X161" i="31"/>
  <c r="W161" i="31"/>
  <c r="V161" i="31"/>
  <c r="U161" i="31"/>
  <c r="T161" i="31"/>
  <c r="AA160" i="31"/>
  <c r="Z160" i="31"/>
  <c r="Y160" i="31"/>
  <c r="X160" i="31"/>
  <c r="W160" i="31"/>
  <c r="V160" i="31"/>
  <c r="U160" i="31"/>
  <c r="T160" i="31"/>
  <c r="AA159" i="31"/>
  <c r="Z159" i="31"/>
  <c r="Y159" i="31"/>
  <c r="X159" i="31"/>
  <c r="W159" i="31"/>
  <c r="V159" i="31"/>
  <c r="U159" i="31"/>
  <c r="T159" i="31"/>
  <c r="AA158" i="31"/>
  <c r="Z158" i="31"/>
  <c r="Y158" i="31"/>
  <c r="X158" i="31"/>
  <c r="W158" i="31"/>
  <c r="V158" i="31"/>
  <c r="U158" i="31"/>
  <c r="T158" i="31"/>
  <c r="AA157" i="31"/>
  <c r="Z157" i="31"/>
  <c r="Y157" i="31"/>
  <c r="X157" i="31"/>
  <c r="W157" i="31"/>
  <c r="V157" i="31"/>
  <c r="U157" i="31"/>
  <c r="T157" i="31"/>
  <c r="AA156" i="31"/>
  <c r="Z156" i="31"/>
  <c r="Y156" i="31"/>
  <c r="X156" i="31"/>
  <c r="W156" i="31"/>
  <c r="V156" i="31"/>
  <c r="U156" i="31"/>
  <c r="T156" i="31"/>
  <c r="AA155" i="31"/>
  <c r="Z155" i="31"/>
  <c r="Y155" i="31"/>
  <c r="X155" i="31"/>
  <c r="W155" i="31"/>
  <c r="V155" i="31"/>
  <c r="U155" i="31"/>
  <c r="T155" i="31"/>
  <c r="AA154" i="31"/>
  <c r="Z154" i="31"/>
  <c r="Y154" i="31"/>
  <c r="X154" i="31"/>
  <c r="W154" i="31"/>
  <c r="V154" i="31"/>
  <c r="U154" i="31"/>
  <c r="T154" i="31"/>
  <c r="AA153" i="31"/>
  <c r="Z153" i="31"/>
  <c r="Y153" i="31"/>
  <c r="X153" i="31"/>
  <c r="W153" i="31"/>
  <c r="V153" i="31"/>
  <c r="U153" i="31"/>
  <c r="T153" i="31"/>
  <c r="AA152" i="31"/>
  <c r="Z152" i="31"/>
  <c r="Y152" i="31"/>
  <c r="X152" i="31"/>
  <c r="W152" i="31"/>
  <c r="V152" i="31"/>
  <c r="U152" i="31"/>
  <c r="T152" i="31"/>
  <c r="AA151" i="31"/>
  <c r="Z151" i="31"/>
  <c r="Y151" i="31"/>
  <c r="X151" i="31"/>
  <c r="W151" i="31"/>
  <c r="V151" i="31"/>
  <c r="U151" i="31"/>
  <c r="T151" i="31"/>
  <c r="AA150" i="31"/>
  <c r="Z150" i="31"/>
  <c r="Y150" i="31"/>
  <c r="X150" i="31"/>
  <c r="W150" i="31"/>
  <c r="V150" i="31"/>
  <c r="U150" i="31"/>
  <c r="T150" i="31"/>
  <c r="AA149" i="31"/>
  <c r="Z149" i="31"/>
  <c r="Y149" i="31"/>
  <c r="X149" i="31"/>
  <c r="W149" i="31"/>
  <c r="V149" i="31"/>
  <c r="U149" i="31"/>
  <c r="T149" i="31"/>
  <c r="AA144" i="31"/>
  <c r="Z144" i="31"/>
  <c r="Y144" i="31"/>
  <c r="X144" i="31"/>
  <c r="W144" i="31"/>
  <c r="V144" i="31"/>
  <c r="U144" i="31"/>
  <c r="T144" i="31"/>
  <c r="AA143" i="31"/>
  <c r="Z143" i="31"/>
  <c r="Y143" i="31"/>
  <c r="X143" i="31"/>
  <c r="W143" i="31"/>
  <c r="V143" i="31"/>
  <c r="U143" i="31"/>
  <c r="T143" i="31"/>
  <c r="AA142" i="31"/>
  <c r="Z142" i="31"/>
  <c r="Y142" i="31"/>
  <c r="X142" i="31"/>
  <c r="W142" i="31"/>
  <c r="V142" i="31"/>
  <c r="U142" i="31"/>
  <c r="T142" i="31"/>
  <c r="AA141" i="31"/>
  <c r="Z141" i="31"/>
  <c r="Y141" i="31"/>
  <c r="X141" i="31"/>
  <c r="W141" i="31"/>
  <c r="V141" i="31"/>
  <c r="U141" i="31"/>
  <c r="T141" i="31"/>
  <c r="AA140" i="31"/>
  <c r="Z140" i="31"/>
  <c r="Y140" i="31"/>
  <c r="X140" i="31"/>
  <c r="W140" i="31"/>
  <c r="V140" i="31"/>
  <c r="U140" i="31"/>
  <c r="T140" i="31"/>
  <c r="AA139" i="31"/>
  <c r="Z139" i="31"/>
  <c r="Y139" i="31"/>
  <c r="X139" i="31"/>
  <c r="W139" i="31"/>
  <c r="V139" i="31"/>
  <c r="U139" i="31"/>
  <c r="T139" i="31"/>
  <c r="AA138" i="31"/>
  <c r="Z138" i="31"/>
  <c r="Y138" i="31"/>
  <c r="X138" i="31"/>
  <c r="W138" i="31"/>
  <c r="V138" i="31"/>
  <c r="U138" i="31"/>
  <c r="T138" i="31"/>
  <c r="AA137" i="31"/>
  <c r="Z137" i="31"/>
  <c r="Y137" i="31"/>
  <c r="X137" i="31"/>
  <c r="W137" i="31"/>
  <c r="V137" i="31"/>
  <c r="U137" i="31"/>
  <c r="T137" i="31"/>
  <c r="AA136" i="31"/>
  <c r="Z136" i="31"/>
  <c r="Y136" i="31"/>
  <c r="X136" i="31"/>
  <c r="W136" i="31"/>
  <c r="V136" i="31"/>
  <c r="U136" i="31"/>
  <c r="T136" i="31"/>
  <c r="AA135" i="31"/>
  <c r="Z135" i="31"/>
  <c r="Y135" i="31"/>
  <c r="X135" i="31"/>
  <c r="W135" i="31"/>
  <c r="V135" i="31"/>
  <c r="U135" i="31"/>
  <c r="T135" i="31"/>
  <c r="AA134" i="31"/>
  <c r="Z134" i="31"/>
  <c r="Y134" i="31"/>
  <c r="X134" i="31"/>
  <c r="W134" i="31"/>
  <c r="V134" i="31"/>
  <c r="U134" i="31"/>
  <c r="T134" i="31"/>
  <c r="AA133" i="31"/>
  <c r="Z133" i="31"/>
  <c r="Y133" i="31"/>
  <c r="X133" i="31"/>
  <c r="W133" i="31"/>
  <c r="V133" i="31"/>
  <c r="U133" i="31"/>
  <c r="T133" i="31"/>
  <c r="AA132" i="31"/>
  <c r="Z132" i="31"/>
  <c r="Y132" i="31"/>
  <c r="X132" i="31"/>
  <c r="W132" i="31"/>
  <c r="V132" i="31"/>
  <c r="U132" i="31"/>
  <c r="T132" i="31"/>
  <c r="AA103" i="31"/>
  <c r="Z103" i="31"/>
  <c r="Y103" i="31"/>
  <c r="X103" i="31"/>
  <c r="W103" i="31"/>
  <c r="V103" i="31"/>
  <c r="U103" i="31"/>
  <c r="T103" i="31"/>
  <c r="AA102" i="31"/>
  <c r="Z102" i="31"/>
  <c r="Y102" i="31"/>
  <c r="X102" i="31"/>
  <c r="W102" i="31"/>
  <c r="V102" i="31"/>
  <c r="U102" i="31"/>
  <c r="T102" i="31"/>
  <c r="AA101" i="31"/>
  <c r="Z101" i="31"/>
  <c r="Y101" i="31"/>
  <c r="X101" i="31"/>
  <c r="W101" i="31"/>
  <c r="V101" i="31"/>
  <c r="U101" i="31"/>
  <c r="T101" i="31"/>
  <c r="AA100" i="31"/>
  <c r="Z100" i="31"/>
  <c r="Y100" i="31"/>
  <c r="X100" i="31"/>
  <c r="W100" i="31"/>
  <c r="V100" i="31"/>
  <c r="U100" i="31"/>
  <c r="T100" i="31"/>
  <c r="AA99" i="31"/>
  <c r="Z99" i="31"/>
  <c r="Y99" i="31"/>
  <c r="X99" i="31"/>
  <c r="W99" i="31"/>
  <c r="V99" i="31"/>
  <c r="U99" i="31"/>
  <c r="T99" i="31"/>
  <c r="AA98" i="31"/>
  <c r="Z98" i="31"/>
  <c r="Y98" i="31"/>
  <c r="X98" i="31"/>
  <c r="W98" i="31"/>
  <c r="V98" i="31"/>
  <c r="U98" i="31"/>
  <c r="T98" i="31"/>
  <c r="AA97" i="31"/>
  <c r="Z97" i="31"/>
  <c r="Y97" i="31"/>
  <c r="X97" i="31"/>
  <c r="W97" i="31"/>
  <c r="V97" i="31"/>
  <c r="U97" i="31"/>
  <c r="T97" i="31"/>
  <c r="AA96" i="31"/>
  <c r="Z96" i="31"/>
  <c r="Y96" i="31"/>
  <c r="X96" i="31"/>
  <c r="W96" i="31"/>
  <c r="V96" i="31"/>
  <c r="U96" i="31"/>
  <c r="T96" i="31"/>
  <c r="AA95" i="31"/>
  <c r="Z95" i="31"/>
  <c r="Y95" i="31"/>
  <c r="X95" i="31"/>
  <c r="W95" i="31"/>
  <c r="V95" i="31"/>
  <c r="U95" i="31"/>
  <c r="T95" i="31"/>
  <c r="AA94" i="31"/>
  <c r="Z94" i="31"/>
  <c r="Y94" i="31"/>
  <c r="X94" i="31"/>
  <c r="W94" i="31"/>
  <c r="V94" i="31"/>
  <c r="U94" i="31"/>
  <c r="T94" i="31"/>
  <c r="AA93" i="31"/>
  <c r="Z93" i="31"/>
  <c r="Y93" i="31"/>
  <c r="X93" i="31"/>
  <c r="W93" i="31"/>
  <c r="V93" i="31"/>
  <c r="U93" i="31"/>
  <c r="T93" i="31"/>
  <c r="AA92" i="31"/>
  <c r="Z92" i="31"/>
  <c r="Y92" i="31"/>
  <c r="X92" i="31"/>
  <c r="W92" i="31"/>
  <c r="V92" i="31"/>
  <c r="U92" i="31"/>
  <c r="T92" i="31"/>
  <c r="AA91" i="31"/>
  <c r="Z91" i="31"/>
  <c r="Y91" i="31"/>
  <c r="X91" i="31"/>
  <c r="W91" i="31"/>
  <c r="V91" i="31"/>
  <c r="U91" i="31"/>
  <c r="T91" i="31"/>
  <c r="AA161" i="30"/>
  <c r="Z161" i="30"/>
  <c r="Y161" i="30"/>
  <c r="X161" i="30"/>
  <c r="W161" i="30"/>
  <c r="V161" i="30"/>
  <c r="U161" i="30"/>
  <c r="T161" i="30"/>
  <c r="AA160" i="30"/>
  <c r="Z160" i="30"/>
  <c r="Y160" i="30"/>
  <c r="X160" i="30"/>
  <c r="W160" i="30"/>
  <c r="V160" i="30"/>
  <c r="U160" i="30"/>
  <c r="T160" i="30"/>
  <c r="AA159" i="30"/>
  <c r="Z159" i="30"/>
  <c r="Y159" i="30"/>
  <c r="X159" i="30"/>
  <c r="W159" i="30"/>
  <c r="V159" i="30"/>
  <c r="U159" i="30"/>
  <c r="T159" i="30"/>
  <c r="AA158" i="30"/>
  <c r="Z158" i="30"/>
  <c r="Y158" i="30"/>
  <c r="X158" i="30"/>
  <c r="W158" i="30"/>
  <c r="V158" i="30"/>
  <c r="U158" i="30"/>
  <c r="T158" i="30"/>
  <c r="AA157" i="30"/>
  <c r="Z157" i="30"/>
  <c r="Y157" i="30"/>
  <c r="X157" i="30"/>
  <c r="W157" i="30"/>
  <c r="V157" i="30"/>
  <c r="U157" i="30"/>
  <c r="T157" i="30"/>
  <c r="AA156" i="30"/>
  <c r="Z156" i="30"/>
  <c r="Y156" i="30"/>
  <c r="X156" i="30"/>
  <c r="W156" i="30"/>
  <c r="V156" i="30"/>
  <c r="U156" i="30"/>
  <c r="T156" i="30"/>
  <c r="AA155" i="30"/>
  <c r="Z155" i="30"/>
  <c r="Y155" i="30"/>
  <c r="X155" i="30"/>
  <c r="W155" i="30"/>
  <c r="V155" i="30"/>
  <c r="U155" i="30"/>
  <c r="T155" i="30"/>
  <c r="AA154" i="30"/>
  <c r="Z154" i="30"/>
  <c r="Y154" i="30"/>
  <c r="X154" i="30"/>
  <c r="W154" i="30"/>
  <c r="V154" i="30"/>
  <c r="U154" i="30"/>
  <c r="T154" i="30"/>
  <c r="AA153" i="30"/>
  <c r="Z153" i="30"/>
  <c r="Y153" i="30"/>
  <c r="X153" i="30"/>
  <c r="W153" i="30"/>
  <c r="V153" i="30"/>
  <c r="U153" i="30"/>
  <c r="T153" i="30"/>
  <c r="AA152" i="30"/>
  <c r="Z152" i="30"/>
  <c r="Y152" i="30"/>
  <c r="X152" i="30"/>
  <c r="W152" i="30"/>
  <c r="V152" i="30"/>
  <c r="U152" i="30"/>
  <c r="T152" i="30"/>
  <c r="AA151" i="30"/>
  <c r="Z151" i="30"/>
  <c r="Y151" i="30"/>
  <c r="X151" i="30"/>
  <c r="W151" i="30"/>
  <c r="V151" i="30"/>
  <c r="U151" i="30"/>
  <c r="T151" i="30"/>
  <c r="AA150" i="30"/>
  <c r="Z150" i="30"/>
  <c r="Y150" i="30"/>
  <c r="X150" i="30"/>
  <c r="W150" i="30"/>
  <c r="V150" i="30"/>
  <c r="U150" i="30"/>
  <c r="T150" i="30"/>
  <c r="AA149" i="30"/>
  <c r="Z149" i="30"/>
  <c r="Y149" i="30"/>
  <c r="X149" i="30"/>
  <c r="W149" i="30"/>
  <c r="V149" i="30"/>
  <c r="U149" i="30"/>
  <c r="T149" i="30"/>
  <c r="AA144" i="30"/>
  <c r="Z144" i="30"/>
  <c r="Y144" i="30"/>
  <c r="X144" i="30"/>
  <c r="W144" i="30"/>
  <c r="V144" i="30"/>
  <c r="U144" i="30"/>
  <c r="T144" i="30"/>
  <c r="AA143" i="30"/>
  <c r="Z143" i="30"/>
  <c r="Y143" i="30"/>
  <c r="X143" i="30"/>
  <c r="W143" i="30"/>
  <c r="V143" i="30"/>
  <c r="U143" i="30"/>
  <c r="T143" i="30"/>
  <c r="AA142" i="30"/>
  <c r="Z142" i="30"/>
  <c r="Y142" i="30"/>
  <c r="X142" i="30"/>
  <c r="W142" i="30"/>
  <c r="V142" i="30"/>
  <c r="U142" i="30"/>
  <c r="T142" i="30"/>
  <c r="AA141" i="30"/>
  <c r="Z141" i="30"/>
  <c r="Y141" i="30"/>
  <c r="X141" i="30"/>
  <c r="W141" i="30"/>
  <c r="V141" i="30"/>
  <c r="U141" i="30"/>
  <c r="T141" i="30"/>
  <c r="AA140" i="30"/>
  <c r="Z140" i="30"/>
  <c r="Y140" i="30"/>
  <c r="X140" i="30"/>
  <c r="W140" i="30"/>
  <c r="V140" i="30"/>
  <c r="U140" i="30"/>
  <c r="T140" i="30"/>
  <c r="AA139" i="30"/>
  <c r="Z139" i="30"/>
  <c r="Y139" i="30"/>
  <c r="X139" i="30"/>
  <c r="W139" i="30"/>
  <c r="V139" i="30"/>
  <c r="U139" i="30"/>
  <c r="T139" i="30"/>
  <c r="AA138" i="30"/>
  <c r="Z138" i="30"/>
  <c r="Y138" i="30"/>
  <c r="X138" i="30"/>
  <c r="W138" i="30"/>
  <c r="V138" i="30"/>
  <c r="U138" i="30"/>
  <c r="T138" i="30"/>
  <c r="AA137" i="30"/>
  <c r="Z137" i="30"/>
  <c r="Y137" i="30"/>
  <c r="X137" i="30"/>
  <c r="W137" i="30"/>
  <c r="V137" i="30"/>
  <c r="U137" i="30"/>
  <c r="T137" i="30"/>
  <c r="AA136" i="30"/>
  <c r="Z136" i="30"/>
  <c r="Y136" i="30"/>
  <c r="X136" i="30"/>
  <c r="W136" i="30"/>
  <c r="V136" i="30"/>
  <c r="U136" i="30"/>
  <c r="T136" i="30"/>
  <c r="AA135" i="30"/>
  <c r="Z135" i="30"/>
  <c r="Y135" i="30"/>
  <c r="X135" i="30"/>
  <c r="W135" i="30"/>
  <c r="V135" i="30"/>
  <c r="U135" i="30"/>
  <c r="T135" i="30"/>
  <c r="AA134" i="30"/>
  <c r="Z134" i="30"/>
  <c r="Y134" i="30"/>
  <c r="X134" i="30"/>
  <c r="W134" i="30"/>
  <c r="V134" i="30"/>
  <c r="U134" i="30"/>
  <c r="T134" i="30"/>
  <c r="AA133" i="30"/>
  <c r="Z133" i="30"/>
  <c r="Y133" i="30"/>
  <c r="X133" i="30"/>
  <c r="W133" i="30"/>
  <c r="V133" i="30"/>
  <c r="U133" i="30"/>
  <c r="T133" i="30"/>
  <c r="AA132" i="30"/>
  <c r="Z132" i="30"/>
  <c r="Y132" i="30"/>
  <c r="X132" i="30"/>
  <c r="W132" i="30"/>
  <c r="V132" i="30"/>
  <c r="U132" i="30"/>
  <c r="T132" i="30"/>
  <c r="AA103" i="30"/>
  <c r="Z103" i="30"/>
  <c r="Y103" i="30"/>
  <c r="X103" i="30"/>
  <c r="W103" i="30"/>
  <c r="V103" i="30"/>
  <c r="U103" i="30"/>
  <c r="T103" i="30"/>
  <c r="AA102" i="30"/>
  <c r="Z102" i="30"/>
  <c r="Y102" i="30"/>
  <c r="X102" i="30"/>
  <c r="W102" i="30"/>
  <c r="V102" i="30"/>
  <c r="U102" i="30"/>
  <c r="T102" i="30"/>
  <c r="AA101" i="30"/>
  <c r="Z101" i="30"/>
  <c r="Y101" i="30"/>
  <c r="X101" i="30"/>
  <c r="W101" i="30"/>
  <c r="V101" i="30"/>
  <c r="U101" i="30"/>
  <c r="T101" i="30"/>
  <c r="AA100" i="30"/>
  <c r="Z100" i="30"/>
  <c r="Y100" i="30"/>
  <c r="X100" i="30"/>
  <c r="W100" i="30"/>
  <c r="V100" i="30"/>
  <c r="U100" i="30"/>
  <c r="T100" i="30"/>
  <c r="AA99" i="30"/>
  <c r="Z99" i="30"/>
  <c r="Y99" i="30"/>
  <c r="X99" i="30"/>
  <c r="W99" i="30"/>
  <c r="V99" i="30"/>
  <c r="U99" i="30"/>
  <c r="T99" i="30"/>
  <c r="AA98" i="30"/>
  <c r="Z98" i="30"/>
  <c r="Y98" i="30"/>
  <c r="X98" i="30"/>
  <c r="W98" i="30"/>
  <c r="V98" i="30"/>
  <c r="U98" i="30"/>
  <c r="T98" i="30"/>
  <c r="AA97" i="30"/>
  <c r="Z97" i="30"/>
  <c r="Y97" i="30"/>
  <c r="X97" i="30"/>
  <c r="W97" i="30"/>
  <c r="V97" i="30"/>
  <c r="U97" i="30"/>
  <c r="T97" i="30"/>
  <c r="AA96" i="30"/>
  <c r="Z96" i="30"/>
  <c r="Y96" i="30"/>
  <c r="X96" i="30"/>
  <c r="W96" i="30"/>
  <c r="V96" i="30"/>
  <c r="U96" i="30"/>
  <c r="T96" i="30"/>
  <c r="AA95" i="30"/>
  <c r="Z95" i="30"/>
  <c r="Y95" i="30"/>
  <c r="X95" i="30"/>
  <c r="W95" i="30"/>
  <c r="V95" i="30"/>
  <c r="U95" i="30"/>
  <c r="T95" i="30"/>
  <c r="AA94" i="30"/>
  <c r="Z94" i="30"/>
  <c r="Y94" i="30"/>
  <c r="X94" i="30"/>
  <c r="W94" i="30"/>
  <c r="V94" i="30"/>
  <c r="U94" i="30"/>
  <c r="T94" i="30"/>
  <c r="AA93" i="30"/>
  <c r="Z93" i="30"/>
  <c r="Y93" i="30"/>
  <c r="X93" i="30"/>
  <c r="W93" i="30"/>
  <c r="V93" i="30"/>
  <c r="U93" i="30"/>
  <c r="T93" i="30"/>
  <c r="AA92" i="30"/>
  <c r="Z92" i="30"/>
  <c r="Y92" i="30"/>
  <c r="X92" i="30"/>
  <c r="W92" i="30"/>
  <c r="V92" i="30"/>
  <c r="U92" i="30"/>
  <c r="T92" i="30"/>
  <c r="AA91" i="30"/>
  <c r="Z91" i="30"/>
  <c r="Y91" i="30"/>
  <c r="X91" i="30"/>
  <c r="W91" i="30"/>
  <c r="V91" i="30"/>
  <c r="U91" i="30"/>
  <c r="T91" i="30"/>
  <c r="AA161" i="29"/>
  <c r="Z161" i="29"/>
  <c r="Y161" i="29"/>
  <c r="X161" i="29"/>
  <c r="W161" i="29"/>
  <c r="V161" i="29"/>
  <c r="U161" i="29"/>
  <c r="T161" i="29"/>
  <c r="AA160" i="29"/>
  <c r="Z160" i="29"/>
  <c r="Y160" i="29"/>
  <c r="X160" i="29"/>
  <c r="W160" i="29"/>
  <c r="V160" i="29"/>
  <c r="U160" i="29"/>
  <c r="T160" i="29"/>
  <c r="AA159" i="29"/>
  <c r="Z159" i="29"/>
  <c r="Y159" i="29"/>
  <c r="X159" i="29"/>
  <c r="W159" i="29"/>
  <c r="V159" i="29"/>
  <c r="U159" i="29"/>
  <c r="T159" i="29"/>
  <c r="AA158" i="29"/>
  <c r="Z158" i="29"/>
  <c r="Y158" i="29"/>
  <c r="X158" i="29"/>
  <c r="W158" i="29"/>
  <c r="V158" i="29"/>
  <c r="U158" i="29"/>
  <c r="T158" i="29"/>
  <c r="AA157" i="29"/>
  <c r="Z157" i="29"/>
  <c r="Y157" i="29"/>
  <c r="X157" i="29"/>
  <c r="W157" i="29"/>
  <c r="V157" i="29"/>
  <c r="U157" i="29"/>
  <c r="T157" i="29"/>
  <c r="AA156" i="29"/>
  <c r="Z156" i="29"/>
  <c r="Y156" i="29"/>
  <c r="X156" i="29"/>
  <c r="W156" i="29"/>
  <c r="V156" i="29"/>
  <c r="U156" i="29"/>
  <c r="T156" i="29"/>
  <c r="AA155" i="29"/>
  <c r="Z155" i="29"/>
  <c r="Y155" i="29"/>
  <c r="X155" i="29"/>
  <c r="W155" i="29"/>
  <c r="V155" i="29"/>
  <c r="U155" i="29"/>
  <c r="T155" i="29"/>
  <c r="AA154" i="29"/>
  <c r="Z154" i="29"/>
  <c r="Y154" i="29"/>
  <c r="X154" i="29"/>
  <c r="W154" i="29"/>
  <c r="V154" i="29"/>
  <c r="U154" i="29"/>
  <c r="T154" i="29"/>
  <c r="AA153" i="29"/>
  <c r="Z153" i="29"/>
  <c r="Y153" i="29"/>
  <c r="X153" i="29"/>
  <c r="W153" i="29"/>
  <c r="V153" i="29"/>
  <c r="U153" i="29"/>
  <c r="T153" i="29"/>
  <c r="AA152" i="29"/>
  <c r="Z152" i="29"/>
  <c r="Y152" i="29"/>
  <c r="X152" i="29"/>
  <c r="W152" i="29"/>
  <c r="V152" i="29"/>
  <c r="U152" i="29"/>
  <c r="T152" i="29"/>
  <c r="AA151" i="29"/>
  <c r="Z151" i="29"/>
  <c r="Y151" i="29"/>
  <c r="X151" i="29"/>
  <c r="W151" i="29"/>
  <c r="V151" i="29"/>
  <c r="U151" i="29"/>
  <c r="T151" i="29"/>
  <c r="AA150" i="29"/>
  <c r="Z150" i="29"/>
  <c r="Y150" i="29"/>
  <c r="X150" i="29"/>
  <c r="W150" i="29"/>
  <c r="V150" i="29"/>
  <c r="U150" i="29"/>
  <c r="T150" i="29"/>
  <c r="AA149" i="29"/>
  <c r="Z149" i="29"/>
  <c r="Y149" i="29"/>
  <c r="X149" i="29"/>
  <c r="W149" i="29"/>
  <c r="V149" i="29"/>
  <c r="U149" i="29"/>
  <c r="T149" i="29"/>
  <c r="AA144" i="29"/>
  <c r="Z144" i="29"/>
  <c r="Y144" i="29"/>
  <c r="X144" i="29"/>
  <c r="W144" i="29"/>
  <c r="V144" i="29"/>
  <c r="U144" i="29"/>
  <c r="T144" i="29"/>
  <c r="AA143" i="29"/>
  <c r="Z143" i="29"/>
  <c r="Y143" i="29"/>
  <c r="X143" i="29"/>
  <c r="W143" i="29"/>
  <c r="V143" i="29"/>
  <c r="U143" i="29"/>
  <c r="T143" i="29"/>
  <c r="AA142" i="29"/>
  <c r="Z142" i="29"/>
  <c r="Y142" i="29"/>
  <c r="X142" i="29"/>
  <c r="W142" i="29"/>
  <c r="V142" i="29"/>
  <c r="U142" i="29"/>
  <c r="T142" i="29"/>
  <c r="AA141" i="29"/>
  <c r="Z141" i="29"/>
  <c r="Y141" i="29"/>
  <c r="X141" i="29"/>
  <c r="W141" i="29"/>
  <c r="V141" i="29"/>
  <c r="U141" i="29"/>
  <c r="T141" i="29"/>
  <c r="AA140" i="29"/>
  <c r="Z140" i="29"/>
  <c r="Y140" i="29"/>
  <c r="X140" i="29"/>
  <c r="W140" i="29"/>
  <c r="V140" i="29"/>
  <c r="U140" i="29"/>
  <c r="T140" i="29"/>
  <c r="AA139" i="29"/>
  <c r="Z139" i="29"/>
  <c r="Y139" i="29"/>
  <c r="X139" i="29"/>
  <c r="W139" i="29"/>
  <c r="V139" i="29"/>
  <c r="U139" i="29"/>
  <c r="T139" i="29"/>
  <c r="AA138" i="29"/>
  <c r="Z138" i="29"/>
  <c r="Y138" i="29"/>
  <c r="X138" i="29"/>
  <c r="W138" i="29"/>
  <c r="V138" i="29"/>
  <c r="U138" i="29"/>
  <c r="T138" i="29"/>
  <c r="AA137" i="29"/>
  <c r="Z137" i="29"/>
  <c r="Y137" i="29"/>
  <c r="X137" i="29"/>
  <c r="W137" i="29"/>
  <c r="V137" i="29"/>
  <c r="U137" i="29"/>
  <c r="T137" i="29"/>
  <c r="AA136" i="29"/>
  <c r="Z136" i="29"/>
  <c r="Y136" i="29"/>
  <c r="X136" i="29"/>
  <c r="W136" i="29"/>
  <c r="V136" i="29"/>
  <c r="U136" i="29"/>
  <c r="T136" i="29"/>
  <c r="AA135" i="29"/>
  <c r="Z135" i="29"/>
  <c r="Y135" i="29"/>
  <c r="X135" i="29"/>
  <c r="W135" i="29"/>
  <c r="V135" i="29"/>
  <c r="U135" i="29"/>
  <c r="T135" i="29"/>
  <c r="AA134" i="29"/>
  <c r="Z134" i="29"/>
  <c r="Y134" i="29"/>
  <c r="X134" i="29"/>
  <c r="W134" i="29"/>
  <c r="V134" i="29"/>
  <c r="U134" i="29"/>
  <c r="T134" i="29"/>
  <c r="AA133" i="29"/>
  <c r="Z133" i="29"/>
  <c r="Y133" i="29"/>
  <c r="X133" i="29"/>
  <c r="W133" i="29"/>
  <c r="V133" i="29"/>
  <c r="U133" i="29"/>
  <c r="T133" i="29"/>
  <c r="AA132" i="29"/>
  <c r="Z132" i="29"/>
  <c r="Y132" i="29"/>
  <c r="X132" i="29"/>
  <c r="W132" i="29"/>
  <c r="V132" i="29"/>
  <c r="U132" i="29"/>
  <c r="T132" i="29"/>
  <c r="U91" i="29"/>
  <c r="V91" i="29"/>
  <c r="W91" i="29"/>
  <c r="X91" i="29"/>
  <c r="Y91" i="29"/>
  <c r="Z91" i="29"/>
  <c r="AA91" i="29"/>
  <c r="U92" i="29"/>
  <c r="V92" i="29"/>
  <c r="W92" i="29"/>
  <c r="X92" i="29"/>
  <c r="Y92" i="29"/>
  <c r="Z92" i="29"/>
  <c r="AA92" i="29"/>
  <c r="U93" i="29"/>
  <c r="V93" i="29"/>
  <c r="W93" i="29"/>
  <c r="X93" i="29"/>
  <c r="Y93" i="29"/>
  <c r="Z93" i="29"/>
  <c r="AA93" i="29"/>
  <c r="U94" i="29"/>
  <c r="V94" i="29"/>
  <c r="W94" i="29"/>
  <c r="X94" i="29"/>
  <c r="Y94" i="29"/>
  <c r="Z94" i="29"/>
  <c r="AA94" i="29"/>
  <c r="U95" i="29"/>
  <c r="V95" i="29"/>
  <c r="W95" i="29"/>
  <c r="X95" i="29"/>
  <c r="Y95" i="29"/>
  <c r="Z95" i="29"/>
  <c r="AA95" i="29"/>
  <c r="U96" i="29"/>
  <c r="V96" i="29"/>
  <c r="W96" i="29"/>
  <c r="X96" i="29"/>
  <c r="Y96" i="29"/>
  <c r="Z96" i="29"/>
  <c r="AA96" i="29"/>
  <c r="U97" i="29"/>
  <c r="V97" i="29"/>
  <c r="W97" i="29"/>
  <c r="X97" i="29"/>
  <c r="Y97" i="29"/>
  <c r="Z97" i="29"/>
  <c r="AA97" i="29"/>
  <c r="U98" i="29"/>
  <c r="V98" i="29"/>
  <c r="W98" i="29"/>
  <c r="X98" i="29"/>
  <c r="Y98" i="29"/>
  <c r="Z98" i="29"/>
  <c r="AA98" i="29"/>
  <c r="U99" i="29"/>
  <c r="V99" i="29"/>
  <c r="W99" i="29"/>
  <c r="X99" i="29"/>
  <c r="Y99" i="29"/>
  <c r="Z99" i="29"/>
  <c r="AA99" i="29"/>
  <c r="U100" i="29"/>
  <c r="V100" i="29"/>
  <c r="W100" i="29"/>
  <c r="X100" i="29"/>
  <c r="Y100" i="29"/>
  <c r="Z100" i="29"/>
  <c r="AA100" i="29"/>
  <c r="U101" i="29"/>
  <c r="V101" i="29"/>
  <c r="W101" i="29"/>
  <c r="X101" i="29"/>
  <c r="Y101" i="29"/>
  <c r="Z101" i="29"/>
  <c r="AA101" i="29"/>
  <c r="U102" i="29"/>
  <c r="V102" i="29"/>
  <c r="W102" i="29"/>
  <c r="X102" i="29"/>
  <c r="Y102" i="29"/>
  <c r="Z102" i="29"/>
  <c r="AA102" i="29"/>
  <c r="U103" i="29"/>
  <c r="V103" i="29"/>
  <c r="W103" i="29"/>
  <c r="X103" i="29"/>
  <c r="Y103" i="29"/>
  <c r="Z103" i="29"/>
  <c r="AA103" i="29"/>
  <c r="T103" i="29"/>
  <c r="T92" i="29"/>
  <c r="T93" i="29"/>
  <c r="T94" i="29"/>
  <c r="T95" i="29"/>
  <c r="T96" i="29"/>
  <c r="T97" i="29"/>
  <c r="T98" i="29"/>
  <c r="T99" i="29"/>
  <c r="T100" i="29"/>
  <c r="T101" i="29"/>
  <c r="T102" i="29"/>
  <c r="T91" i="29"/>
  <c r="U91" i="10"/>
  <c r="V91" i="10"/>
  <c r="W91" i="10"/>
  <c r="X91" i="10"/>
  <c r="Y91" i="10"/>
  <c r="Z91" i="10"/>
  <c r="AA91" i="10"/>
  <c r="T91" i="10"/>
  <c r="U76" i="2"/>
  <c r="V76" i="2"/>
  <c r="W76" i="2"/>
  <c r="X76" i="2"/>
  <c r="Y76" i="2"/>
  <c r="Z76" i="2"/>
  <c r="AA76" i="2"/>
  <c r="T76" i="2"/>
  <c r="D4" i="47" l="1"/>
  <c r="S4" i="47" s="1"/>
  <c r="E4" i="47"/>
  <c r="F4" i="47" s="1"/>
  <c r="D29" i="50"/>
  <c r="C81" i="43"/>
  <c r="C106" i="31"/>
  <c r="C106" i="30"/>
  <c r="C106" i="29"/>
  <c r="G4" i="47" l="1"/>
  <c r="U4" i="47"/>
  <c r="T4" i="47"/>
  <c r="H4" i="47" l="1"/>
  <c r="V4" i="47"/>
  <c r="I4" i="47" l="1"/>
  <c r="W4" i="47"/>
  <c r="J4" i="47" l="1"/>
  <c r="X4" i="47"/>
  <c r="K4" i="47" l="1"/>
  <c r="Y4" i="47"/>
  <c r="L4" i="47" l="1"/>
  <c r="Z4" i="47"/>
  <c r="M4" i="47" l="1"/>
  <c r="AA4" i="47"/>
  <c r="N4" i="47" l="1"/>
  <c r="AB4" i="47"/>
  <c r="O4" i="47" l="1"/>
  <c r="AD4" i="47" s="1"/>
  <c r="AC4" i="47"/>
  <c r="AA78" i="43" l="1"/>
  <c r="Z78" i="43"/>
  <c r="Y78" i="43"/>
  <c r="X78" i="43"/>
  <c r="W78" i="43"/>
  <c r="V78" i="43"/>
  <c r="U78" i="43"/>
  <c r="T78" i="43"/>
  <c r="S78" i="43"/>
  <c r="R78" i="43"/>
  <c r="Q78" i="43"/>
  <c r="P78" i="43"/>
  <c r="O78" i="43"/>
  <c r="N78" i="43"/>
  <c r="M78" i="43"/>
  <c r="L78" i="43"/>
  <c r="K78" i="43"/>
  <c r="J78" i="43"/>
  <c r="I78" i="43"/>
  <c r="H78" i="43"/>
  <c r="G78" i="43"/>
  <c r="F78" i="43"/>
  <c r="E78" i="43"/>
  <c r="D78" i="43"/>
  <c r="AA77" i="43"/>
  <c r="Z77" i="43"/>
  <c r="Y77" i="43"/>
  <c r="X77" i="43"/>
  <c r="W77" i="43"/>
  <c r="V77" i="43"/>
  <c r="U77" i="43"/>
  <c r="T77" i="43"/>
  <c r="S77" i="43"/>
  <c r="R77" i="43"/>
  <c r="Q77" i="43"/>
  <c r="P77" i="43"/>
  <c r="O77" i="43"/>
  <c r="N77" i="43"/>
  <c r="M77" i="43"/>
  <c r="L77" i="43"/>
  <c r="K77" i="43"/>
  <c r="J77" i="43"/>
  <c r="I77" i="43"/>
  <c r="H77" i="43"/>
  <c r="G77" i="43"/>
  <c r="F77" i="43"/>
  <c r="E77" i="43"/>
  <c r="D77" i="43"/>
  <c r="AA76" i="43"/>
  <c r="Z76" i="43"/>
  <c r="Y76" i="43"/>
  <c r="X76" i="43"/>
  <c r="W76" i="43"/>
  <c r="V76" i="43"/>
  <c r="U76" i="43"/>
  <c r="T76" i="43"/>
  <c r="S76" i="43"/>
  <c r="R76" i="43"/>
  <c r="Q76" i="43"/>
  <c r="P76" i="43"/>
  <c r="O76" i="43"/>
  <c r="N76" i="43"/>
  <c r="M76" i="43"/>
  <c r="L76" i="43"/>
  <c r="K76" i="43"/>
  <c r="J76" i="43"/>
  <c r="I76" i="43"/>
  <c r="H76" i="43"/>
  <c r="G76" i="43"/>
  <c r="F76" i="43"/>
  <c r="E76" i="43"/>
  <c r="D76" i="43"/>
  <c r="AA75" i="43"/>
  <c r="Z75" i="43"/>
  <c r="Y75" i="43"/>
  <c r="X75" i="43"/>
  <c r="W75" i="43"/>
  <c r="V75" i="43"/>
  <c r="U75" i="43"/>
  <c r="T75" i="43"/>
  <c r="S75" i="43"/>
  <c r="R75" i="43"/>
  <c r="Q75" i="43"/>
  <c r="P75" i="43"/>
  <c r="O75" i="43"/>
  <c r="N75" i="43"/>
  <c r="M75" i="43"/>
  <c r="L75" i="43"/>
  <c r="K75" i="43"/>
  <c r="J75" i="43"/>
  <c r="I75" i="43"/>
  <c r="H75" i="43"/>
  <c r="G75" i="43"/>
  <c r="F75" i="43"/>
  <c r="E75" i="43"/>
  <c r="D75" i="43"/>
  <c r="C78" i="43"/>
  <c r="C77" i="43"/>
  <c r="C76" i="43"/>
  <c r="C75" i="43"/>
  <c r="AA18" i="53"/>
  <c r="Z18" i="53"/>
  <c r="Y18" i="53"/>
  <c r="X18" i="53"/>
  <c r="W18" i="53"/>
  <c r="V18" i="53"/>
  <c r="U18" i="53"/>
  <c r="T18" i="53"/>
  <c r="S18" i="53"/>
  <c r="R18" i="53"/>
  <c r="Q18" i="53"/>
  <c r="P18" i="53"/>
  <c r="O18" i="53"/>
  <c r="N18" i="53"/>
  <c r="M18" i="53"/>
  <c r="L18" i="53"/>
  <c r="K18" i="53"/>
  <c r="J18" i="53"/>
  <c r="I18" i="53"/>
  <c r="H18" i="53"/>
  <c r="G18" i="53"/>
  <c r="F18" i="53"/>
  <c r="E18" i="53"/>
  <c r="D18" i="53"/>
  <c r="C18" i="53"/>
  <c r="D21" i="53" l="1"/>
  <c r="E21" i="53" s="1"/>
  <c r="F21" i="53" s="1"/>
  <c r="T64" i="52"/>
  <c r="S64" i="52"/>
  <c r="R64" i="52"/>
  <c r="Q64" i="52"/>
  <c r="P64" i="52"/>
  <c r="O64" i="52"/>
  <c r="N64" i="52"/>
  <c r="M64" i="52"/>
  <c r="L64" i="52"/>
  <c r="K64" i="52"/>
  <c r="J64" i="52"/>
  <c r="I64" i="52"/>
  <c r="H64" i="52"/>
  <c r="G64" i="52"/>
  <c r="F64" i="52"/>
  <c r="E64" i="52"/>
  <c r="D64" i="52"/>
  <c r="C64" i="52"/>
  <c r="T63" i="52"/>
  <c r="S63" i="52"/>
  <c r="R63" i="52"/>
  <c r="Q63" i="52"/>
  <c r="P63" i="52"/>
  <c r="O63" i="52"/>
  <c r="N63" i="52"/>
  <c r="M63" i="52"/>
  <c r="L63" i="52"/>
  <c r="K63" i="52"/>
  <c r="J63" i="52"/>
  <c r="I63" i="52"/>
  <c r="H63" i="52"/>
  <c r="G63" i="52"/>
  <c r="F63" i="52"/>
  <c r="E63" i="52"/>
  <c r="D63" i="52"/>
  <c r="C63" i="52"/>
  <c r="T62" i="52"/>
  <c r="S62" i="52"/>
  <c r="R62" i="52"/>
  <c r="Q62" i="52"/>
  <c r="P62" i="52"/>
  <c r="O62" i="52"/>
  <c r="N62" i="52"/>
  <c r="M62" i="52"/>
  <c r="L62" i="52"/>
  <c r="K62" i="52"/>
  <c r="J62" i="52"/>
  <c r="I62" i="52"/>
  <c r="H62" i="52"/>
  <c r="G62" i="52"/>
  <c r="F62" i="52"/>
  <c r="E62" i="52"/>
  <c r="D62" i="52"/>
  <c r="C62" i="52"/>
  <c r="T61" i="52"/>
  <c r="S61" i="52"/>
  <c r="R61" i="52"/>
  <c r="Q61" i="52"/>
  <c r="P61" i="52"/>
  <c r="O61" i="52"/>
  <c r="N61" i="52"/>
  <c r="M61" i="52"/>
  <c r="L61" i="52"/>
  <c r="K61" i="52"/>
  <c r="J61" i="52"/>
  <c r="I61" i="52"/>
  <c r="H61" i="52"/>
  <c r="G61" i="52"/>
  <c r="F61" i="52"/>
  <c r="E61" i="52"/>
  <c r="D61" i="52"/>
  <c r="C61" i="52"/>
  <c r="T60" i="52"/>
  <c r="S60" i="52"/>
  <c r="R60" i="52"/>
  <c r="Q60" i="52"/>
  <c r="P60" i="52"/>
  <c r="O60" i="52"/>
  <c r="N60" i="52"/>
  <c r="M60" i="52"/>
  <c r="L60" i="52"/>
  <c r="K60" i="52"/>
  <c r="J60" i="52"/>
  <c r="I60" i="52"/>
  <c r="H60" i="52"/>
  <c r="G60" i="52"/>
  <c r="F60" i="52"/>
  <c r="E60" i="52"/>
  <c r="D60" i="52"/>
  <c r="C60" i="52"/>
  <c r="T59" i="52"/>
  <c r="S59" i="52"/>
  <c r="R59" i="52"/>
  <c r="Q59" i="52"/>
  <c r="P59" i="52"/>
  <c r="O59" i="52"/>
  <c r="N59" i="52"/>
  <c r="M59" i="52"/>
  <c r="L59" i="52"/>
  <c r="K59" i="52"/>
  <c r="J59" i="52"/>
  <c r="I59" i="52"/>
  <c r="H59" i="52"/>
  <c r="G59" i="52"/>
  <c r="F59" i="52"/>
  <c r="E59" i="52"/>
  <c r="D59" i="52"/>
  <c r="C59" i="52"/>
  <c r="T58" i="52"/>
  <c r="S58" i="52"/>
  <c r="R58" i="52"/>
  <c r="Q58" i="52"/>
  <c r="P58" i="52"/>
  <c r="O58" i="52"/>
  <c r="N58" i="52"/>
  <c r="M58" i="52"/>
  <c r="L58" i="52"/>
  <c r="K58" i="52"/>
  <c r="J58" i="52"/>
  <c r="I58" i="52"/>
  <c r="H58" i="52"/>
  <c r="G58" i="52"/>
  <c r="F58" i="52"/>
  <c r="E58" i="52"/>
  <c r="D58" i="52"/>
  <c r="C58" i="52"/>
  <c r="T57" i="52"/>
  <c r="S57" i="52"/>
  <c r="R57" i="52"/>
  <c r="Q57" i="52"/>
  <c r="P57" i="52"/>
  <c r="O57" i="52"/>
  <c r="N57" i="52"/>
  <c r="M57" i="52"/>
  <c r="L57" i="52"/>
  <c r="K57" i="52"/>
  <c r="J57" i="52"/>
  <c r="I57" i="52"/>
  <c r="H57" i="52"/>
  <c r="G57" i="52"/>
  <c r="F57" i="52"/>
  <c r="E57" i="52"/>
  <c r="D57" i="52"/>
  <c r="C57" i="52"/>
  <c r="T56" i="52"/>
  <c r="S56" i="52"/>
  <c r="R56" i="52"/>
  <c r="Q56" i="52"/>
  <c r="P56" i="52"/>
  <c r="O56" i="52"/>
  <c r="N56" i="52"/>
  <c r="M56" i="52"/>
  <c r="L56" i="52"/>
  <c r="K56" i="52"/>
  <c r="J56" i="52"/>
  <c r="I56" i="52"/>
  <c r="H56" i="52"/>
  <c r="G56" i="52"/>
  <c r="F56" i="52"/>
  <c r="E56" i="52"/>
  <c r="D56" i="52"/>
  <c r="C56" i="52"/>
  <c r="T55" i="52"/>
  <c r="S55" i="52"/>
  <c r="R55" i="52"/>
  <c r="Q55" i="52"/>
  <c r="P55" i="52"/>
  <c r="O55" i="52"/>
  <c r="N55" i="52"/>
  <c r="M55" i="52"/>
  <c r="L55" i="52"/>
  <c r="K55" i="52"/>
  <c r="J55" i="52"/>
  <c r="I55" i="52"/>
  <c r="H55" i="52"/>
  <c r="G55" i="52"/>
  <c r="F55" i="52"/>
  <c r="E55" i="52"/>
  <c r="D55" i="52"/>
  <c r="C55" i="52"/>
  <c r="T54" i="52"/>
  <c r="S54" i="52"/>
  <c r="R54" i="52"/>
  <c r="Q54" i="52"/>
  <c r="P54" i="52"/>
  <c r="O54" i="52"/>
  <c r="N54" i="52"/>
  <c r="M54" i="52"/>
  <c r="L54" i="52"/>
  <c r="K54" i="52"/>
  <c r="J54" i="52"/>
  <c r="I54" i="52"/>
  <c r="H54" i="52"/>
  <c r="G54" i="52"/>
  <c r="F54" i="52"/>
  <c r="E54" i="52"/>
  <c r="D54" i="52"/>
  <c r="C54" i="52"/>
  <c r="T53" i="52"/>
  <c r="S53" i="52"/>
  <c r="R53" i="52"/>
  <c r="Q53" i="52"/>
  <c r="P53" i="52"/>
  <c r="O53" i="52"/>
  <c r="N53" i="52"/>
  <c r="M53" i="52"/>
  <c r="L53" i="52"/>
  <c r="K53" i="52"/>
  <c r="J53" i="52"/>
  <c r="I53" i="52"/>
  <c r="H53" i="52"/>
  <c r="G53" i="52"/>
  <c r="F53" i="52"/>
  <c r="E53" i="52"/>
  <c r="D53" i="52"/>
  <c r="C53" i="52"/>
  <c r="T52" i="52"/>
  <c r="S52" i="52"/>
  <c r="R52" i="52"/>
  <c r="Q52" i="52"/>
  <c r="P52" i="52"/>
  <c r="O52" i="52"/>
  <c r="N52" i="52"/>
  <c r="M52" i="52"/>
  <c r="L52" i="52"/>
  <c r="K52" i="52"/>
  <c r="J52" i="52"/>
  <c r="I52" i="52"/>
  <c r="H52" i="52"/>
  <c r="G52" i="52"/>
  <c r="F52" i="52"/>
  <c r="E52" i="52"/>
  <c r="D52" i="52"/>
  <c r="C52" i="52"/>
  <c r="T48" i="52"/>
  <c r="T114" i="52" s="1"/>
  <c r="S48" i="52"/>
  <c r="S114" i="52" s="1"/>
  <c r="R48" i="52"/>
  <c r="R114" i="52" s="1"/>
  <c r="Q48" i="52"/>
  <c r="Q114" i="52" s="1"/>
  <c r="P48" i="52"/>
  <c r="P114" i="52" s="1"/>
  <c r="O48" i="52"/>
  <c r="O114" i="52" s="1"/>
  <c r="N48" i="52"/>
  <c r="N114" i="52" s="1"/>
  <c r="M48" i="52"/>
  <c r="M114" i="52" s="1"/>
  <c r="L48" i="52"/>
  <c r="L114" i="52" s="1"/>
  <c r="K48" i="52"/>
  <c r="K114" i="52" s="1"/>
  <c r="J48" i="52"/>
  <c r="J114" i="52" s="1"/>
  <c r="I48" i="52"/>
  <c r="I114" i="52" s="1"/>
  <c r="H48" i="52"/>
  <c r="H114" i="52" s="1"/>
  <c r="G48" i="52"/>
  <c r="G114" i="52" s="1"/>
  <c r="F48" i="52"/>
  <c r="F114" i="52" s="1"/>
  <c r="E48" i="52"/>
  <c r="E114" i="52" s="1"/>
  <c r="D48" i="52"/>
  <c r="D114" i="52" s="1"/>
  <c r="C48" i="52"/>
  <c r="C114" i="52" s="1"/>
  <c r="T47" i="52"/>
  <c r="T113" i="52" s="1"/>
  <c r="S47" i="52"/>
  <c r="S113" i="52" s="1"/>
  <c r="R47" i="52"/>
  <c r="R113" i="52" s="1"/>
  <c r="Q47" i="52"/>
  <c r="Q113" i="52" s="1"/>
  <c r="P47" i="52"/>
  <c r="P113" i="52" s="1"/>
  <c r="O47" i="52"/>
  <c r="O113" i="52" s="1"/>
  <c r="N47" i="52"/>
  <c r="N113" i="52" s="1"/>
  <c r="M47" i="52"/>
  <c r="M113" i="52" s="1"/>
  <c r="L47" i="52"/>
  <c r="L113" i="52" s="1"/>
  <c r="K47" i="52"/>
  <c r="K113" i="52" s="1"/>
  <c r="J47" i="52"/>
  <c r="J113" i="52" s="1"/>
  <c r="I47" i="52"/>
  <c r="I113" i="52" s="1"/>
  <c r="H47" i="52"/>
  <c r="H113" i="52" s="1"/>
  <c r="G47" i="52"/>
  <c r="G113" i="52" s="1"/>
  <c r="F47" i="52"/>
  <c r="F113" i="52" s="1"/>
  <c r="E47" i="52"/>
  <c r="E113" i="52" s="1"/>
  <c r="D47" i="52"/>
  <c r="D113" i="52" s="1"/>
  <c r="C47" i="52"/>
  <c r="C113" i="52" s="1"/>
  <c r="T46" i="52"/>
  <c r="T112" i="52" s="1"/>
  <c r="S46" i="52"/>
  <c r="S112" i="52" s="1"/>
  <c r="R46" i="52"/>
  <c r="R112" i="52" s="1"/>
  <c r="Q46" i="52"/>
  <c r="Q112" i="52" s="1"/>
  <c r="P46" i="52"/>
  <c r="P112" i="52" s="1"/>
  <c r="O46" i="52"/>
  <c r="O112" i="52" s="1"/>
  <c r="N46" i="52"/>
  <c r="N112" i="52" s="1"/>
  <c r="M46" i="52"/>
  <c r="M112" i="52" s="1"/>
  <c r="L46" i="52"/>
  <c r="L112" i="52" s="1"/>
  <c r="K46" i="52"/>
  <c r="K112" i="52" s="1"/>
  <c r="J46" i="52"/>
  <c r="J112" i="52" s="1"/>
  <c r="I46" i="52"/>
  <c r="I112" i="52" s="1"/>
  <c r="H46" i="52"/>
  <c r="H112" i="52" s="1"/>
  <c r="G46" i="52"/>
  <c r="G112" i="52" s="1"/>
  <c r="F46" i="52"/>
  <c r="F112" i="52" s="1"/>
  <c r="E46" i="52"/>
  <c r="E112" i="52" s="1"/>
  <c r="D46" i="52"/>
  <c r="D112" i="52" s="1"/>
  <c r="C46" i="52"/>
  <c r="C112" i="52" s="1"/>
  <c r="T45" i="52"/>
  <c r="T111" i="52" s="1"/>
  <c r="S45" i="52"/>
  <c r="S111" i="52" s="1"/>
  <c r="R45" i="52"/>
  <c r="R111" i="52" s="1"/>
  <c r="Q45" i="52"/>
  <c r="Q111" i="52" s="1"/>
  <c r="P45" i="52"/>
  <c r="P111" i="52" s="1"/>
  <c r="O45" i="52"/>
  <c r="O111" i="52" s="1"/>
  <c r="N45" i="52"/>
  <c r="N111" i="52" s="1"/>
  <c r="M45" i="52"/>
  <c r="M111" i="52" s="1"/>
  <c r="L45" i="52"/>
  <c r="L111" i="52" s="1"/>
  <c r="K45" i="52"/>
  <c r="K111" i="52" s="1"/>
  <c r="J45" i="52"/>
  <c r="J111" i="52" s="1"/>
  <c r="I45" i="52"/>
  <c r="I111" i="52" s="1"/>
  <c r="H45" i="52"/>
  <c r="H111" i="52" s="1"/>
  <c r="G45" i="52"/>
  <c r="G111" i="52" s="1"/>
  <c r="F45" i="52"/>
  <c r="F111" i="52" s="1"/>
  <c r="E45" i="52"/>
  <c r="E111" i="52" s="1"/>
  <c r="D45" i="52"/>
  <c r="D111" i="52" s="1"/>
  <c r="C45" i="52"/>
  <c r="T44" i="52"/>
  <c r="T110" i="52" s="1"/>
  <c r="S44" i="52"/>
  <c r="S110" i="52" s="1"/>
  <c r="R44" i="52"/>
  <c r="R110" i="52" s="1"/>
  <c r="Q44" i="52"/>
  <c r="Q110" i="52" s="1"/>
  <c r="P44" i="52"/>
  <c r="P110" i="52" s="1"/>
  <c r="O44" i="52"/>
  <c r="O110" i="52" s="1"/>
  <c r="N44" i="52"/>
  <c r="N110" i="52" s="1"/>
  <c r="M44" i="52"/>
  <c r="M110" i="52" s="1"/>
  <c r="L44" i="52"/>
  <c r="L110" i="52" s="1"/>
  <c r="K44" i="52"/>
  <c r="K110" i="52" s="1"/>
  <c r="J44" i="52"/>
  <c r="J110" i="52" s="1"/>
  <c r="I44" i="52"/>
  <c r="I110" i="52" s="1"/>
  <c r="H44" i="52"/>
  <c r="H110" i="52" s="1"/>
  <c r="G44" i="52"/>
  <c r="G110" i="52" s="1"/>
  <c r="F44" i="52"/>
  <c r="F110" i="52" s="1"/>
  <c r="E44" i="52"/>
  <c r="E110" i="52" s="1"/>
  <c r="D44" i="52"/>
  <c r="D110" i="52" s="1"/>
  <c r="C44" i="52"/>
  <c r="C110" i="52" s="1"/>
  <c r="T43" i="52"/>
  <c r="T109" i="52" s="1"/>
  <c r="S43" i="52"/>
  <c r="S109" i="52" s="1"/>
  <c r="R43" i="52"/>
  <c r="R109" i="52" s="1"/>
  <c r="Q43" i="52"/>
  <c r="Q109" i="52" s="1"/>
  <c r="P43" i="52"/>
  <c r="P109" i="52" s="1"/>
  <c r="O43" i="52"/>
  <c r="O109" i="52" s="1"/>
  <c r="N43" i="52"/>
  <c r="N109" i="52" s="1"/>
  <c r="M43" i="52"/>
  <c r="M109" i="52" s="1"/>
  <c r="L43" i="52"/>
  <c r="L109" i="52" s="1"/>
  <c r="K43" i="52"/>
  <c r="K109" i="52" s="1"/>
  <c r="J43" i="52"/>
  <c r="J109" i="52" s="1"/>
  <c r="I43" i="52"/>
  <c r="I109" i="52" s="1"/>
  <c r="H43" i="52"/>
  <c r="H109" i="52" s="1"/>
  <c r="G43" i="52"/>
  <c r="G109" i="52" s="1"/>
  <c r="F43" i="52"/>
  <c r="F109" i="52" s="1"/>
  <c r="E43" i="52"/>
  <c r="E109" i="52" s="1"/>
  <c r="D43" i="52"/>
  <c r="D109" i="52" s="1"/>
  <c r="C43" i="52"/>
  <c r="C109" i="52" s="1"/>
  <c r="T42" i="52"/>
  <c r="T108" i="52" s="1"/>
  <c r="S42" i="52"/>
  <c r="S108" i="52" s="1"/>
  <c r="R42" i="52"/>
  <c r="R108" i="52" s="1"/>
  <c r="Q42" i="52"/>
  <c r="Q108" i="52" s="1"/>
  <c r="P42" i="52"/>
  <c r="P108" i="52" s="1"/>
  <c r="O42" i="52"/>
  <c r="O108" i="52" s="1"/>
  <c r="N42" i="52"/>
  <c r="N108" i="52" s="1"/>
  <c r="M42" i="52"/>
  <c r="M108" i="52" s="1"/>
  <c r="L42" i="52"/>
  <c r="L108" i="52" s="1"/>
  <c r="K42" i="52"/>
  <c r="K108" i="52" s="1"/>
  <c r="J42" i="52"/>
  <c r="J108" i="52" s="1"/>
  <c r="I42" i="52"/>
  <c r="I108" i="52" s="1"/>
  <c r="H42" i="52"/>
  <c r="H108" i="52" s="1"/>
  <c r="G42" i="52"/>
  <c r="G108" i="52" s="1"/>
  <c r="F42" i="52"/>
  <c r="F108" i="52" s="1"/>
  <c r="E42" i="52"/>
  <c r="E108" i="52" s="1"/>
  <c r="D42" i="52"/>
  <c r="D108" i="52" s="1"/>
  <c r="C42" i="52"/>
  <c r="T41" i="52"/>
  <c r="T107" i="52" s="1"/>
  <c r="S41" i="52"/>
  <c r="S107" i="52" s="1"/>
  <c r="R41" i="52"/>
  <c r="R107" i="52" s="1"/>
  <c r="Q41" i="52"/>
  <c r="Q107" i="52" s="1"/>
  <c r="P41" i="52"/>
  <c r="P107" i="52" s="1"/>
  <c r="O41" i="52"/>
  <c r="O107" i="52" s="1"/>
  <c r="N41" i="52"/>
  <c r="N107" i="52" s="1"/>
  <c r="M41" i="52"/>
  <c r="M107" i="52" s="1"/>
  <c r="L41" i="52"/>
  <c r="L107" i="52" s="1"/>
  <c r="K41" i="52"/>
  <c r="K107" i="52" s="1"/>
  <c r="J41" i="52"/>
  <c r="J107" i="52" s="1"/>
  <c r="I41" i="52"/>
  <c r="I107" i="52" s="1"/>
  <c r="H41" i="52"/>
  <c r="H107" i="52" s="1"/>
  <c r="G41" i="52"/>
  <c r="G107" i="52" s="1"/>
  <c r="F41" i="52"/>
  <c r="F107" i="52" s="1"/>
  <c r="E41" i="52"/>
  <c r="E107" i="52" s="1"/>
  <c r="D41" i="52"/>
  <c r="C41" i="52"/>
  <c r="C107" i="52" s="1"/>
  <c r="T40" i="52"/>
  <c r="T106" i="52" s="1"/>
  <c r="S40" i="52"/>
  <c r="S106" i="52" s="1"/>
  <c r="R40" i="52"/>
  <c r="R106" i="52" s="1"/>
  <c r="Q40" i="52"/>
  <c r="Q106" i="52" s="1"/>
  <c r="P40" i="52"/>
  <c r="P106" i="52" s="1"/>
  <c r="O40" i="52"/>
  <c r="O106" i="52" s="1"/>
  <c r="N40" i="52"/>
  <c r="N106" i="52" s="1"/>
  <c r="M40" i="52"/>
  <c r="M106" i="52" s="1"/>
  <c r="L40" i="52"/>
  <c r="L106" i="52" s="1"/>
  <c r="K40" i="52"/>
  <c r="K106" i="52" s="1"/>
  <c r="J40" i="52"/>
  <c r="J106" i="52" s="1"/>
  <c r="I40" i="52"/>
  <c r="I106" i="52" s="1"/>
  <c r="H40" i="52"/>
  <c r="H106" i="52" s="1"/>
  <c r="G40" i="52"/>
  <c r="G106" i="52" s="1"/>
  <c r="F40" i="52"/>
  <c r="F106" i="52" s="1"/>
  <c r="E40" i="52"/>
  <c r="E106" i="52" s="1"/>
  <c r="D40" i="52"/>
  <c r="D106" i="52" s="1"/>
  <c r="C40" i="52"/>
  <c r="C106" i="52" s="1"/>
  <c r="T39" i="52"/>
  <c r="T105" i="52" s="1"/>
  <c r="S39" i="52"/>
  <c r="S105" i="52" s="1"/>
  <c r="R39" i="52"/>
  <c r="R105" i="52" s="1"/>
  <c r="Q39" i="52"/>
  <c r="Q105" i="52" s="1"/>
  <c r="P39" i="52"/>
  <c r="P105" i="52" s="1"/>
  <c r="O39" i="52"/>
  <c r="O105" i="52" s="1"/>
  <c r="N39" i="52"/>
  <c r="N105" i="52" s="1"/>
  <c r="M39" i="52"/>
  <c r="M105" i="52" s="1"/>
  <c r="L39" i="52"/>
  <c r="L105" i="52" s="1"/>
  <c r="K39" i="52"/>
  <c r="K105" i="52" s="1"/>
  <c r="J39" i="52"/>
  <c r="J105" i="52" s="1"/>
  <c r="I39" i="52"/>
  <c r="I105" i="52" s="1"/>
  <c r="H39" i="52"/>
  <c r="H105" i="52" s="1"/>
  <c r="G39" i="52"/>
  <c r="G105" i="52" s="1"/>
  <c r="F39" i="52"/>
  <c r="F105" i="52" s="1"/>
  <c r="E39" i="52"/>
  <c r="E105" i="52" s="1"/>
  <c r="D39" i="52"/>
  <c r="D105" i="52" s="1"/>
  <c r="C39" i="52"/>
  <c r="C105" i="52" s="1"/>
  <c r="T38" i="52"/>
  <c r="T104" i="52" s="1"/>
  <c r="S38" i="52"/>
  <c r="S104" i="52" s="1"/>
  <c r="R38" i="52"/>
  <c r="R104" i="52" s="1"/>
  <c r="Q38" i="52"/>
  <c r="Q104" i="52" s="1"/>
  <c r="P38" i="52"/>
  <c r="P104" i="52" s="1"/>
  <c r="O38" i="52"/>
  <c r="O104" i="52" s="1"/>
  <c r="N38" i="52"/>
  <c r="N104" i="52" s="1"/>
  <c r="M38" i="52"/>
  <c r="M104" i="52" s="1"/>
  <c r="L38" i="52"/>
  <c r="L104" i="52" s="1"/>
  <c r="K38" i="52"/>
  <c r="K104" i="52" s="1"/>
  <c r="J38" i="52"/>
  <c r="J104" i="52" s="1"/>
  <c r="I38" i="52"/>
  <c r="I104" i="52" s="1"/>
  <c r="H38" i="52"/>
  <c r="H104" i="52" s="1"/>
  <c r="G38" i="52"/>
  <c r="G104" i="52" s="1"/>
  <c r="F38" i="52"/>
  <c r="F104" i="52" s="1"/>
  <c r="E38" i="52"/>
  <c r="E104" i="52" s="1"/>
  <c r="D38" i="52"/>
  <c r="D104" i="52" s="1"/>
  <c r="C38" i="52"/>
  <c r="C104" i="52" s="1"/>
  <c r="T37" i="52"/>
  <c r="T103" i="52" s="1"/>
  <c r="S37" i="52"/>
  <c r="S103" i="52" s="1"/>
  <c r="R37" i="52"/>
  <c r="R103" i="52" s="1"/>
  <c r="Q37" i="52"/>
  <c r="Q103" i="52" s="1"/>
  <c r="P37" i="52"/>
  <c r="P103" i="52" s="1"/>
  <c r="O37" i="52"/>
  <c r="O103" i="52" s="1"/>
  <c r="N37" i="52"/>
  <c r="N103" i="52" s="1"/>
  <c r="M37" i="52"/>
  <c r="M103" i="52" s="1"/>
  <c r="L37" i="52"/>
  <c r="L103" i="52" s="1"/>
  <c r="K37" i="52"/>
  <c r="K103" i="52" s="1"/>
  <c r="J37" i="52"/>
  <c r="J103" i="52" s="1"/>
  <c r="I37" i="52"/>
  <c r="I103" i="52" s="1"/>
  <c r="H37" i="52"/>
  <c r="H103" i="52" s="1"/>
  <c r="G37" i="52"/>
  <c r="G103" i="52" s="1"/>
  <c r="F37" i="52"/>
  <c r="F103" i="52" s="1"/>
  <c r="E37" i="52"/>
  <c r="E103" i="52" s="1"/>
  <c r="D37" i="52"/>
  <c r="D103" i="52" s="1"/>
  <c r="C37" i="52"/>
  <c r="T36" i="52"/>
  <c r="T102" i="52" s="1"/>
  <c r="S36" i="52"/>
  <c r="S102" i="52" s="1"/>
  <c r="R36" i="52"/>
  <c r="R102" i="52" s="1"/>
  <c r="Q36" i="52"/>
  <c r="Q102" i="52" s="1"/>
  <c r="P36" i="52"/>
  <c r="P102" i="52" s="1"/>
  <c r="O36" i="52"/>
  <c r="O102" i="52" s="1"/>
  <c r="N36" i="52"/>
  <c r="N102" i="52" s="1"/>
  <c r="M36" i="52"/>
  <c r="M102" i="52" s="1"/>
  <c r="L36" i="52"/>
  <c r="L102" i="52" s="1"/>
  <c r="K36" i="52"/>
  <c r="K102" i="52" s="1"/>
  <c r="J36" i="52"/>
  <c r="J102" i="52" s="1"/>
  <c r="I36" i="52"/>
  <c r="I102" i="52" s="1"/>
  <c r="H36" i="52"/>
  <c r="H102" i="52" s="1"/>
  <c r="G36" i="52"/>
  <c r="G102" i="52" s="1"/>
  <c r="F36" i="52"/>
  <c r="F102" i="52" s="1"/>
  <c r="E36" i="52"/>
  <c r="E102" i="52" s="1"/>
  <c r="D36" i="52"/>
  <c r="D102" i="52" s="1"/>
  <c r="C36" i="52"/>
  <c r="C102" i="52" s="1"/>
  <c r="T32" i="52"/>
  <c r="T82" i="52" s="1"/>
  <c r="S32" i="52"/>
  <c r="S82" i="52" s="1"/>
  <c r="R32" i="52"/>
  <c r="R82" i="52" s="1"/>
  <c r="Q32" i="52"/>
  <c r="Q82" i="52" s="1"/>
  <c r="P32" i="52"/>
  <c r="P82" i="52" s="1"/>
  <c r="O32" i="52"/>
  <c r="O82" i="52" s="1"/>
  <c r="N32" i="52"/>
  <c r="N82" i="52" s="1"/>
  <c r="M32" i="52"/>
  <c r="M82" i="52" s="1"/>
  <c r="L32" i="52"/>
  <c r="L82" i="52" s="1"/>
  <c r="K32" i="52"/>
  <c r="K82" i="52" s="1"/>
  <c r="J32" i="52"/>
  <c r="J82" i="52" s="1"/>
  <c r="I32" i="52"/>
  <c r="I82" i="52" s="1"/>
  <c r="H32" i="52"/>
  <c r="H82" i="52" s="1"/>
  <c r="G32" i="52"/>
  <c r="G82" i="52" s="1"/>
  <c r="F32" i="52"/>
  <c r="F82" i="52" s="1"/>
  <c r="E32" i="52"/>
  <c r="E82" i="52" s="1"/>
  <c r="D32" i="52"/>
  <c r="D82" i="52" s="1"/>
  <c r="C32" i="52"/>
  <c r="C82" i="52" s="1"/>
  <c r="T31" i="52"/>
  <c r="T81" i="52" s="1"/>
  <c r="S31" i="52"/>
  <c r="S81" i="52" s="1"/>
  <c r="R31" i="52"/>
  <c r="R81" i="52" s="1"/>
  <c r="Q31" i="52"/>
  <c r="Q81" i="52" s="1"/>
  <c r="P31" i="52"/>
  <c r="P81" i="52" s="1"/>
  <c r="O31" i="52"/>
  <c r="O81" i="52" s="1"/>
  <c r="N31" i="52"/>
  <c r="N81" i="52" s="1"/>
  <c r="M31" i="52"/>
  <c r="M81" i="52" s="1"/>
  <c r="L31" i="52"/>
  <c r="L81" i="52" s="1"/>
  <c r="K31" i="52"/>
  <c r="K81" i="52" s="1"/>
  <c r="J31" i="52"/>
  <c r="J81" i="52" s="1"/>
  <c r="I31" i="52"/>
  <c r="I81" i="52" s="1"/>
  <c r="H31" i="52"/>
  <c r="H81" i="52" s="1"/>
  <c r="G31" i="52"/>
  <c r="G81" i="52" s="1"/>
  <c r="F31" i="52"/>
  <c r="F81" i="52" s="1"/>
  <c r="E31" i="52"/>
  <c r="E81" i="52" s="1"/>
  <c r="D31" i="52"/>
  <c r="D81" i="52" s="1"/>
  <c r="C31" i="52"/>
  <c r="T30" i="52"/>
  <c r="T80" i="52" s="1"/>
  <c r="S30" i="52"/>
  <c r="S80" i="52" s="1"/>
  <c r="R30" i="52"/>
  <c r="R80" i="52" s="1"/>
  <c r="Q30" i="52"/>
  <c r="Q80" i="52" s="1"/>
  <c r="P30" i="52"/>
  <c r="P80" i="52" s="1"/>
  <c r="O30" i="52"/>
  <c r="O80" i="52" s="1"/>
  <c r="N30" i="52"/>
  <c r="N80" i="52" s="1"/>
  <c r="M30" i="52"/>
  <c r="M80" i="52" s="1"/>
  <c r="L30" i="52"/>
  <c r="L80" i="52" s="1"/>
  <c r="K30" i="52"/>
  <c r="K80" i="52" s="1"/>
  <c r="J30" i="52"/>
  <c r="J80" i="52" s="1"/>
  <c r="I30" i="52"/>
  <c r="I80" i="52" s="1"/>
  <c r="H30" i="52"/>
  <c r="H80" i="52" s="1"/>
  <c r="G30" i="52"/>
  <c r="G80" i="52" s="1"/>
  <c r="F30" i="52"/>
  <c r="F80" i="52" s="1"/>
  <c r="E30" i="52"/>
  <c r="E80" i="52" s="1"/>
  <c r="D30" i="52"/>
  <c r="D80" i="52" s="1"/>
  <c r="C30" i="52"/>
  <c r="C80" i="52" s="1"/>
  <c r="T29" i="52"/>
  <c r="T79" i="52" s="1"/>
  <c r="S29" i="52"/>
  <c r="S79" i="52" s="1"/>
  <c r="R29" i="52"/>
  <c r="R79" i="52" s="1"/>
  <c r="Q29" i="52"/>
  <c r="Q79" i="52" s="1"/>
  <c r="P29" i="52"/>
  <c r="P79" i="52" s="1"/>
  <c r="O29" i="52"/>
  <c r="O79" i="52" s="1"/>
  <c r="N29" i="52"/>
  <c r="N79" i="52" s="1"/>
  <c r="M29" i="52"/>
  <c r="M79" i="52" s="1"/>
  <c r="L29" i="52"/>
  <c r="L79" i="52" s="1"/>
  <c r="K29" i="52"/>
  <c r="K79" i="52" s="1"/>
  <c r="J29" i="52"/>
  <c r="J79" i="52" s="1"/>
  <c r="I29" i="52"/>
  <c r="I79" i="52" s="1"/>
  <c r="H29" i="52"/>
  <c r="H79" i="52" s="1"/>
  <c r="G29" i="52"/>
  <c r="G79" i="52" s="1"/>
  <c r="F29" i="52"/>
  <c r="F79" i="52" s="1"/>
  <c r="E29" i="52"/>
  <c r="E79" i="52" s="1"/>
  <c r="D29" i="52"/>
  <c r="D79" i="52" s="1"/>
  <c r="C29" i="52"/>
  <c r="C79" i="52" s="1"/>
  <c r="T28" i="52"/>
  <c r="T78" i="52" s="1"/>
  <c r="S28" i="52"/>
  <c r="S78" i="52" s="1"/>
  <c r="R28" i="52"/>
  <c r="R78" i="52" s="1"/>
  <c r="Q28" i="52"/>
  <c r="Q78" i="52" s="1"/>
  <c r="P28" i="52"/>
  <c r="P78" i="52" s="1"/>
  <c r="O28" i="52"/>
  <c r="O78" i="52" s="1"/>
  <c r="N28" i="52"/>
  <c r="N78" i="52" s="1"/>
  <c r="M28" i="52"/>
  <c r="M78" i="52" s="1"/>
  <c r="L28" i="52"/>
  <c r="L78" i="52" s="1"/>
  <c r="K28" i="52"/>
  <c r="K78" i="52" s="1"/>
  <c r="J28" i="52"/>
  <c r="J78" i="52" s="1"/>
  <c r="I28" i="52"/>
  <c r="I78" i="52" s="1"/>
  <c r="H28" i="52"/>
  <c r="H78" i="52" s="1"/>
  <c r="G28" i="52"/>
  <c r="G78" i="52" s="1"/>
  <c r="F28" i="52"/>
  <c r="F78" i="52" s="1"/>
  <c r="E28" i="52"/>
  <c r="E78" i="52" s="1"/>
  <c r="D28" i="52"/>
  <c r="D78" i="52" s="1"/>
  <c r="C28" i="52"/>
  <c r="T27" i="52"/>
  <c r="T77" i="52" s="1"/>
  <c r="S27" i="52"/>
  <c r="S77" i="52" s="1"/>
  <c r="R27" i="52"/>
  <c r="R77" i="52" s="1"/>
  <c r="Q27" i="52"/>
  <c r="Q77" i="52" s="1"/>
  <c r="P27" i="52"/>
  <c r="P77" i="52" s="1"/>
  <c r="O27" i="52"/>
  <c r="O77" i="52" s="1"/>
  <c r="N27" i="52"/>
  <c r="N77" i="52" s="1"/>
  <c r="M27" i="52"/>
  <c r="M77" i="52" s="1"/>
  <c r="L27" i="52"/>
  <c r="L77" i="52" s="1"/>
  <c r="K27" i="52"/>
  <c r="K77" i="52" s="1"/>
  <c r="J27" i="52"/>
  <c r="J77" i="52" s="1"/>
  <c r="I27" i="52"/>
  <c r="I77" i="52" s="1"/>
  <c r="H27" i="52"/>
  <c r="H77" i="52" s="1"/>
  <c r="G27" i="52"/>
  <c r="G77" i="52" s="1"/>
  <c r="F27" i="52"/>
  <c r="F77" i="52" s="1"/>
  <c r="E27" i="52"/>
  <c r="E77" i="52" s="1"/>
  <c r="D27" i="52"/>
  <c r="D77" i="52" s="1"/>
  <c r="C27" i="52"/>
  <c r="C77" i="52" s="1"/>
  <c r="T26" i="52"/>
  <c r="T76" i="52" s="1"/>
  <c r="S26" i="52"/>
  <c r="S76" i="52" s="1"/>
  <c r="R26" i="52"/>
  <c r="R76" i="52" s="1"/>
  <c r="Q26" i="52"/>
  <c r="Q76" i="52" s="1"/>
  <c r="P26" i="52"/>
  <c r="P76" i="52" s="1"/>
  <c r="O26" i="52"/>
  <c r="O76" i="52" s="1"/>
  <c r="N26" i="52"/>
  <c r="N76" i="52" s="1"/>
  <c r="M26" i="52"/>
  <c r="M76" i="52" s="1"/>
  <c r="L26" i="52"/>
  <c r="L76" i="52" s="1"/>
  <c r="K26" i="52"/>
  <c r="K76" i="52" s="1"/>
  <c r="J26" i="52"/>
  <c r="J76" i="52" s="1"/>
  <c r="I26" i="52"/>
  <c r="I76" i="52" s="1"/>
  <c r="H26" i="52"/>
  <c r="H76" i="52" s="1"/>
  <c r="G26" i="52"/>
  <c r="G76" i="52" s="1"/>
  <c r="F26" i="52"/>
  <c r="F76" i="52" s="1"/>
  <c r="E26" i="52"/>
  <c r="E76" i="52" s="1"/>
  <c r="D26" i="52"/>
  <c r="D76" i="52" s="1"/>
  <c r="C26" i="52"/>
  <c r="C76" i="52" s="1"/>
  <c r="T25" i="52"/>
  <c r="T75" i="52" s="1"/>
  <c r="S25" i="52"/>
  <c r="S75" i="52" s="1"/>
  <c r="R25" i="52"/>
  <c r="R75" i="52" s="1"/>
  <c r="Q25" i="52"/>
  <c r="Q75" i="52" s="1"/>
  <c r="P25" i="52"/>
  <c r="P75" i="52" s="1"/>
  <c r="O25" i="52"/>
  <c r="O75" i="52" s="1"/>
  <c r="N25" i="52"/>
  <c r="N75" i="52" s="1"/>
  <c r="M25" i="52"/>
  <c r="M75" i="52" s="1"/>
  <c r="L25" i="52"/>
  <c r="L75" i="52" s="1"/>
  <c r="K25" i="52"/>
  <c r="K75" i="52" s="1"/>
  <c r="J25" i="52"/>
  <c r="J75" i="52" s="1"/>
  <c r="I25" i="52"/>
  <c r="I75" i="52" s="1"/>
  <c r="H25" i="52"/>
  <c r="H75" i="52" s="1"/>
  <c r="G25" i="52"/>
  <c r="G75" i="52" s="1"/>
  <c r="F25" i="52"/>
  <c r="F75" i="52" s="1"/>
  <c r="E25" i="52"/>
  <c r="E75" i="52" s="1"/>
  <c r="D25" i="52"/>
  <c r="D75" i="52" s="1"/>
  <c r="C25" i="52"/>
  <c r="C75" i="52" s="1"/>
  <c r="T24" i="52"/>
  <c r="T74" i="52" s="1"/>
  <c r="S24" i="52"/>
  <c r="S74" i="52" s="1"/>
  <c r="R24" i="52"/>
  <c r="R74" i="52" s="1"/>
  <c r="Q24" i="52"/>
  <c r="Q74" i="52" s="1"/>
  <c r="P24" i="52"/>
  <c r="P74" i="52" s="1"/>
  <c r="O24" i="52"/>
  <c r="O74" i="52" s="1"/>
  <c r="N24" i="52"/>
  <c r="N74" i="52" s="1"/>
  <c r="M24" i="52"/>
  <c r="M74" i="52" s="1"/>
  <c r="L24" i="52"/>
  <c r="L74" i="52" s="1"/>
  <c r="K24" i="52"/>
  <c r="K74" i="52" s="1"/>
  <c r="J24" i="52"/>
  <c r="J74" i="52" s="1"/>
  <c r="I24" i="52"/>
  <c r="I74" i="52" s="1"/>
  <c r="H24" i="52"/>
  <c r="H74" i="52" s="1"/>
  <c r="G24" i="52"/>
  <c r="G74" i="52" s="1"/>
  <c r="F24" i="52"/>
  <c r="F74" i="52" s="1"/>
  <c r="E24" i="52"/>
  <c r="E74" i="52" s="1"/>
  <c r="D24" i="52"/>
  <c r="D74" i="52" s="1"/>
  <c r="C24" i="52"/>
  <c r="C74" i="52" s="1"/>
  <c r="T23" i="52"/>
  <c r="T73" i="52" s="1"/>
  <c r="S23" i="52"/>
  <c r="S73" i="52" s="1"/>
  <c r="R23" i="52"/>
  <c r="R73" i="52" s="1"/>
  <c r="Q23" i="52"/>
  <c r="Q73" i="52" s="1"/>
  <c r="P23" i="52"/>
  <c r="P73" i="52" s="1"/>
  <c r="O23" i="52"/>
  <c r="O73" i="52" s="1"/>
  <c r="N23" i="52"/>
  <c r="N73" i="52" s="1"/>
  <c r="M23" i="52"/>
  <c r="M73" i="52" s="1"/>
  <c r="L23" i="52"/>
  <c r="L73" i="52" s="1"/>
  <c r="K23" i="52"/>
  <c r="K73" i="52" s="1"/>
  <c r="J23" i="52"/>
  <c r="J73" i="52" s="1"/>
  <c r="I23" i="52"/>
  <c r="I73" i="52" s="1"/>
  <c r="H23" i="52"/>
  <c r="H73" i="52" s="1"/>
  <c r="G23" i="52"/>
  <c r="G73" i="52" s="1"/>
  <c r="F23" i="52"/>
  <c r="F73" i="52" s="1"/>
  <c r="E23" i="52"/>
  <c r="E73" i="52" s="1"/>
  <c r="D23" i="52"/>
  <c r="D73" i="52" s="1"/>
  <c r="C23" i="52"/>
  <c r="T22" i="52"/>
  <c r="T72" i="52" s="1"/>
  <c r="S22" i="52"/>
  <c r="S72" i="52" s="1"/>
  <c r="R22" i="52"/>
  <c r="R72" i="52" s="1"/>
  <c r="Q22" i="52"/>
  <c r="Q72" i="52" s="1"/>
  <c r="P22" i="52"/>
  <c r="P72" i="52" s="1"/>
  <c r="O22" i="52"/>
  <c r="O72" i="52" s="1"/>
  <c r="N22" i="52"/>
  <c r="N72" i="52" s="1"/>
  <c r="M22" i="52"/>
  <c r="M72" i="52" s="1"/>
  <c r="L22" i="52"/>
  <c r="L72" i="52" s="1"/>
  <c r="K22" i="52"/>
  <c r="J22" i="52"/>
  <c r="J72" i="52" s="1"/>
  <c r="I22" i="52"/>
  <c r="I72" i="52" s="1"/>
  <c r="H22" i="52"/>
  <c r="H72" i="52" s="1"/>
  <c r="G22" i="52"/>
  <c r="G72" i="52" s="1"/>
  <c r="F22" i="52"/>
  <c r="F72" i="52" s="1"/>
  <c r="E22" i="52"/>
  <c r="E72" i="52" s="1"/>
  <c r="D22" i="52"/>
  <c r="D72" i="52" s="1"/>
  <c r="C22" i="52"/>
  <c r="T21" i="52"/>
  <c r="T71" i="52" s="1"/>
  <c r="S21" i="52"/>
  <c r="S71" i="52" s="1"/>
  <c r="R21" i="52"/>
  <c r="R71" i="52" s="1"/>
  <c r="Q21" i="52"/>
  <c r="Q71" i="52" s="1"/>
  <c r="P21" i="52"/>
  <c r="P71" i="52" s="1"/>
  <c r="O21" i="52"/>
  <c r="O71" i="52" s="1"/>
  <c r="N21" i="52"/>
  <c r="N71" i="52" s="1"/>
  <c r="M21" i="52"/>
  <c r="M71" i="52" s="1"/>
  <c r="L21" i="52"/>
  <c r="L71" i="52" s="1"/>
  <c r="K21" i="52"/>
  <c r="K71" i="52" s="1"/>
  <c r="J21" i="52"/>
  <c r="J71" i="52" s="1"/>
  <c r="I21" i="52"/>
  <c r="I71" i="52" s="1"/>
  <c r="H21" i="52"/>
  <c r="H71" i="52" s="1"/>
  <c r="G21" i="52"/>
  <c r="G71" i="52" s="1"/>
  <c r="F21" i="52"/>
  <c r="F71" i="52" s="1"/>
  <c r="E21" i="52"/>
  <c r="E71" i="52" s="1"/>
  <c r="D21" i="52"/>
  <c r="D71" i="52" s="1"/>
  <c r="C21" i="52"/>
  <c r="C71" i="52" s="1"/>
  <c r="T20" i="52"/>
  <c r="T70" i="52" s="1"/>
  <c r="S20" i="52"/>
  <c r="S70" i="52" s="1"/>
  <c r="R20" i="52"/>
  <c r="R70" i="52" s="1"/>
  <c r="Q20" i="52"/>
  <c r="Q70" i="52" s="1"/>
  <c r="P20" i="52"/>
  <c r="P70" i="52" s="1"/>
  <c r="O20" i="52"/>
  <c r="O70" i="52" s="1"/>
  <c r="N20" i="52"/>
  <c r="N70" i="52" s="1"/>
  <c r="M20" i="52"/>
  <c r="M70" i="52" s="1"/>
  <c r="L20" i="52"/>
  <c r="L70" i="52" s="1"/>
  <c r="K20" i="52"/>
  <c r="K70" i="52" s="1"/>
  <c r="J20" i="52"/>
  <c r="J70" i="52" s="1"/>
  <c r="I20" i="52"/>
  <c r="I70" i="52" s="1"/>
  <c r="H20" i="52"/>
  <c r="H70" i="52" s="1"/>
  <c r="G20" i="52"/>
  <c r="G70" i="52" s="1"/>
  <c r="F20" i="52"/>
  <c r="F70" i="52" s="1"/>
  <c r="E20" i="52"/>
  <c r="E70" i="52" s="1"/>
  <c r="D20" i="52"/>
  <c r="D70" i="52" s="1"/>
  <c r="C20" i="52"/>
  <c r="T16" i="52"/>
  <c r="S16" i="52"/>
  <c r="R16" i="52"/>
  <c r="Q16" i="52"/>
  <c r="Q98" i="52" s="1"/>
  <c r="P16" i="52"/>
  <c r="P98" i="52" s="1"/>
  <c r="O16" i="52"/>
  <c r="N16" i="52"/>
  <c r="M16" i="52"/>
  <c r="L16" i="52"/>
  <c r="K16" i="52"/>
  <c r="J16" i="52"/>
  <c r="I16" i="52"/>
  <c r="I98" i="52" s="1"/>
  <c r="H16" i="52"/>
  <c r="H98" i="52" s="1"/>
  <c r="G16" i="52"/>
  <c r="F16" i="52"/>
  <c r="E16" i="52"/>
  <c r="D16" i="52"/>
  <c r="C16" i="52"/>
  <c r="T15" i="52"/>
  <c r="S15" i="52"/>
  <c r="S97" i="52" s="1"/>
  <c r="R15" i="52"/>
  <c r="R97" i="52" s="1"/>
  <c r="Q15" i="52"/>
  <c r="P15" i="52"/>
  <c r="O15" i="52"/>
  <c r="N15" i="52"/>
  <c r="M15" i="52"/>
  <c r="L15" i="52"/>
  <c r="K15" i="52"/>
  <c r="K97" i="52" s="1"/>
  <c r="J15" i="52"/>
  <c r="J97" i="52" s="1"/>
  <c r="I15" i="52"/>
  <c r="H15" i="52"/>
  <c r="G15" i="52"/>
  <c r="F15" i="52"/>
  <c r="E15" i="52"/>
  <c r="D15" i="52"/>
  <c r="C15" i="52"/>
  <c r="C97" i="52" s="1"/>
  <c r="T14" i="52"/>
  <c r="T96" i="52" s="1"/>
  <c r="S14" i="52"/>
  <c r="R14" i="52"/>
  <c r="Q14" i="52"/>
  <c r="P14" i="52"/>
  <c r="O14" i="52"/>
  <c r="N14" i="52"/>
  <c r="M14" i="52"/>
  <c r="M96" i="52" s="1"/>
  <c r="L14" i="52"/>
  <c r="L96" i="52" s="1"/>
  <c r="K14" i="52"/>
  <c r="J14" i="52"/>
  <c r="I14" i="52"/>
  <c r="H14" i="52"/>
  <c r="G14" i="52"/>
  <c r="F14" i="52"/>
  <c r="E14" i="52"/>
  <c r="E96" i="52" s="1"/>
  <c r="D14" i="52"/>
  <c r="D96" i="52" s="1"/>
  <c r="C14" i="52"/>
  <c r="T13" i="52"/>
  <c r="S13" i="52"/>
  <c r="R13" i="52"/>
  <c r="Q13" i="52"/>
  <c r="P13" i="52"/>
  <c r="O13" i="52"/>
  <c r="O95" i="52" s="1"/>
  <c r="N13" i="52"/>
  <c r="N95" i="52" s="1"/>
  <c r="M13" i="52"/>
  <c r="L13" i="52"/>
  <c r="K13" i="52"/>
  <c r="J13" i="52"/>
  <c r="I13" i="52"/>
  <c r="H13" i="52"/>
  <c r="G13" i="52"/>
  <c r="G95" i="52" s="1"/>
  <c r="F13" i="52"/>
  <c r="F95" i="52" s="1"/>
  <c r="E13" i="52"/>
  <c r="D13" i="52"/>
  <c r="C13" i="52"/>
  <c r="T12" i="52"/>
  <c r="S12" i="52"/>
  <c r="R12" i="52"/>
  <c r="Q12" i="52"/>
  <c r="Q94" i="52" s="1"/>
  <c r="P12" i="52"/>
  <c r="O12" i="52"/>
  <c r="N12" i="52"/>
  <c r="M12" i="52"/>
  <c r="L12" i="52"/>
  <c r="K12" i="52"/>
  <c r="J12" i="52"/>
  <c r="I12" i="52"/>
  <c r="I94" i="52" s="1"/>
  <c r="H12" i="52"/>
  <c r="G12" i="52"/>
  <c r="F12" i="52"/>
  <c r="E12" i="52"/>
  <c r="D12" i="52"/>
  <c r="C12" i="52"/>
  <c r="T11" i="52"/>
  <c r="S11" i="52"/>
  <c r="R11" i="52"/>
  <c r="R93" i="52" s="1"/>
  <c r="Q11" i="52"/>
  <c r="P11" i="52"/>
  <c r="O11" i="52"/>
  <c r="N11" i="52"/>
  <c r="M11" i="52"/>
  <c r="L11" i="52"/>
  <c r="K11" i="52"/>
  <c r="J11" i="52"/>
  <c r="J93" i="52" s="1"/>
  <c r="I11" i="52"/>
  <c r="H11" i="52"/>
  <c r="G11" i="52"/>
  <c r="F11" i="52"/>
  <c r="E11" i="52"/>
  <c r="D11" i="52"/>
  <c r="C11" i="52"/>
  <c r="T10" i="52"/>
  <c r="T92" i="52" s="1"/>
  <c r="S10" i="52"/>
  <c r="R10" i="52"/>
  <c r="Q10" i="52"/>
  <c r="P10" i="52"/>
  <c r="O10" i="52"/>
  <c r="N10" i="52"/>
  <c r="M10" i="52"/>
  <c r="L10" i="52"/>
  <c r="L92" i="52" s="1"/>
  <c r="K10" i="52"/>
  <c r="J10" i="52"/>
  <c r="I10" i="52"/>
  <c r="H10" i="52"/>
  <c r="G10" i="52"/>
  <c r="F10" i="52"/>
  <c r="E10" i="52"/>
  <c r="D10" i="52"/>
  <c r="D92" i="52" s="1"/>
  <c r="C10" i="52"/>
  <c r="T9" i="52"/>
  <c r="S9" i="52"/>
  <c r="R9" i="52"/>
  <c r="Q9" i="52"/>
  <c r="P9" i="52"/>
  <c r="O9" i="52"/>
  <c r="N9" i="52"/>
  <c r="N91" i="52" s="1"/>
  <c r="M9" i="52"/>
  <c r="L9" i="52"/>
  <c r="K9" i="52"/>
  <c r="J9" i="52"/>
  <c r="I9" i="52"/>
  <c r="H9" i="52"/>
  <c r="G9" i="52"/>
  <c r="F9" i="52"/>
  <c r="F91" i="52" s="1"/>
  <c r="E9" i="52"/>
  <c r="D9" i="52"/>
  <c r="C9" i="52"/>
  <c r="T8" i="52"/>
  <c r="S8" i="52"/>
  <c r="R8" i="52"/>
  <c r="Q8" i="52"/>
  <c r="P8" i="52"/>
  <c r="P90" i="52" s="1"/>
  <c r="O8" i="52"/>
  <c r="N8" i="52"/>
  <c r="M8" i="52"/>
  <c r="L8" i="52"/>
  <c r="K8" i="52"/>
  <c r="J8" i="52"/>
  <c r="I8" i="52"/>
  <c r="H8" i="52"/>
  <c r="H90" i="52" s="1"/>
  <c r="G8" i="52"/>
  <c r="F8" i="52"/>
  <c r="E8" i="52"/>
  <c r="D8" i="52"/>
  <c r="C8" i="52"/>
  <c r="T7" i="52"/>
  <c r="S7" i="52"/>
  <c r="R7" i="52"/>
  <c r="R89" i="52" s="1"/>
  <c r="Q7" i="52"/>
  <c r="P7" i="52"/>
  <c r="O7" i="52"/>
  <c r="N7" i="52"/>
  <c r="M7" i="52"/>
  <c r="L7" i="52"/>
  <c r="K7" i="52"/>
  <c r="J7" i="52"/>
  <c r="J89" i="52" s="1"/>
  <c r="I7" i="52"/>
  <c r="H7" i="52"/>
  <c r="G7" i="52"/>
  <c r="F7" i="52"/>
  <c r="E7" i="52"/>
  <c r="D7" i="52"/>
  <c r="C7" i="52"/>
  <c r="T6" i="52"/>
  <c r="T88" i="52" s="1"/>
  <c r="S6" i="52"/>
  <c r="R6" i="52"/>
  <c r="Q6" i="52"/>
  <c r="P6" i="52"/>
  <c r="O6" i="52"/>
  <c r="N6" i="52"/>
  <c r="M6" i="52"/>
  <c r="L6" i="52"/>
  <c r="L88" i="52" s="1"/>
  <c r="K6" i="52"/>
  <c r="J6" i="52"/>
  <c r="I6" i="52"/>
  <c r="H6" i="52"/>
  <c r="G6" i="52"/>
  <c r="F6" i="52"/>
  <c r="E6" i="52"/>
  <c r="D6" i="52"/>
  <c r="D88" i="52" s="1"/>
  <c r="C6" i="52"/>
  <c r="T5" i="52"/>
  <c r="S5" i="52"/>
  <c r="R5" i="52"/>
  <c r="Q5" i="52"/>
  <c r="P5" i="52"/>
  <c r="O5" i="52"/>
  <c r="N5" i="52"/>
  <c r="N87" i="52" s="1"/>
  <c r="M5" i="52"/>
  <c r="L5" i="52"/>
  <c r="K5" i="52"/>
  <c r="J5" i="52"/>
  <c r="I5" i="52"/>
  <c r="H5" i="52"/>
  <c r="G5" i="52"/>
  <c r="F5" i="52"/>
  <c r="F87" i="52" s="1"/>
  <c r="E5" i="52"/>
  <c r="D5" i="52"/>
  <c r="C5" i="52"/>
  <c r="T4" i="52"/>
  <c r="S4" i="52"/>
  <c r="R4" i="52"/>
  <c r="Q4" i="52"/>
  <c r="P4" i="52"/>
  <c r="P86" i="52" s="1"/>
  <c r="O4" i="52"/>
  <c r="N4" i="52"/>
  <c r="M4" i="52"/>
  <c r="L4" i="52"/>
  <c r="K4" i="52"/>
  <c r="J4" i="52"/>
  <c r="I4" i="52"/>
  <c r="H4" i="52"/>
  <c r="H86" i="52" s="1"/>
  <c r="G4" i="52"/>
  <c r="F4" i="52"/>
  <c r="E4" i="52"/>
  <c r="D4" i="52"/>
  <c r="C4" i="52"/>
  <c r="C3" i="52"/>
  <c r="CH98" i="51"/>
  <c r="CG98" i="51"/>
  <c r="CF98" i="51"/>
  <c r="CE98" i="51"/>
  <c r="CD98" i="51"/>
  <c r="CC98" i="51"/>
  <c r="CB98" i="51"/>
  <c r="CA98" i="51"/>
  <c r="BZ98" i="51"/>
  <c r="BY98" i="51"/>
  <c r="BX98" i="51"/>
  <c r="BW98" i="51"/>
  <c r="BV98" i="51"/>
  <c r="BU98" i="51"/>
  <c r="BT98" i="51"/>
  <c r="BS98" i="51"/>
  <c r="BR98" i="51"/>
  <c r="BQ98" i="51"/>
  <c r="BL98" i="51"/>
  <c r="BK98" i="51"/>
  <c r="BJ98" i="51"/>
  <c r="BI98" i="51"/>
  <c r="BH98" i="51"/>
  <c r="BG98" i="51"/>
  <c r="BF98" i="51"/>
  <c r="BE98" i="51"/>
  <c r="BD98" i="51"/>
  <c r="BC98" i="51"/>
  <c r="BB98" i="51"/>
  <c r="BA98" i="51"/>
  <c r="AZ98" i="51"/>
  <c r="AY98" i="51"/>
  <c r="AX98" i="51"/>
  <c r="AW98" i="51"/>
  <c r="AV98" i="51"/>
  <c r="AU98" i="51"/>
  <c r="AP98" i="51"/>
  <c r="AO98" i="51"/>
  <c r="AN98" i="51"/>
  <c r="AM98" i="51"/>
  <c r="AL98" i="51"/>
  <c r="AK98" i="51"/>
  <c r="AJ98" i="51"/>
  <c r="AI98" i="51"/>
  <c r="AH98" i="51"/>
  <c r="AG98" i="51"/>
  <c r="AF98" i="51"/>
  <c r="AE98" i="51"/>
  <c r="AD98" i="51"/>
  <c r="AC98" i="51"/>
  <c r="AB98" i="51"/>
  <c r="AA98" i="51"/>
  <c r="Z98" i="51"/>
  <c r="Y98" i="51"/>
  <c r="T98" i="51"/>
  <c r="S98" i="51"/>
  <c r="R98" i="51"/>
  <c r="Q98" i="51"/>
  <c r="P98" i="51"/>
  <c r="O98" i="51"/>
  <c r="N98" i="51"/>
  <c r="M98" i="51"/>
  <c r="L98" i="51"/>
  <c r="K98" i="51"/>
  <c r="J98" i="51"/>
  <c r="I98" i="51"/>
  <c r="H98" i="51"/>
  <c r="G98" i="51"/>
  <c r="F98" i="51"/>
  <c r="E98" i="51"/>
  <c r="D98" i="51"/>
  <c r="C98" i="51"/>
  <c r="CH97" i="51"/>
  <c r="CG97" i="51"/>
  <c r="CF97" i="51"/>
  <c r="CE97" i="51"/>
  <c r="CD97" i="51"/>
  <c r="CC97" i="51"/>
  <c r="CB97" i="51"/>
  <c r="CA97" i="51"/>
  <c r="BZ97" i="51"/>
  <c r="BY97" i="51"/>
  <c r="BX97" i="51"/>
  <c r="BW97" i="51"/>
  <c r="BV97" i="51"/>
  <c r="BU97" i="51"/>
  <c r="BT97" i="51"/>
  <c r="BS97" i="51"/>
  <c r="BR97" i="51"/>
  <c r="BQ97" i="51"/>
  <c r="BL97" i="51"/>
  <c r="BK97" i="51"/>
  <c r="BJ97" i="51"/>
  <c r="BI97" i="51"/>
  <c r="BH97" i="51"/>
  <c r="BG97" i="51"/>
  <c r="BF97" i="51"/>
  <c r="BE97" i="51"/>
  <c r="BD97" i="51"/>
  <c r="BC97" i="51"/>
  <c r="BB97" i="51"/>
  <c r="BA97" i="51"/>
  <c r="AZ97" i="51"/>
  <c r="AY97" i="51"/>
  <c r="AX97" i="51"/>
  <c r="AW97" i="51"/>
  <c r="AV97" i="51"/>
  <c r="AU97" i="51"/>
  <c r="AP97" i="51"/>
  <c r="AO97" i="51"/>
  <c r="AN97" i="51"/>
  <c r="AM97" i="51"/>
  <c r="AL97" i="51"/>
  <c r="AK97" i="51"/>
  <c r="AJ97" i="51"/>
  <c r="AI97" i="51"/>
  <c r="AH97" i="51"/>
  <c r="AG97" i="51"/>
  <c r="AF97" i="51"/>
  <c r="AE97" i="51"/>
  <c r="AD97" i="51"/>
  <c r="AC97" i="51"/>
  <c r="AB97" i="51"/>
  <c r="AA97" i="51"/>
  <c r="Z97" i="51"/>
  <c r="Y97" i="51"/>
  <c r="T97" i="51"/>
  <c r="S97" i="51"/>
  <c r="R97" i="51"/>
  <c r="Q97" i="51"/>
  <c r="P97" i="51"/>
  <c r="O97" i="51"/>
  <c r="N97" i="51"/>
  <c r="M97" i="51"/>
  <c r="L97" i="51"/>
  <c r="K97" i="51"/>
  <c r="J97" i="51"/>
  <c r="I97" i="51"/>
  <c r="H97" i="51"/>
  <c r="G97" i="51"/>
  <c r="F97" i="51"/>
  <c r="E97" i="51"/>
  <c r="D97" i="51"/>
  <c r="C97" i="51"/>
  <c r="CH96" i="51"/>
  <c r="CG96" i="51"/>
  <c r="CF96" i="51"/>
  <c r="CE96" i="51"/>
  <c r="CD96" i="51"/>
  <c r="CC96" i="51"/>
  <c r="CB96" i="51"/>
  <c r="CA96" i="51"/>
  <c r="BZ96" i="51"/>
  <c r="BY96" i="51"/>
  <c r="BX96" i="51"/>
  <c r="BW96" i="51"/>
  <c r="BV96" i="51"/>
  <c r="BU96" i="51"/>
  <c r="BT96" i="51"/>
  <c r="BS96" i="51"/>
  <c r="BR96" i="51"/>
  <c r="BQ96" i="51"/>
  <c r="BL96" i="51"/>
  <c r="BK96" i="51"/>
  <c r="BJ96" i="51"/>
  <c r="BI96" i="51"/>
  <c r="BH96" i="51"/>
  <c r="BG96" i="51"/>
  <c r="BF96" i="51"/>
  <c r="BE96" i="51"/>
  <c r="BD96" i="51"/>
  <c r="BC96" i="51"/>
  <c r="BB96" i="51"/>
  <c r="BA96" i="51"/>
  <c r="AZ96" i="51"/>
  <c r="AY96" i="51"/>
  <c r="AX96" i="51"/>
  <c r="AW96" i="51"/>
  <c r="AV96" i="51"/>
  <c r="AU96" i="51"/>
  <c r="AP96" i="51"/>
  <c r="AO96" i="51"/>
  <c r="AN96" i="51"/>
  <c r="AM96" i="51"/>
  <c r="AL96" i="51"/>
  <c r="AK96" i="51"/>
  <c r="AJ96" i="51"/>
  <c r="AI96" i="51"/>
  <c r="AH96" i="51"/>
  <c r="AG96" i="51"/>
  <c r="AF96" i="51"/>
  <c r="AE96" i="51"/>
  <c r="AD96" i="51"/>
  <c r="AC96" i="51"/>
  <c r="AB96" i="51"/>
  <c r="AA96" i="51"/>
  <c r="Z96" i="51"/>
  <c r="Y96" i="51"/>
  <c r="T96" i="51"/>
  <c r="S96" i="51"/>
  <c r="R96" i="51"/>
  <c r="Q96" i="51"/>
  <c r="P96" i="51"/>
  <c r="O96" i="51"/>
  <c r="N96" i="51"/>
  <c r="M96" i="51"/>
  <c r="L96" i="51"/>
  <c r="K96" i="51"/>
  <c r="J96" i="51"/>
  <c r="I96" i="51"/>
  <c r="H96" i="51"/>
  <c r="G96" i="51"/>
  <c r="F96" i="51"/>
  <c r="E96" i="51"/>
  <c r="D96" i="51"/>
  <c r="C96" i="51"/>
  <c r="CH95" i="51"/>
  <c r="CG95" i="51"/>
  <c r="CF95" i="51"/>
  <c r="CE95" i="51"/>
  <c r="CD95" i="51"/>
  <c r="CC95" i="51"/>
  <c r="CB95" i="51"/>
  <c r="CA95" i="51"/>
  <c r="BZ95" i="51"/>
  <c r="BY95" i="51"/>
  <c r="BX95" i="51"/>
  <c r="BW95" i="51"/>
  <c r="BV95" i="51"/>
  <c r="BU95" i="51"/>
  <c r="BT95" i="51"/>
  <c r="BS95" i="51"/>
  <c r="BR95" i="51"/>
  <c r="BQ95" i="51"/>
  <c r="BL95" i="51"/>
  <c r="BK95" i="51"/>
  <c r="BJ95" i="51"/>
  <c r="BI95" i="51"/>
  <c r="BH95" i="51"/>
  <c r="BG95" i="51"/>
  <c r="BF95" i="51"/>
  <c r="BE95" i="51"/>
  <c r="BD95" i="51"/>
  <c r="BC95" i="51"/>
  <c r="BB95" i="51"/>
  <c r="BA95" i="51"/>
  <c r="AZ95" i="51"/>
  <c r="AY95" i="51"/>
  <c r="AX95" i="51"/>
  <c r="AW95" i="51"/>
  <c r="AV95" i="51"/>
  <c r="AU95" i="51"/>
  <c r="AP95" i="51"/>
  <c r="AO95" i="51"/>
  <c r="AN95" i="51"/>
  <c r="AM95" i="51"/>
  <c r="AL95" i="51"/>
  <c r="AK95" i="51"/>
  <c r="AJ95" i="51"/>
  <c r="AI95" i="51"/>
  <c r="AH95" i="51"/>
  <c r="AG95" i="51"/>
  <c r="AF95" i="51"/>
  <c r="AE95" i="51"/>
  <c r="AD95" i="51"/>
  <c r="AC95" i="51"/>
  <c r="AB95" i="51"/>
  <c r="AA95" i="51"/>
  <c r="Z95" i="51"/>
  <c r="Y95" i="51"/>
  <c r="T95" i="51"/>
  <c r="S95" i="51"/>
  <c r="R95" i="51"/>
  <c r="Q95" i="51"/>
  <c r="P95" i="51"/>
  <c r="O95" i="51"/>
  <c r="N95" i="51"/>
  <c r="M95" i="51"/>
  <c r="L95" i="51"/>
  <c r="K95" i="51"/>
  <c r="J95" i="51"/>
  <c r="I95" i="51"/>
  <c r="H95" i="51"/>
  <c r="G95" i="51"/>
  <c r="F95" i="51"/>
  <c r="E95" i="51"/>
  <c r="D95" i="51"/>
  <c r="C95" i="51"/>
  <c r="CH94" i="51"/>
  <c r="CG94" i="51"/>
  <c r="CF94" i="51"/>
  <c r="CE94" i="51"/>
  <c r="CD94" i="51"/>
  <c r="CC94" i="51"/>
  <c r="CB94" i="51"/>
  <c r="CA94" i="51"/>
  <c r="BZ94" i="51"/>
  <c r="BY94" i="51"/>
  <c r="BX94" i="51"/>
  <c r="BW94" i="51"/>
  <c r="BV94" i="51"/>
  <c r="BU94" i="51"/>
  <c r="BT94" i="51"/>
  <c r="BS94" i="51"/>
  <c r="BR94" i="51"/>
  <c r="BQ94" i="51"/>
  <c r="BL94" i="51"/>
  <c r="BK94" i="51"/>
  <c r="BJ94" i="51"/>
  <c r="BI94" i="51"/>
  <c r="BH94" i="51"/>
  <c r="BG94" i="51"/>
  <c r="BF94" i="51"/>
  <c r="BE94" i="51"/>
  <c r="BD94" i="51"/>
  <c r="BC94" i="51"/>
  <c r="BB94" i="51"/>
  <c r="BA94" i="51"/>
  <c r="AZ94" i="51"/>
  <c r="AY94" i="51"/>
  <c r="AX94" i="51"/>
  <c r="AW94" i="51"/>
  <c r="AV94" i="51"/>
  <c r="AU94" i="51"/>
  <c r="AP94" i="51"/>
  <c r="AO94" i="51"/>
  <c r="AN94" i="51"/>
  <c r="AM94" i="51"/>
  <c r="AL94" i="51"/>
  <c r="AK94" i="51"/>
  <c r="AJ94" i="51"/>
  <c r="AI94" i="51"/>
  <c r="AH94" i="51"/>
  <c r="AG94" i="51"/>
  <c r="AF94" i="51"/>
  <c r="AE94" i="51"/>
  <c r="AD94" i="51"/>
  <c r="AC94" i="51"/>
  <c r="AB94" i="51"/>
  <c r="AA94" i="51"/>
  <c r="Z94" i="51"/>
  <c r="Y94" i="51"/>
  <c r="T94" i="51"/>
  <c r="S94" i="51"/>
  <c r="R94" i="51"/>
  <c r="Q94" i="51"/>
  <c r="P94" i="51"/>
  <c r="O94" i="51"/>
  <c r="N94" i="51"/>
  <c r="M94" i="51"/>
  <c r="L94" i="51"/>
  <c r="K94" i="51"/>
  <c r="J94" i="51"/>
  <c r="I94" i="51"/>
  <c r="H94" i="51"/>
  <c r="G94" i="51"/>
  <c r="F94" i="51"/>
  <c r="E94" i="51"/>
  <c r="D94" i="51"/>
  <c r="C94" i="51"/>
  <c r="CH93" i="51"/>
  <c r="CG93" i="51"/>
  <c r="CF93" i="51"/>
  <c r="CE93" i="51"/>
  <c r="CD93" i="51"/>
  <c r="CC93" i="51"/>
  <c r="CB93" i="51"/>
  <c r="CA93" i="51"/>
  <c r="BZ93" i="51"/>
  <c r="BY93" i="51"/>
  <c r="BX93" i="51"/>
  <c r="BW93" i="51"/>
  <c r="BV93" i="51"/>
  <c r="BU93" i="51"/>
  <c r="BT93" i="51"/>
  <c r="BS93" i="51"/>
  <c r="BR93" i="51"/>
  <c r="BQ93" i="51"/>
  <c r="BL93" i="51"/>
  <c r="BK93" i="51"/>
  <c r="BJ93" i="51"/>
  <c r="BI93" i="51"/>
  <c r="BH93" i="51"/>
  <c r="BG93" i="51"/>
  <c r="BF93" i="51"/>
  <c r="BE93" i="51"/>
  <c r="BD93" i="51"/>
  <c r="BC93" i="51"/>
  <c r="BB93" i="51"/>
  <c r="BA93" i="51"/>
  <c r="AZ93" i="51"/>
  <c r="AY93" i="51"/>
  <c r="AX93" i="51"/>
  <c r="AW93" i="51"/>
  <c r="AV93" i="51"/>
  <c r="AU93" i="51"/>
  <c r="AP93" i="51"/>
  <c r="AO93" i="51"/>
  <c r="AN93" i="51"/>
  <c r="AM93" i="51"/>
  <c r="AL93" i="51"/>
  <c r="AK93" i="51"/>
  <c r="AJ93" i="51"/>
  <c r="AI93" i="51"/>
  <c r="AH93" i="51"/>
  <c r="AG93" i="51"/>
  <c r="AF93" i="51"/>
  <c r="AE93" i="51"/>
  <c r="AD93" i="51"/>
  <c r="AC93" i="51"/>
  <c r="AB93" i="51"/>
  <c r="AA93" i="51"/>
  <c r="Z93" i="51"/>
  <c r="Y93" i="51"/>
  <c r="T93" i="51"/>
  <c r="S93" i="51"/>
  <c r="R93" i="51"/>
  <c r="Q93" i="51"/>
  <c r="P93" i="51"/>
  <c r="O93" i="51"/>
  <c r="N93" i="51"/>
  <c r="M93" i="51"/>
  <c r="L93" i="51"/>
  <c r="K93" i="51"/>
  <c r="J93" i="51"/>
  <c r="I93" i="51"/>
  <c r="H93" i="51"/>
  <c r="G93" i="51"/>
  <c r="F93" i="51"/>
  <c r="E93" i="51"/>
  <c r="D93" i="51"/>
  <c r="C93" i="51"/>
  <c r="CH92" i="51"/>
  <c r="CG92" i="51"/>
  <c r="CF92" i="51"/>
  <c r="CE92" i="51"/>
  <c r="CD92" i="51"/>
  <c r="CC92" i="51"/>
  <c r="CB92" i="51"/>
  <c r="CA92" i="51"/>
  <c r="BZ92" i="51"/>
  <c r="BY92" i="51"/>
  <c r="BX92" i="51"/>
  <c r="BW92" i="51"/>
  <c r="BV92" i="51"/>
  <c r="BU92" i="51"/>
  <c r="BT92" i="51"/>
  <c r="BS92" i="51"/>
  <c r="BR92" i="51"/>
  <c r="BQ92" i="51"/>
  <c r="BL92" i="51"/>
  <c r="BK92" i="51"/>
  <c r="BJ92" i="51"/>
  <c r="BI92" i="51"/>
  <c r="BH92" i="51"/>
  <c r="BG92" i="51"/>
  <c r="BF92" i="51"/>
  <c r="BE92" i="51"/>
  <c r="BD92" i="51"/>
  <c r="BC92" i="51"/>
  <c r="BB92" i="51"/>
  <c r="BA92" i="51"/>
  <c r="AZ92" i="51"/>
  <c r="AY92" i="51"/>
  <c r="AX92" i="51"/>
  <c r="AW92" i="51"/>
  <c r="AV92" i="51"/>
  <c r="AU92" i="51"/>
  <c r="AP92" i="51"/>
  <c r="AO92" i="51"/>
  <c r="AN92" i="51"/>
  <c r="AM92" i="51"/>
  <c r="AL92" i="51"/>
  <c r="AK92" i="51"/>
  <c r="AJ92" i="51"/>
  <c r="AI92" i="51"/>
  <c r="AH92" i="51"/>
  <c r="AG92" i="51"/>
  <c r="AF92" i="51"/>
  <c r="AE92" i="51"/>
  <c r="AD92" i="51"/>
  <c r="AC92" i="51"/>
  <c r="AB92" i="51"/>
  <c r="AA92" i="51"/>
  <c r="Z92" i="51"/>
  <c r="Y92" i="51"/>
  <c r="T92" i="51"/>
  <c r="S92" i="51"/>
  <c r="R92" i="51"/>
  <c r="Q92" i="51"/>
  <c r="P92" i="51"/>
  <c r="O92" i="51"/>
  <c r="N92" i="51"/>
  <c r="M92" i="51"/>
  <c r="L92" i="51"/>
  <c r="K92" i="51"/>
  <c r="J92" i="51"/>
  <c r="I92" i="51"/>
  <c r="H92" i="51"/>
  <c r="G92" i="51"/>
  <c r="F92" i="51"/>
  <c r="E92" i="51"/>
  <c r="D92" i="51"/>
  <c r="C92" i="51"/>
  <c r="CH91" i="51"/>
  <c r="CG91" i="51"/>
  <c r="CF91" i="51"/>
  <c r="CE91" i="51"/>
  <c r="CD91" i="51"/>
  <c r="CC91" i="51"/>
  <c r="CB91" i="51"/>
  <c r="CA91" i="51"/>
  <c r="BZ91" i="51"/>
  <c r="BY91" i="51"/>
  <c r="BX91" i="51"/>
  <c r="BW91" i="51"/>
  <c r="BV91" i="51"/>
  <c r="BU91" i="51"/>
  <c r="BT91" i="51"/>
  <c r="BS91" i="51"/>
  <c r="BR91" i="51"/>
  <c r="BQ91" i="51"/>
  <c r="BL91" i="51"/>
  <c r="BK91" i="51"/>
  <c r="BJ91" i="51"/>
  <c r="BI91" i="51"/>
  <c r="BH91" i="51"/>
  <c r="BG91" i="51"/>
  <c r="BF91" i="51"/>
  <c r="BE91" i="51"/>
  <c r="BD91" i="51"/>
  <c r="BC91" i="51"/>
  <c r="BB91" i="51"/>
  <c r="BA91" i="51"/>
  <c r="AZ91" i="51"/>
  <c r="AY91" i="51"/>
  <c r="AX91" i="51"/>
  <c r="AW91" i="51"/>
  <c r="AV91" i="51"/>
  <c r="AU91" i="51"/>
  <c r="AP91" i="51"/>
  <c r="AO91" i="51"/>
  <c r="AN91" i="51"/>
  <c r="AM91" i="51"/>
  <c r="AL91" i="51"/>
  <c r="AK91" i="51"/>
  <c r="AJ91" i="51"/>
  <c r="AI91" i="51"/>
  <c r="AH91" i="51"/>
  <c r="AG91" i="51"/>
  <c r="AF91" i="51"/>
  <c r="AE91" i="51"/>
  <c r="AD91" i="51"/>
  <c r="AC91" i="51"/>
  <c r="AB91" i="51"/>
  <c r="AA91" i="51"/>
  <c r="Z91" i="51"/>
  <c r="Y91" i="51"/>
  <c r="T91" i="51"/>
  <c r="S91" i="51"/>
  <c r="R91" i="51"/>
  <c r="Q91" i="51"/>
  <c r="P91" i="51"/>
  <c r="O91" i="51"/>
  <c r="N91" i="51"/>
  <c r="M91" i="51"/>
  <c r="L91" i="51"/>
  <c r="K91" i="51"/>
  <c r="J91" i="51"/>
  <c r="I91" i="51"/>
  <c r="H91" i="51"/>
  <c r="G91" i="51"/>
  <c r="F91" i="51"/>
  <c r="E91" i="51"/>
  <c r="D91" i="51"/>
  <c r="C91" i="51"/>
  <c r="CH90" i="51"/>
  <c r="CG90" i="51"/>
  <c r="CF90" i="51"/>
  <c r="CE90" i="51"/>
  <c r="CD90" i="51"/>
  <c r="CC90" i="51"/>
  <c r="CB90" i="51"/>
  <c r="CA90" i="51"/>
  <c r="BZ90" i="51"/>
  <c r="BY90" i="51"/>
  <c r="BX90" i="51"/>
  <c r="BW90" i="51"/>
  <c r="BV90" i="51"/>
  <c r="BU90" i="51"/>
  <c r="BT90" i="51"/>
  <c r="BS90" i="51"/>
  <c r="BR90" i="51"/>
  <c r="BQ90" i="51"/>
  <c r="BL90" i="51"/>
  <c r="BK90" i="51"/>
  <c r="BJ90" i="51"/>
  <c r="BI90" i="51"/>
  <c r="BH90" i="51"/>
  <c r="BG90" i="51"/>
  <c r="BF90" i="51"/>
  <c r="BE90" i="51"/>
  <c r="BD90" i="51"/>
  <c r="BC90" i="51"/>
  <c r="BB90" i="51"/>
  <c r="BA90" i="51"/>
  <c r="AZ90" i="51"/>
  <c r="AY90" i="51"/>
  <c r="AX90" i="51"/>
  <c r="AW90" i="51"/>
  <c r="AV90" i="51"/>
  <c r="AU90" i="51"/>
  <c r="AP90" i="51"/>
  <c r="AO90" i="51"/>
  <c r="AN90" i="51"/>
  <c r="AM90" i="51"/>
  <c r="AL90" i="51"/>
  <c r="AK90" i="51"/>
  <c r="AJ90" i="51"/>
  <c r="AI90" i="51"/>
  <c r="AH90" i="51"/>
  <c r="AG90" i="51"/>
  <c r="AF90" i="51"/>
  <c r="AE90" i="51"/>
  <c r="AD90" i="51"/>
  <c r="AC90" i="51"/>
  <c r="AB90" i="51"/>
  <c r="AA90" i="51"/>
  <c r="Z90" i="51"/>
  <c r="Y90" i="51"/>
  <c r="T90" i="51"/>
  <c r="S90" i="51"/>
  <c r="R90" i="51"/>
  <c r="Q90" i="51"/>
  <c r="P90" i="51"/>
  <c r="O90" i="51"/>
  <c r="N90" i="51"/>
  <c r="M90" i="51"/>
  <c r="L90" i="51"/>
  <c r="K90" i="51"/>
  <c r="J90" i="51"/>
  <c r="I90" i="51"/>
  <c r="H90" i="51"/>
  <c r="G90" i="51"/>
  <c r="F90" i="51"/>
  <c r="E90" i="51"/>
  <c r="D90" i="51"/>
  <c r="C90" i="51"/>
  <c r="CH89" i="51"/>
  <c r="CG89" i="51"/>
  <c r="CF89" i="51"/>
  <c r="CE89" i="51"/>
  <c r="CD89" i="51"/>
  <c r="CC89" i="51"/>
  <c r="CB89" i="51"/>
  <c r="CA89" i="51"/>
  <c r="BZ89" i="51"/>
  <c r="BY89" i="51"/>
  <c r="BX89" i="51"/>
  <c r="BW89" i="51"/>
  <c r="BV89" i="51"/>
  <c r="BU89" i="51"/>
  <c r="BT89" i="51"/>
  <c r="BS89" i="51"/>
  <c r="BR89" i="51"/>
  <c r="BQ89" i="51"/>
  <c r="BL89" i="51"/>
  <c r="BK89" i="51"/>
  <c r="BJ89" i="51"/>
  <c r="BI89" i="51"/>
  <c r="BH89" i="51"/>
  <c r="BG89" i="51"/>
  <c r="BF89" i="51"/>
  <c r="BE89" i="51"/>
  <c r="BD89" i="51"/>
  <c r="BC89" i="51"/>
  <c r="BB89" i="51"/>
  <c r="BA89" i="51"/>
  <c r="AZ89" i="51"/>
  <c r="AY89" i="51"/>
  <c r="AX89" i="51"/>
  <c r="AW89" i="51"/>
  <c r="AV89" i="51"/>
  <c r="AU89" i="51"/>
  <c r="AP89" i="51"/>
  <c r="AO89" i="51"/>
  <c r="AN89" i="51"/>
  <c r="AM89" i="51"/>
  <c r="AL89" i="51"/>
  <c r="AK89" i="51"/>
  <c r="AJ89" i="51"/>
  <c r="AI89" i="51"/>
  <c r="AH89" i="51"/>
  <c r="AG89" i="51"/>
  <c r="AF89" i="51"/>
  <c r="AE89" i="51"/>
  <c r="AD89" i="51"/>
  <c r="AC89" i="51"/>
  <c r="AB89" i="51"/>
  <c r="AA89" i="51"/>
  <c r="Z89" i="51"/>
  <c r="Y89" i="51"/>
  <c r="T89" i="51"/>
  <c r="S89" i="51"/>
  <c r="R89" i="51"/>
  <c r="Q89" i="51"/>
  <c r="P89" i="51"/>
  <c r="O89" i="51"/>
  <c r="N89" i="51"/>
  <c r="M89" i="51"/>
  <c r="L89" i="51"/>
  <c r="K89" i="51"/>
  <c r="J89" i="51"/>
  <c r="I89" i="51"/>
  <c r="H89" i="51"/>
  <c r="G89" i="51"/>
  <c r="F89" i="51"/>
  <c r="E89" i="51"/>
  <c r="D89" i="51"/>
  <c r="C89" i="51"/>
  <c r="CH88" i="51"/>
  <c r="CG88" i="51"/>
  <c r="CF88" i="51"/>
  <c r="CE88" i="51"/>
  <c r="CD88" i="51"/>
  <c r="CC88" i="51"/>
  <c r="CB88" i="51"/>
  <c r="CA88" i="51"/>
  <c r="BZ88" i="51"/>
  <c r="BY88" i="51"/>
  <c r="BX88" i="51"/>
  <c r="BW88" i="51"/>
  <c r="BV88" i="51"/>
  <c r="BU88" i="51"/>
  <c r="BT88" i="51"/>
  <c r="BS88" i="51"/>
  <c r="BR88" i="51"/>
  <c r="BQ88" i="51"/>
  <c r="BL88" i="51"/>
  <c r="BK88" i="51"/>
  <c r="BJ88" i="51"/>
  <c r="BI88" i="51"/>
  <c r="BH88" i="51"/>
  <c r="BG88" i="51"/>
  <c r="BF88" i="51"/>
  <c r="BE88" i="51"/>
  <c r="BD88" i="51"/>
  <c r="BC88" i="51"/>
  <c r="BB88" i="51"/>
  <c r="BA88" i="51"/>
  <c r="AZ88" i="51"/>
  <c r="AY88" i="51"/>
  <c r="AX88" i="51"/>
  <c r="AW88" i="51"/>
  <c r="AV88" i="51"/>
  <c r="AU88" i="51"/>
  <c r="AP88" i="51"/>
  <c r="AO88" i="51"/>
  <c r="AN88" i="51"/>
  <c r="AM88" i="51"/>
  <c r="AL88" i="51"/>
  <c r="AK88" i="51"/>
  <c r="AJ88" i="51"/>
  <c r="AI88" i="51"/>
  <c r="AH88" i="51"/>
  <c r="AG88" i="51"/>
  <c r="AF88" i="51"/>
  <c r="AE88" i="51"/>
  <c r="AD88" i="51"/>
  <c r="AC88" i="51"/>
  <c r="AB88" i="51"/>
  <c r="AA88" i="51"/>
  <c r="Z88" i="51"/>
  <c r="Y88" i="51"/>
  <c r="T88" i="51"/>
  <c r="S88" i="51"/>
  <c r="R88" i="51"/>
  <c r="Q88" i="51"/>
  <c r="P88" i="51"/>
  <c r="O88" i="51"/>
  <c r="N88" i="51"/>
  <c r="M88" i="51"/>
  <c r="L88" i="51"/>
  <c r="K88" i="51"/>
  <c r="J88" i="51"/>
  <c r="I88" i="51"/>
  <c r="H88" i="51"/>
  <c r="G88" i="51"/>
  <c r="F88" i="51"/>
  <c r="E88" i="51"/>
  <c r="D88" i="51"/>
  <c r="C88" i="51"/>
  <c r="CH87" i="51"/>
  <c r="CG87" i="51"/>
  <c r="CF87" i="51"/>
  <c r="CE87" i="51"/>
  <c r="CD87" i="51"/>
  <c r="CC87" i="51"/>
  <c r="CB87" i="51"/>
  <c r="CA87" i="51"/>
  <c r="BZ87" i="51"/>
  <c r="BY87" i="51"/>
  <c r="BX87" i="51"/>
  <c r="BW87" i="51"/>
  <c r="BV87" i="51"/>
  <c r="BU87" i="51"/>
  <c r="BT87" i="51"/>
  <c r="BS87" i="51"/>
  <c r="BR87" i="51"/>
  <c r="BQ87" i="51"/>
  <c r="BL87" i="51"/>
  <c r="BK87" i="51"/>
  <c r="BJ87" i="51"/>
  <c r="BI87" i="51"/>
  <c r="BH87" i="51"/>
  <c r="BG87" i="51"/>
  <c r="BF87" i="51"/>
  <c r="BE87" i="51"/>
  <c r="BD87" i="51"/>
  <c r="BC87" i="51"/>
  <c r="BB87" i="51"/>
  <c r="BA87" i="51"/>
  <c r="AZ87" i="51"/>
  <c r="AY87" i="51"/>
  <c r="AX87" i="51"/>
  <c r="AW87" i="51"/>
  <c r="AV87" i="51"/>
  <c r="AU87" i="51"/>
  <c r="AP87" i="51"/>
  <c r="AO87" i="51"/>
  <c r="AN87" i="51"/>
  <c r="AM87" i="51"/>
  <c r="AL87" i="51"/>
  <c r="AK87" i="51"/>
  <c r="AJ87" i="51"/>
  <c r="AI87" i="51"/>
  <c r="AH87" i="51"/>
  <c r="AG87" i="51"/>
  <c r="AF87" i="51"/>
  <c r="AE87" i="51"/>
  <c r="AD87" i="51"/>
  <c r="AC87" i="51"/>
  <c r="AB87" i="51"/>
  <c r="AA87" i="51"/>
  <c r="Z87" i="51"/>
  <c r="Y87" i="51"/>
  <c r="T87" i="51"/>
  <c r="S87" i="51"/>
  <c r="R87" i="51"/>
  <c r="Q87" i="51"/>
  <c r="P87" i="51"/>
  <c r="O87" i="51"/>
  <c r="N87" i="51"/>
  <c r="M87" i="51"/>
  <c r="L87" i="51"/>
  <c r="K87" i="51"/>
  <c r="J87" i="51"/>
  <c r="I87" i="51"/>
  <c r="H87" i="51"/>
  <c r="G87" i="51"/>
  <c r="F87" i="51"/>
  <c r="E87" i="51"/>
  <c r="D87" i="51"/>
  <c r="C87" i="51"/>
  <c r="CH86" i="51"/>
  <c r="CG86" i="51"/>
  <c r="CF86" i="51"/>
  <c r="CE86" i="51"/>
  <c r="CE99" i="51" s="1"/>
  <c r="CD86" i="51"/>
  <c r="CC86" i="51"/>
  <c r="CB86" i="51"/>
  <c r="CA86" i="51"/>
  <c r="BZ86" i="51"/>
  <c r="BY86" i="51"/>
  <c r="BX86" i="51"/>
  <c r="BW86" i="51"/>
  <c r="BV86" i="51"/>
  <c r="BU86" i="51"/>
  <c r="BT86" i="51"/>
  <c r="BS86" i="51"/>
  <c r="BR86" i="51"/>
  <c r="BQ86" i="51"/>
  <c r="BL86" i="51"/>
  <c r="BK86" i="51"/>
  <c r="BK99" i="51" s="1"/>
  <c r="BJ86" i="51"/>
  <c r="BI86" i="51"/>
  <c r="BH86" i="51"/>
  <c r="BH99" i="51" s="1"/>
  <c r="BG86" i="51"/>
  <c r="BG99" i="51" s="1"/>
  <c r="BF86" i="51"/>
  <c r="BE86" i="51"/>
  <c r="BD86" i="51"/>
  <c r="BC86" i="51"/>
  <c r="BB86" i="51"/>
  <c r="BA86" i="51"/>
  <c r="AZ86" i="51"/>
  <c r="AY86" i="51"/>
  <c r="AX86" i="51"/>
  <c r="AW86" i="51"/>
  <c r="AV86" i="51"/>
  <c r="AU86" i="51"/>
  <c r="AP86" i="51"/>
  <c r="AO86" i="51"/>
  <c r="AN86" i="51"/>
  <c r="AM86" i="51"/>
  <c r="AM99" i="51" s="1"/>
  <c r="AL86" i="51"/>
  <c r="AK86" i="51"/>
  <c r="AJ86" i="51"/>
  <c r="AI86" i="51"/>
  <c r="AH86" i="51"/>
  <c r="AG86" i="51"/>
  <c r="AF86" i="51"/>
  <c r="AE86" i="51"/>
  <c r="AD86" i="51"/>
  <c r="AC86" i="51"/>
  <c r="AB86" i="51"/>
  <c r="AA86" i="51"/>
  <c r="Z86" i="51"/>
  <c r="Y86" i="51"/>
  <c r="T86" i="51"/>
  <c r="S86" i="51"/>
  <c r="R86" i="51"/>
  <c r="Q86" i="51"/>
  <c r="P86" i="51"/>
  <c r="O86" i="51"/>
  <c r="N86" i="51"/>
  <c r="M86" i="51"/>
  <c r="L86" i="51"/>
  <c r="K86" i="51"/>
  <c r="J86" i="51"/>
  <c r="I86" i="51"/>
  <c r="H86" i="51"/>
  <c r="G86" i="51"/>
  <c r="F86" i="51"/>
  <c r="E86" i="51"/>
  <c r="D86" i="51"/>
  <c r="C86" i="51"/>
  <c r="CH114" i="51"/>
  <c r="CG114" i="51"/>
  <c r="CF114" i="51"/>
  <c r="CE114" i="51"/>
  <c r="CD114" i="51"/>
  <c r="CC114" i="51"/>
  <c r="CB114" i="51"/>
  <c r="CA114" i="51"/>
  <c r="BZ114" i="51"/>
  <c r="BY114" i="51"/>
  <c r="BX114" i="51"/>
  <c r="BW114" i="51"/>
  <c r="BV114" i="51"/>
  <c r="BU114" i="51"/>
  <c r="BT114" i="51"/>
  <c r="BS114" i="51"/>
  <c r="BR114" i="51"/>
  <c r="BQ114" i="51"/>
  <c r="BL114" i="51"/>
  <c r="BK114" i="51"/>
  <c r="BJ114" i="51"/>
  <c r="BI114" i="51"/>
  <c r="BH114" i="51"/>
  <c r="BG114" i="51"/>
  <c r="BF114" i="51"/>
  <c r="BE114" i="51"/>
  <c r="BD114" i="51"/>
  <c r="BC114" i="51"/>
  <c r="BB114" i="51"/>
  <c r="BA114" i="51"/>
  <c r="AZ114" i="51"/>
  <c r="AY114" i="51"/>
  <c r="AX114" i="51"/>
  <c r="AW114" i="51"/>
  <c r="AV114" i="51"/>
  <c r="AU114" i="51"/>
  <c r="AP114" i="51"/>
  <c r="AO114" i="51"/>
  <c r="AN114" i="51"/>
  <c r="AM114" i="51"/>
  <c r="AL114" i="51"/>
  <c r="AK114" i="51"/>
  <c r="AJ114" i="51"/>
  <c r="AI114" i="51"/>
  <c r="AH114" i="51"/>
  <c r="AG114" i="51"/>
  <c r="AF114" i="51"/>
  <c r="AE114" i="51"/>
  <c r="AD114" i="51"/>
  <c r="AC114" i="51"/>
  <c r="AB114" i="51"/>
  <c r="AA114" i="51"/>
  <c r="Z114" i="51"/>
  <c r="Y114" i="51"/>
  <c r="T114" i="51"/>
  <c r="S114" i="51"/>
  <c r="R114" i="51"/>
  <c r="Q114" i="51"/>
  <c r="P114" i="51"/>
  <c r="O114" i="51"/>
  <c r="N114" i="51"/>
  <c r="M114" i="51"/>
  <c r="L114" i="51"/>
  <c r="K114" i="51"/>
  <c r="J114" i="51"/>
  <c r="I114" i="51"/>
  <c r="H114" i="51"/>
  <c r="G114" i="51"/>
  <c r="F114" i="51"/>
  <c r="E114" i="51"/>
  <c r="D114" i="51"/>
  <c r="C114" i="51"/>
  <c r="CH113" i="51"/>
  <c r="CG113" i="51"/>
  <c r="CF113" i="51"/>
  <c r="CE113" i="51"/>
  <c r="CD113" i="51"/>
  <c r="CC113" i="51"/>
  <c r="CB113" i="51"/>
  <c r="CA113" i="51"/>
  <c r="BZ113" i="51"/>
  <c r="BY113" i="51"/>
  <c r="BX113" i="51"/>
  <c r="BW113" i="51"/>
  <c r="BV113" i="51"/>
  <c r="BU113" i="51"/>
  <c r="BT113" i="51"/>
  <c r="BS113" i="51"/>
  <c r="BR113" i="51"/>
  <c r="BQ113" i="51"/>
  <c r="BL113" i="51"/>
  <c r="BK113" i="51"/>
  <c r="BJ113" i="51"/>
  <c r="BI113" i="51"/>
  <c r="BH113" i="51"/>
  <c r="BG113" i="51"/>
  <c r="BF113" i="51"/>
  <c r="BE113" i="51"/>
  <c r="BD113" i="51"/>
  <c r="BC113" i="51"/>
  <c r="BB113" i="51"/>
  <c r="BA113" i="51"/>
  <c r="AZ113" i="51"/>
  <c r="AY113" i="51"/>
  <c r="AX113" i="51"/>
  <c r="AW113" i="51"/>
  <c r="AV113" i="51"/>
  <c r="AU113" i="51"/>
  <c r="AP113" i="51"/>
  <c r="AO113" i="51"/>
  <c r="AN113" i="51"/>
  <c r="AM113" i="51"/>
  <c r="AL113" i="51"/>
  <c r="AK113" i="51"/>
  <c r="AJ113" i="51"/>
  <c r="AI113" i="51"/>
  <c r="AH113" i="51"/>
  <c r="AG113" i="51"/>
  <c r="AF113" i="51"/>
  <c r="AE113" i="51"/>
  <c r="AD113" i="51"/>
  <c r="AC113" i="51"/>
  <c r="AB113" i="51"/>
  <c r="AA113" i="51"/>
  <c r="Z113" i="51"/>
  <c r="Y113" i="51"/>
  <c r="T113" i="51"/>
  <c r="S113" i="51"/>
  <c r="R113" i="51"/>
  <c r="Q113" i="51"/>
  <c r="P113" i="51"/>
  <c r="O113" i="51"/>
  <c r="N113" i="51"/>
  <c r="M113" i="51"/>
  <c r="L113" i="51"/>
  <c r="K113" i="51"/>
  <c r="J113" i="51"/>
  <c r="I113" i="51"/>
  <c r="H113" i="51"/>
  <c r="G113" i="51"/>
  <c r="F113" i="51"/>
  <c r="E113" i="51"/>
  <c r="D113" i="51"/>
  <c r="C113" i="51"/>
  <c r="CH112" i="51"/>
  <c r="CG112" i="51"/>
  <c r="CF112" i="51"/>
  <c r="CE112" i="51"/>
  <c r="CD112" i="51"/>
  <c r="CC112" i="51"/>
  <c r="CB112" i="51"/>
  <c r="CA112" i="51"/>
  <c r="BZ112" i="51"/>
  <c r="BY112" i="51"/>
  <c r="BX112" i="51"/>
  <c r="BW112" i="51"/>
  <c r="BV112" i="51"/>
  <c r="BU112" i="51"/>
  <c r="BT112" i="51"/>
  <c r="BS112" i="51"/>
  <c r="BR112" i="51"/>
  <c r="BQ112" i="51"/>
  <c r="BL112" i="51"/>
  <c r="BK112" i="51"/>
  <c r="BJ112" i="51"/>
  <c r="BI112" i="51"/>
  <c r="BH112" i="51"/>
  <c r="BG112" i="51"/>
  <c r="BF112" i="51"/>
  <c r="BE112" i="51"/>
  <c r="BD112" i="51"/>
  <c r="BC112" i="51"/>
  <c r="BB112" i="51"/>
  <c r="BA112" i="51"/>
  <c r="AZ112" i="51"/>
  <c r="AY112" i="51"/>
  <c r="AX112" i="51"/>
  <c r="AW112" i="51"/>
  <c r="AV112" i="51"/>
  <c r="AU112" i="51"/>
  <c r="AP112" i="51"/>
  <c r="AO112" i="51"/>
  <c r="AN112" i="51"/>
  <c r="AM112" i="51"/>
  <c r="AL112" i="51"/>
  <c r="AK112" i="51"/>
  <c r="AJ112" i="51"/>
  <c r="AI112" i="51"/>
  <c r="AH112" i="51"/>
  <c r="AG112" i="51"/>
  <c r="AF112" i="51"/>
  <c r="AE112" i="51"/>
  <c r="AD112" i="51"/>
  <c r="AC112" i="51"/>
  <c r="AB112" i="51"/>
  <c r="AA112" i="51"/>
  <c r="Z112" i="51"/>
  <c r="Y112" i="51"/>
  <c r="T112" i="51"/>
  <c r="S112" i="51"/>
  <c r="R112" i="51"/>
  <c r="Q112" i="51"/>
  <c r="P112" i="51"/>
  <c r="O112" i="51"/>
  <c r="N112" i="51"/>
  <c r="M112" i="51"/>
  <c r="L112" i="51"/>
  <c r="K112" i="51"/>
  <c r="J112" i="51"/>
  <c r="I112" i="51"/>
  <c r="H112" i="51"/>
  <c r="G112" i="51"/>
  <c r="F112" i="51"/>
  <c r="E112" i="51"/>
  <c r="D112" i="51"/>
  <c r="C112" i="51"/>
  <c r="CH111" i="51"/>
  <c r="CG111" i="51"/>
  <c r="CF111" i="51"/>
  <c r="CE111" i="51"/>
  <c r="CD111" i="51"/>
  <c r="CC111" i="51"/>
  <c r="CB111" i="51"/>
  <c r="CA111" i="51"/>
  <c r="BZ111" i="51"/>
  <c r="BY111" i="51"/>
  <c r="BX111" i="51"/>
  <c r="BW111" i="51"/>
  <c r="BV111" i="51"/>
  <c r="BU111" i="51"/>
  <c r="BT111" i="51"/>
  <c r="BS111" i="51"/>
  <c r="BR111" i="51"/>
  <c r="BQ111" i="51"/>
  <c r="BL111" i="51"/>
  <c r="BK111" i="51"/>
  <c r="BJ111" i="51"/>
  <c r="BI111" i="51"/>
  <c r="BH111" i="51"/>
  <c r="BG111" i="51"/>
  <c r="BF111" i="51"/>
  <c r="BE111" i="51"/>
  <c r="BD111" i="51"/>
  <c r="BC111" i="51"/>
  <c r="BB111" i="51"/>
  <c r="BA111" i="51"/>
  <c r="AZ111" i="51"/>
  <c r="AY111" i="51"/>
  <c r="AX111" i="51"/>
  <c r="AW111" i="51"/>
  <c r="AV111" i="51"/>
  <c r="AU111" i="51"/>
  <c r="AP111" i="51"/>
  <c r="AO111" i="51"/>
  <c r="AN111" i="51"/>
  <c r="AM111" i="51"/>
  <c r="AL111" i="51"/>
  <c r="AK111" i="51"/>
  <c r="AJ111" i="51"/>
  <c r="AI111" i="51"/>
  <c r="AH111" i="51"/>
  <c r="AG111" i="51"/>
  <c r="AF111" i="51"/>
  <c r="AE111" i="51"/>
  <c r="AD111" i="51"/>
  <c r="AC111" i="51"/>
  <c r="AB111" i="51"/>
  <c r="AA111" i="51"/>
  <c r="Z111" i="51"/>
  <c r="Y111" i="51"/>
  <c r="T111" i="51"/>
  <c r="S111" i="51"/>
  <c r="R111" i="51"/>
  <c r="Q111" i="51"/>
  <c r="P111" i="51"/>
  <c r="O111" i="51"/>
  <c r="N111" i="51"/>
  <c r="M111" i="51"/>
  <c r="L111" i="51"/>
  <c r="K111" i="51"/>
  <c r="J111" i="51"/>
  <c r="I111" i="51"/>
  <c r="H111" i="51"/>
  <c r="G111" i="51"/>
  <c r="F111" i="51"/>
  <c r="E111" i="51"/>
  <c r="D111" i="51"/>
  <c r="C111" i="51"/>
  <c r="CH110" i="51"/>
  <c r="CG110" i="51"/>
  <c r="CF110" i="51"/>
  <c r="CE110" i="51"/>
  <c r="CD110" i="51"/>
  <c r="CC110" i="51"/>
  <c r="CB110" i="51"/>
  <c r="CA110" i="51"/>
  <c r="BZ110" i="51"/>
  <c r="BY110" i="51"/>
  <c r="BX110" i="51"/>
  <c r="BW110" i="51"/>
  <c r="BV110" i="51"/>
  <c r="BU110" i="51"/>
  <c r="BT110" i="51"/>
  <c r="BS110" i="51"/>
  <c r="BR110" i="51"/>
  <c r="BQ110" i="51"/>
  <c r="BL110" i="51"/>
  <c r="BK110" i="51"/>
  <c r="BJ110" i="51"/>
  <c r="BI110" i="51"/>
  <c r="BH110" i="51"/>
  <c r="BG110" i="51"/>
  <c r="BF110" i="51"/>
  <c r="BE110" i="51"/>
  <c r="BD110" i="51"/>
  <c r="BC110" i="51"/>
  <c r="BB110" i="51"/>
  <c r="BA110" i="51"/>
  <c r="AZ110" i="51"/>
  <c r="AY110" i="51"/>
  <c r="AX110" i="51"/>
  <c r="AW110" i="51"/>
  <c r="AV110" i="51"/>
  <c r="AU110" i="51"/>
  <c r="AP110" i="51"/>
  <c r="AO110" i="51"/>
  <c r="AN110" i="51"/>
  <c r="AM110" i="51"/>
  <c r="AL110" i="51"/>
  <c r="AK110" i="51"/>
  <c r="AJ110" i="51"/>
  <c r="AI110" i="51"/>
  <c r="AH110" i="51"/>
  <c r="AG110" i="51"/>
  <c r="AF110" i="51"/>
  <c r="AE110" i="51"/>
  <c r="AD110" i="51"/>
  <c r="AC110" i="51"/>
  <c r="AB110" i="51"/>
  <c r="AA110" i="51"/>
  <c r="Z110" i="51"/>
  <c r="Y110" i="51"/>
  <c r="T110" i="51"/>
  <c r="S110" i="51"/>
  <c r="R110" i="51"/>
  <c r="Q110" i="51"/>
  <c r="P110" i="51"/>
  <c r="O110" i="51"/>
  <c r="N110" i="51"/>
  <c r="M110" i="51"/>
  <c r="L110" i="51"/>
  <c r="K110" i="51"/>
  <c r="J110" i="51"/>
  <c r="I110" i="51"/>
  <c r="H110" i="51"/>
  <c r="G110" i="51"/>
  <c r="F110" i="51"/>
  <c r="E110" i="51"/>
  <c r="D110" i="51"/>
  <c r="C110" i="51"/>
  <c r="CH109" i="51"/>
  <c r="CG109" i="51"/>
  <c r="CF109" i="51"/>
  <c r="CE109" i="51"/>
  <c r="CD109" i="51"/>
  <c r="CC109" i="51"/>
  <c r="CB109" i="51"/>
  <c r="CA109" i="51"/>
  <c r="BZ109" i="51"/>
  <c r="BY109" i="51"/>
  <c r="BX109" i="51"/>
  <c r="BW109" i="51"/>
  <c r="BV109" i="51"/>
  <c r="BU109" i="51"/>
  <c r="BT109" i="51"/>
  <c r="BS109" i="51"/>
  <c r="BR109" i="51"/>
  <c r="BQ109" i="51"/>
  <c r="BL109" i="51"/>
  <c r="BK109" i="51"/>
  <c r="BJ109" i="51"/>
  <c r="BI109" i="51"/>
  <c r="BH109" i="51"/>
  <c r="BG109" i="51"/>
  <c r="BF109" i="51"/>
  <c r="BE109" i="51"/>
  <c r="BD109" i="51"/>
  <c r="BC109" i="51"/>
  <c r="BB109" i="51"/>
  <c r="BA109" i="51"/>
  <c r="AZ109" i="51"/>
  <c r="AY109" i="51"/>
  <c r="AX109" i="51"/>
  <c r="AW109" i="51"/>
  <c r="AV109" i="51"/>
  <c r="AU109" i="51"/>
  <c r="AP109" i="51"/>
  <c r="AO109" i="51"/>
  <c r="AN109" i="51"/>
  <c r="AM109" i="51"/>
  <c r="AL109" i="51"/>
  <c r="AK109" i="51"/>
  <c r="AJ109" i="51"/>
  <c r="AI109" i="51"/>
  <c r="AH109" i="51"/>
  <c r="AG109" i="51"/>
  <c r="AF109" i="51"/>
  <c r="AE109" i="51"/>
  <c r="AD109" i="51"/>
  <c r="AC109" i="51"/>
  <c r="AB109" i="51"/>
  <c r="AA109" i="51"/>
  <c r="Z109" i="51"/>
  <c r="Y109" i="51"/>
  <c r="T109" i="51"/>
  <c r="S109" i="51"/>
  <c r="R109" i="51"/>
  <c r="Q109" i="51"/>
  <c r="P109" i="51"/>
  <c r="O109" i="51"/>
  <c r="N109" i="51"/>
  <c r="M109" i="51"/>
  <c r="L109" i="51"/>
  <c r="K109" i="51"/>
  <c r="J109" i="51"/>
  <c r="I109" i="51"/>
  <c r="H109" i="51"/>
  <c r="G109" i="51"/>
  <c r="F109" i="51"/>
  <c r="E109" i="51"/>
  <c r="D109" i="51"/>
  <c r="C109" i="51"/>
  <c r="CH108" i="51"/>
  <c r="CG108" i="51"/>
  <c r="CF108" i="51"/>
  <c r="CE108" i="51"/>
  <c r="CD108" i="51"/>
  <c r="CC108" i="51"/>
  <c r="CB108" i="51"/>
  <c r="CA108" i="51"/>
  <c r="BZ108" i="51"/>
  <c r="BY108" i="51"/>
  <c r="BX108" i="51"/>
  <c r="BW108" i="51"/>
  <c r="BV108" i="51"/>
  <c r="BU108" i="51"/>
  <c r="BT108" i="51"/>
  <c r="BS108" i="51"/>
  <c r="BR108" i="51"/>
  <c r="BQ108" i="51"/>
  <c r="BL108" i="51"/>
  <c r="BK108" i="51"/>
  <c r="BJ108" i="51"/>
  <c r="BI108" i="51"/>
  <c r="BH108" i="51"/>
  <c r="BG108" i="51"/>
  <c r="BF108" i="51"/>
  <c r="BE108" i="51"/>
  <c r="BD108" i="51"/>
  <c r="BC108" i="51"/>
  <c r="BB108" i="51"/>
  <c r="BA108" i="51"/>
  <c r="AZ108" i="51"/>
  <c r="AY108" i="51"/>
  <c r="AX108" i="51"/>
  <c r="AW108" i="51"/>
  <c r="AV108" i="51"/>
  <c r="AU108" i="51"/>
  <c r="AP108" i="51"/>
  <c r="AO108" i="51"/>
  <c r="AN108" i="51"/>
  <c r="AM108" i="51"/>
  <c r="AL108" i="51"/>
  <c r="AK108" i="51"/>
  <c r="AJ108" i="51"/>
  <c r="AI108" i="51"/>
  <c r="AH108" i="51"/>
  <c r="AG108" i="51"/>
  <c r="AF108" i="51"/>
  <c r="AE108" i="51"/>
  <c r="AD108" i="51"/>
  <c r="AC108" i="51"/>
  <c r="AB108" i="51"/>
  <c r="AA108" i="51"/>
  <c r="Z108" i="51"/>
  <c r="Y108" i="51"/>
  <c r="T108" i="51"/>
  <c r="S108" i="51"/>
  <c r="R108" i="51"/>
  <c r="Q108" i="51"/>
  <c r="P108" i="51"/>
  <c r="O108" i="51"/>
  <c r="N108" i="51"/>
  <c r="M108" i="51"/>
  <c r="L108" i="51"/>
  <c r="K108" i="51"/>
  <c r="J108" i="51"/>
  <c r="I108" i="51"/>
  <c r="H108" i="51"/>
  <c r="G108" i="51"/>
  <c r="F108" i="51"/>
  <c r="E108" i="51"/>
  <c r="D108" i="51"/>
  <c r="C108" i="51"/>
  <c r="CH107" i="51"/>
  <c r="CG107" i="51"/>
  <c r="CF107" i="51"/>
  <c r="CE107" i="51"/>
  <c r="CD107" i="51"/>
  <c r="CC107" i="51"/>
  <c r="CB107" i="51"/>
  <c r="CA107" i="51"/>
  <c r="BZ107" i="51"/>
  <c r="BY107" i="51"/>
  <c r="BX107" i="51"/>
  <c r="BW107" i="51"/>
  <c r="BV107" i="51"/>
  <c r="BU107" i="51"/>
  <c r="BT107" i="51"/>
  <c r="BS107" i="51"/>
  <c r="BR107" i="51"/>
  <c r="BQ107" i="51"/>
  <c r="BL107" i="51"/>
  <c r="BK107" i="51"/>
  <c r="BJ107" i="51"/>
  <c r="BI107" i="51"/>
  <c r="BH107" i="51"/>
  <c r="BG107" i="51"/>
  <c r="BF107" i="51"/>
  <c r="BE107" i="51"/>
  <c r="BD107" i="51"/>
  <c r="BC107" i="51"/>
  <c r="BB107" i="51"/>
  <c r="BA107" i="51"/>
  <c r="AZ107" i="51"/>
  <c r="AY107" i="51"/>
  <c r="AX107" i="51"/>
  <c r="AW107" i="51"/>
  <c r="AV107" i="51"/>
  <c r="AU107" i="51"/>
  <c r="AP107" i="51"/>
  <c r="AO107" i="51"/>
  <c r="AN107" i="51"/>
  <c r="AM107" i="51"/>
  <c r="AL107" i="51"/>
  <c r="AK107" i="51"/>
  <c r="AJ107" i="51"/>
  <c r="AI107" i="51"/>
  <c r="AH107" i="51"/>
  <c r="AG107" i="51"/>
  <c r="AF107" i="51"/>
  <c r="AE107" i="51"/>
  <c r="AD107" i="51"/>
  <c r="AC107" i="51"/>
  <c r="AB107" i="51"/>
  <c r="AA107" i="51"/>
  <c r="Z107" i="51"/>
  <c r="Y107" i="51"/>
  <c r="T107" i="51"/>
  <c r="S107" i="51"/>
  <c r="R107" i="51"/>
  <c r="Q107" i="51"/>
  <c r="P107" i="51"/>
  <c r="O107" i="51"/>
  <c r="N107" i="51"/>
  <c r="M107" i="51"/>
  <c r="L107" i="51"/>
  <c r="K107" i="51"/>
  <c r="J107" i="51"/>
  <c r="I107" i="51"/>
  <c r="H107" i="51"/>
  <c r="G107" i="51"/>
  <c r="F107" i="51"/>
  <c r="E107" i="51"/>
  <c r="D107" i="51"/>
  <c r="C107" i="51"/>
  <c r="CH106" i="51"/>
  <c r="CG106" i="51"/>
  <c r="CF106" i="51"/>
  <c r="CE106" i="51"/>
  <c r="CD106" i="51"/>
  <c r="CC106" i="51"/>
  <c r="CB106" i="51"/>
  <c r="CA106" i="51"/>
  <c r="BZ106" i="51"/>
  <c r="BY106" i="51"/>
  <c r="BX106" i="51"/>
  <c r="BW106" i="51"/>
  <c r="BV106" i="51"/>
  <c r="BU106" i="51"/>
  <c r="BT106" i="51"/>
  <c r="BS106" i="51"/>
  <c r="BR106" i="51"/>
  <c r="BQ106" i="51"/>
  <c r="BL106" i="51"/>
  <c r="BK106" i="51"/>
  <c r="BJ106" i="51"/>
  <c r="BI106" i="51"/>
  <c r="BH106" i="51"/>
  <c r="BG106" i="51"/>
  <c r="BF106" i="51"/>
  <c r="BE106" i="51"/>
  <c r="BD106" i="51"/>
  <c r="BC106" i="51"/>
  <c r="BB106" i="51"/>
  <c r="BA106" i="51"/>
  <c r="AZ106" i="51"/>
  <c r="AY106" i="51"/>
  <c r="AX106" i="51"/>
  <c r="AW106" i="51"/>
  <c r="AV106" i="51"/>
  <c r="AU106" i="51"/>
  <c r="AP106" i="51"/>
  <c r="AO106" i="51"/>
  <c r="AN106" i="51"/>
  <c r="AM106" i="51"/>
  <c r="AL106" i="51"/>
  <c r="AK106" i="51"/>
  <c r="AJ106" i="51"/>
  <c r="AI106" i="51"/>
  <c r="AH106" i="51"/>
  <c r="AG106" i="51"/>
  <c r="AF106" i="51"/>
  <c r="AE106" i="51"/>
  <c r="AD106" i="51"/>
  <c r="AC106" i="51"/>
  <c r="AB106" i="51"/>
  <c r="AA106" i="51"/>
  <c r="Z106" i="51"/>
  <c r="Y106" i="51"/>
  <c r="T106" i="51"/>
  <c r="S106" i="51"/>
  <c r="R106" i="51"/>
  <c r="Q106" i="51"/>
  <c r="P106" i="51"/>
  <c r="O106" i="51"/>
  <c r="N106" i="51"/>
  <c r="M106" i="51"/>
  <c r="L106" i="51"/>
  <c r="K106" i="51"/>
  <c r="J106" i="51"/>
  <c r="I106" i="51"/>
  <c r="H106" i="51"/>
  <c r="G106" i="51"/>
  <c r="F106" i="51"/>
  <c r="E106" i="51"/>
  <c r="D106" i="51"/>
  <c r="C106" i="51"/>
  <c r="CH105" i="51"/>
  <c r="CG105" i="51"/>
  <c r="CF105" i="51"/>
  <c r="CE105" i="51"/>
  <c r="CD105" i="51"/>
  <c r="CC105" i="51"/>
  <c r="CB105" i="51"/>
  <c r="CA105" i="51"/>
  <c r="BZ105" i="51"/>
  <c r="BY105" i="51"/>
  <c r="BX105" i="51"/>
  <c r="BW105" i="51"/>
  <c r="BV105" i="51"/>
  <c r="BU105" i="51"/>
  <c r="BT105" i="51"/>
  <c r="BS105" i="51"/>
  <c r="BR105" i="51"/>
  <c r="BQ105" i="51"/>
  <c r="BL105" i="51"/>
  <c r="BK105" i="51"/>
  <c r="BJ105" i="51"/>
  <c r="BI105" i="51"/>
  <c r="BH105" i="51"/>
  <c r="BG105" i="51"/>
  <c r="BF105" i="51"/>
  <c r="BE105" i="51"/>
  <c r="BD105" i="51"/>
  <c r="BC105" i="51"/>
  <c r="BB105" i="51"/>
  <c r="BA105" i="51"/>
  <c r="AZ105" i="51"/>
  <c r="AY105" i="51"/>
  <c r="AX105" i="51"/>
  <c r="AW105" i="51"/>
  <c r="AV105" i="51"/>
  <c r="AU105" i="51"/>
  <c r="AP105" i="51"/>
  <c r="AO105" i="51"/>
  <c r="AN105" i="51"/>
  <c r="AM105" i="51"/>
  <c r="AL105" i="51"/>
  <c r="AK105" i="51"/>
  <c r="AJ105" i="51"/>
  <c r="AI105" i="51"/>
  <c r="AH105" i="51"/>
  <c r="AG105" i="51"/>
  <c r="AF105" i="51"/>
  <c r="AE105" i="51"/>
  <c r="AD105" i="51"/>
  <c r="AC105" i="51"/>
  <c r="AB105" i="51"/>
  <c r="AA105" i="51"/>
  <c r="Z105" i="51"/>
  <c r="Y105" i="51"/>
  <c r="T105" i="51"/>
  <c r="S105" i="51"/>
  <c r="R105" i="51"/>
  <c r="Q105" i="51"/>
  <c r="P105" i="51"/>
  <c r="O105" i="51"/>
  <c r="N105" i="51"/>
  <c r="M105" i="51"/>
  <c r="L105" i="51"/>
  <c r="K105" i="51"/>
  <c r="J105" i="51"/>
  <c r="I105" i="51"/>
  <c r="H105" i="51"/>
  <c r="G105" i="51"/>
  <c r="F105" i="51"/>
  <c r="E105" i="51"/>
  <c r="D105" i="51"/>
  <c r="C105" i="51"/>
  <c r="CH104" i="51"/>
  <c r="CG104" i="51"/>
  <c r="CF104" i="51"/>
  <c r="CE104" i="51"/>
  <c r="CD104" i="51"/>
  <c r="CC104" i="51"/>
  <c r="CB104" i="51"/>
  <c r="CA104" i="51"/>
  <c r="BZ104" i="51"/>
  <c r="BY104" i="51"/>
  <c r="BX104" i="51"/>
  <c r="BW104" i="51"/>
  <c r="BV104" i="51"/>
  <c r="BU104" i="51"/>
  <c r="BT104" i="51"/>
  <c r="BS104" i="51"/>
  <c r="BR104" i="51"/>
  <c r="BQ104" i="51"/>
  <c r="BL104" i="51"/>
  <c r="BK104" i="51"/>
  <c r="BJ104" i="51"/>
  <c r="BI104" i="51"/>
  <c r="BH104" i="51"/>
  <c r="BG104" i="51"/>
  <c r="BF104" i="51"/>
  <c r="BE104" i="51"/>
  <c r="BD104" i="51"/>
  <c r="BC104" i="51"/>
  <c r="BB104" i="51"/>
  <c r="BA104" i="51"/>
  <c r="AZ104" i="51"/>
  <c r="AY104" i="51"/>
  <c r="AX104" i="51"/>
  <c r="AW104" i="51"/>
  <c r="AV104" i="51"/>
  <c r="AU104" i="51"/>
  <c r="AP104" i="51"/>
  <c r="AO104" i="51"/>
  <c r="AN104" i="51"/>
  <c r="AM104" i="51"/>
  <c r="AL104" i="51"/>
  <c r="AK104" i="51"/>
  <c r="AJ104" i="51"/>
  <c r="AI104" i="51"/>
  <c r="AH104" i="51"/>
  <c r="AG104" i="51"/>
  <c r="AF104" i="51"/>
  <c r="AE104" i="51"/>
  <c r="AD104" i="51"/>
  <c r="AC104" i="51"/>
  <c r="AB104" i="51"/>
  <c r="AA104" i="51"/>
  <c r="Z104" i="51"/>
  <c r="Y104" i="51"/>
  <c r="T104" i="51"/>
  <c r="S104" i="51"/>
  <c r="R104" i="51"/>
  <c r="Q104" i="51"/>
  <c r="P104" i="51"/>
  <c r="O104" i="51"/>
  <c r="N104" i="51"/>
  <c r="M104" i="51"/>
  <c r="L104" i="51"/>
  <c r="K104" i="51"/>
  <c r="J104" i="51"/>
  <c r="I104" i="51"/>
  <c r="H104" i="51"/>
  <c r="G104" i="51"/>
  <c r="F104" i="51"/>
  <c r="E104" i="51"/>
  <c r="D104" i="51"/>
  <c r="C104" i="51"/>
  <c r="CH103" i="51"/>
  <c r="CG103" i="51"/>
  <c r="CF103" i="51"/>
  <c r="CE103" i="51"/>
  <c r="CD103" i="51"/>
  <c r="CC103" i="51"/>
  <c r="CB103" i="51"/>
  <c r="CA103" i="51"/>
  <c r="BZ103" i="51"/>
  <c r="BY103" i="51"/>
  <c r="BX103" i="51"/>
  <c r="BW103" i="51"/>
  <c r="BV103" i="51"/>
  <c r="BU103" i="51"/>
  <c r="BT103" i="51"/>
  <c r="BS103" i="51"/>
  <c r="BR103" i="51"/>
  <c r="BQ103" i="51"/>
  <c r="BL103" i="51"/>
  <c r="BK103" i="51"/>
  <c r="BJ103" i="51"/>
  <c r="BI103" i="51"/>
  <c r="BH103" i="51"/>
  <c r="BG103" i="51"/>
  <c r="BF103" i="51"/>
  <c r="BE103" i="51"/>
  <c r="BD103" i="51"/>
  <c r="BC103" i="51"/>
  <c r="BB103" i="51"/>
  <c r="BA103" i="51"/>
  <c r="AZ103" i="51"/>
  <c r="AY103" i="51"/>
  <c r="AX103" i="51"/>
  <c r="AW103" i="51"/>
  <c r="AV103" i="51"/>
  <c r="AU103" i="51"/>
  <c r="AP103" i="51"/>
  <c r="AO103" i="51"/>
  <c r="AN103" i="51"/>
  <c r="AM103" i="51"/>
  <c r="AL103" i="51"/>
  <c r="AK103" i="51"/>
  <c r="AJ103" i="51"/>
  <c r="AI103" i="51"/>
  <c r="AH103" i="51"/>
  <c r="AG103" i="51"/>
  <c r="AF103" i="51"/>
  <c r="AE103" i="51"/>
  <c r="AD103" i="51"/>
  <c r="AC103" i="51"/>
  <c r="AB103" i="51"/>
  <c r="AA103" i="51"/>
  <c r="Z103" i="51"/>
  <c r="Y103" i="51"/>
  <c r="T103" i="51"/>
  <c r="S103" i="51"/>
  <c r="R103" i="51"/>
  <c r="Q103" i="51"/>
  <c r="P103" i="51"/>
  <c r="O103" i="51"/>
  <c r="N103" i="51"/>
  <c r="M103" i="51"/>
  <c r="L103" i="51"/>
  <c r="K103" i="51"/>
  <c r="J103" i="51"/>
  <c r="I103" i="51"/>
  <c r="H103" i="51"/>
  <c r="G103" i="51"/>
  <c r="F103" i="51"/>
  <c r="E103" i="51"/>
  <c r="D103" i="51"/>
  <c r="C103" i="51"/>
  <c r="CH102" i="51"/>
  <c r="CG102" i="51"/>
  <c r="CF102" i="51"/>
  <c r="CF115" i="51" s="1"/>
  <c r="CE102" i="51"/>
  <c r="CD102" i="51"/>
  <c r="CD115" i="51" s="1"/>
  <c r="CC102" i="51"/>
  <c r="CB102" i="51"/>
  <c r="CA102" i="51"/>
  <c r="BZ102" i="51"/>
  <c r="BY102" i="51"/>
  <c r="BX102" i="51"/>
  <c r="BW102" i="51"/>
  <c r="BV102" i="51"/>
  <c r="BU102" i="51"/>
  <c r="BT102" i="51"/>
  <c r="BS102" i="51"/>
  <c r="BR102" i="51"/>
  <c r="BQ102" i="51"/>
  <c r="BL102" i="51"/>
  <c r="BK102" i="51"/>
  <c r="BK115" i="51" s="1"/>
  <c r="BJ102" i="51"/>
  <c r="BI102" i="51"/>
  <c r="BH102" i="51"/>
  <c r="BG102" i="51"/>
  <c r="BF102" i="51"/>
  <c r="BE102" i="51"/>
  <c r="BD102" i="51"/>
  <c r="BC102" i="51"/>
  <c r="BB102" i="51"/>
  <c r="BA102" i="51"/>
  <c r="AZ102" i="51"/>
  <c r="AY102" i="51"/>
  <c r="AX102" i="51"/>
  <c r="AW102" i="51"/>
  <c r="AV102" i="51"/>
  <c r="AU102" i="51"/>
  <c r="AP102" i="51"/>
  <c r="AP115" i="51" s="1"/>
  <c r="AO102" i="51"/>
  <c r="AN102" i="51"/>
  <c r="AM102" i="51"/>
  <c r="AL102" i="51"/>
  <c r="AK102" i="51"/>
  <c r="AJ102" i="51"/>
  <c r="AI102" i="51"/>
  <c r="AH102" i="51"/>
  <c r="AG102" i="51"/>
  <c r="AF102" i="51"/>
  <c r="AE102" i="51"/>
  <c r="AD102" i="51"/>
  <c r="AC102" i="51"/>
  <c r="AB102" i="51"/>
  <c r="AB115" i="51" s="1"/>
  <c r="AA102" i="51"/>
  <c r="Z102" i="51"/>
  <c r="Y102" i="51"/>
  <c r="T102" i="51"/>
  <c r="S102" i="51"/>
  <c r="R102" i="51"/>
  <c r="Q102" i="51"/>
  <c r="P102" i="51"/>
  <c r="P115" i="51" s="1"/>
  <c r="O102" i="51"/>
  <c r="N102" i="51"/>
  <c r="M102" i="51"/>
  <c r="L102" i="51"/>
  <c r="K102" i="51"/>
  <c r="J102" i="51"/>
  <c r="I102" i="51"/>
  <c r="H102" i="51"/>
  <c r="G102" i="51"/>
  <c r="F102" i="51"/>
  <c r="E102" i="51"/>
  <c r="D102" i="51"/>
  <c r="C102" i="51"/>
  <c r="CH82" i="51"/>
  <c r="CG82" i="51"/>
  <c r="CF82" i="51"/>
  <c r="CF134" i="51" s="1"/>
  <c r="CE82" i="51"/>
  <c r="CE134" i="51" s="1"/>
  <c r="CD82" i="51"/>
  <c r="CD134" i="51" s="1"/>
  <c r="CC82" i="51"/>
  <c r="CC134" i="51" s="1"/>
  <c r="CB82" i="51"/>
  <c r="CA82" i="51"/>
  <c r="BZ82" i="51"/>
  <c r="BY82" i="51"/>
  <c r="BX82" i="51"/>
  <c r="BW82" i="51"/>
  <c r="BV82" i="51"/>
  <c r="BU82" i="51"/>
  <c r="BT82" i="51"/>
  <c r="BS82" i="51"/>
  <c r="BR82" i="51"/>
  <c r="BQ82" i="51"/>
  <c r="BL82" i="51"/>
  <c r="BL134" i="51" s="1"/>
  <c r="BK82" i="51"/>
  <c r="BK134" i="51" s="1"/>
  <c r="BJ82" i="51"/>
  <c r="BJ134" i="51" s="1"/>
  <c r="BI82" i="51"/>
  <c r="BI134" i="51" s="1"/>
  <c r="BH82" i="51"/>
  <c r="BH134" i="51" s="1"/>
  <c r="BG82" i="51"/>
  <c r="BF82" i="51"/>
  <c r="BE82" i="51"/>
  <c r="BD82" i="51"/>
  <c r="BC82" i="51"/>
  <c r="BB82" i="51"/>
  <c r="BA82" i="51"/>
  <c r="AZ82" i="51"/>
  <c r="AY82" i="51"/>
  <c r="AX82" i="51"/>
  <c r="AW82" i="51"/>
  <c r="AV82" i="51"/>
  <c r="AU82" i="51"/>
  <c r="AP82" i="51"/>
  <c r="AP134" i="51" s="1"/>
  <c r="AO82" i="51"/>
  <c r="AN82" i="51"/>
  <c r="AN134" i="51" s="1"/>
  <c r="AM82" i="51"/>
  <c r="AL82" i="51"/>
  <c r="AK82" i="51"/>
  <c r="AJ82" i="51"/>
  <c r="AI82" i="51"/>
  <c r="AH82" i="51"/>
  <c r="AG82" i="51"/>
  <c r="AF82" i="51"/>
  <c r="AE82" i="51"/>
  <c r="AD82" i="51"/>
  <c r="AC82" i="51"/>
  <c r="AB82" i="51"/>
  <c r="AA82" i="51"/>
  <c r="Z82" i="51"/>
  <c r="Y82" i="51"/>
  <c r="T82" i="51"/>
  <c r="S82" i="51"/>
  <c r="R82" i="51"/>
  <c r="Q82" i="51"/>
  <c r="P82" i="51"/>
  <c r="O82" i="51"/>
  <c r="N82" i="51"/>
  <c r="M82" i="51"/>
  <c r="L82" i="51"/>
  <c r="K82" i="51"/>
  <c r="J82" i="51"/>
  <c r="I82" i="51"/>
  <c r="H82" i="51"/>
  <c r="G82" i="51"/>
  <c r="F82" i="51"/>
  <c r="E82" i="51"/>
  <c r="D82" i="51"/>
  <c r="C82" i="51"/>
  <c r="CH81" i="51"/>
  <c r="CG81" i="51"/>
  <c r="CF81" i="51"/>
  <c r="CF133" i="51" s="1"/>
  <c r="CE81" i="51"/>
  <c r="CE133" i="51" s="1"/>
  <c r="CD81" i="51"/>
  <c r="CD133" i="51" s="1"/>
  <c r="CC81" i="51"/>
  <c r="CC133" i="51" s="1"/>
  <c r="CB81" i="51"/>
  <c r="CA81" i="51"/>
  <c r="BZ81" i="51"/>
  <c r="BY81" i="51"/>
  <c r="BX81" i="51"/>
  <c r="BW81" i="51"/>
  <c r="BV81" i="51"/>
  <c r="BU81" i="51"/>
  <c r="BT81" i="51"/>
  <c r="BS81" i="51"/>
  <c r="BR81" i="51"/>
  <c r="BQ81" i="51"/>
  <c r="BL81" i="51"/>
  <c r="BL133" i="51" s="1"/>
  <c r="BK81" i="51"/>
  <c r="BK133" i="51" s="1"/>
  <c r="BJ81" i="51"/>
  <c r="BJ133" i="51" s="1"/>
  <c r="BI81" i="51"/>
  <c r="BI133" i="51" s="1"/>
  <c r="BH81" i="51"/>
  <c r="BH133" i="51" s="1"/>
  <c r="BG81" i="51"/>
  <c r="BF81" i="51"/>
  <c r="BE81" i="51"/>
  <c r="BD81" i="51"/>
  <c r="BC81" i="51"/>
  <c r="BB81" i="51"/>
  <c r="BA81" i="51"/>
  <c r="AZ81" i="51"/>
  <c r="AY81" i="51"/>
  <c r="AX81" i="51"/>
  <c r="AW81" i="51"/>
  <c r="AV81" i="51"/>
  <c r="AU81" i="51"/>
  <c r="AP81" i="51"/>
  <c r="AP133" i="51" s="1"/>
  <c r="AO81" i="51"/>
  <c r="AO133" i="51" s="1"/>
  <c r="AN81" i="51"/>
  <c r="AN133" i="51" s="1"/>
  <c r="AM81" i="51"/>
  <c r="AL81" i="51"/>
  <c r="AK81" i="51"/>
  <c r="AJ81" i="51"/>
  <c r="AI81" i="51"/>
  <c r="AH81" i="51"/>
  <c r="AG81" i="51"/>
  <c r="AF81" i="51"/>
  <c r="AE81" i="51"/>
  <c r="AD81" i="51"/>
  <c r="AC81" i="51"/>
  <c r="AB81" i="51"/>
  <c r="AA81" i="51"/>
  <c r="Z81" i="51"/>
  <c r="Y81" i="51"/>
  <c r="T81" i="51"/>
  <c r="S81" i="51"/>
  <c r="R81" i="51"/>
  <c r="Q81" i="51"/>
  <c r="P81" i="51"/>
  <c r="O81" i="51"/>
  <c r="N81" i="51"/>
  <c r="M81" i="51"/>
  <c r="L81" i="51"/>
  <c r="K81" i="51"/>
  <c r="J81" i="51"/>
  <c r="I81" i="51"/>
  <c r="H81" i="51"/>
  <c r="G81" i="51"/>
  <c r="F81" i="51"/>
  <c r="E81" i="51"/>
  <c r="D81" i="51"/>
  <c r="C81" i="51"/>
  <c r="CH80" i="51"/>
  <c r="CG80" i="51"/>
  <c r="CF80" i="51"/>
  <c r="CF132" i="51" s="1"/>
  <c r="CE80" i="51"/>
  <c r="CE132" i="51" s="1"/>
  <c r="CD80" i="51"/>
  <c r="CD132" i="51" s="1"/>
  <c r="CC80" i="51"/>
  <c r="CC132" i="51" s="1"/>
  <c r="CB80" i="51"/>
  <c r="CA80" i="51"/>
  <c r="BZ80" i="51"/>
  <c r="BY80" i="51"/>
  <c r="BX80" i="51"/>
  <c r="BW80" i="51"/>
  <c r="BV80" i="51"/>
  <c r="BU80" i="51"/>
  <c r="BT80" i="51"/>
  <c r="BS80" i="51"/>
  <c r="BR80" i="51"/>
  <c r="BQ80" i="51"/>
  <c r="BL80" i="51"/>
  <c r="BL132" i="51" s="1"/>
  <c r="BK80" i="51"/>
  <c r="BK132" i="51" s="1"/>
  <c r="BJ80" i="51"/>
  <c r="BJ132" i="51" s="1"/>
  <c r="BI80" i="51"/>
  <c r="BI132" i="51" s="1"/>
  <c r="BH80" i="51"/>
  <c r="BH132" i="51" s="1"/>
  <c r="BG80" i="51"/>
  <c r="BF80" i="51"/>
  <c r="BE80" i="51"/>
  <c r="BD80" i="51"/>
  <c r="BC80" i="51"/>
  <c r="BB80" i="51"/>
  <c r="BA80" i="51"/>
  <c r="AZ80" i="51"/>
  <c r="AY80" i="51"/>
  <c r="AX80" i="51"/>
  <c r="AW80" i="51"/>
  <c r="AV80" i="51"/>
  <c r="AU80" i="51"/>
  <c r="AP80" i="51"/>
  <c r="AP132" i="51" s="1"/>
  <c r="AO80" i="51"/>
  <c r="AO132" i="51" s="1"/>
  <c r="AN80" i="51"/>
  <c r="AN132" i="51" s="1"/>
  <c r="AM80" i="51"/>
  <c r="AL80" i="51"/>
  <c r="AK80" i="51"/>
  <c r="AJ80" i="51"/>
  <c r="AI80" i="51"/>
  <c r="AH80" i="51"/>
  <c r="AG80" i="51"/>
  <c r="AF80" i="51"/>
  <c r="AE80" i="51"/>
  <c r="AD80" i="51"/>
  <c r="AC80" i="51"/>
  <c r="AB80" i="51"/>
  <c r="AA80" i="51"/>
  <c r="Z80" i="51"/>
  <c r="Y80" i="51"/>
  <c r="T80" i="51"/>
  <c r="S80" i="51"/>
  <c r="R80" i="51"/>
  <c r="Q80" i="51"/>
  <c r="P80" i="51"/>
  <c r="O80" i="51"/>
  <c r="N80" i="51"/>
  <c r="M80" i="51"/>
  <c r="L80" i="51"/>
  <c r="K80" i="51"/>
  <c r="J80" i="51"/>
  <c r="I80" i="51"/>
  <c r="H80" i="51"/>
  <c r="G80" i="51"/>
  <c r="F80" i="51"/>
  <c r="E80" i="51"/>
  <c r="D80" i="51"/>
  <c r="C80" i="51"/>
  <c r="CH79" i="51"/>
  <c r="CG79" i="51"/>
  <c r="CF79" i="51"/>
  <c r="CF131" i="51" s="1"/>
  <c r="CE79" i="51"/>
  <c r="CE131" i="51" s="1"/>
  <c r="CD79" i="51"/>
  <c r="CD131" i="51" s="1"/>
  <c r="CC79" i="51"/>
  <c r="CC131" i="51" s="1"/>
  <c r="CB79" i="51"/>
  <c r="CA79" i="51"/>
  <c r="BZ79" i="51"/>
  <c r="BY79" i="51"/>
  <c r="BX79" i="51"/>
  <c r="BW79" i="51"/>
  <c r="BV79" i="51"/>
  <c r="BU79" i="51"/>
  <c r="BT79" i="51"/>
  <c r="BS79" i="51"/>
  <c r="BR79" i="51"/>
  <c r="BQ79" i="51"/>
  <c r="BL79" i="51"/>
  <c r="BL131" i="51" s="1"/>
  <c r="BK79" i="51"/>
  <c r="BK131" i="51" s="1"/>
  <c r="BJ79" i="51"/>
  <c r="BJ131" i="51" s="1"/>
  <c r="BI79" i="51"/>
  <c r="BI131" i="51" s="1"/>
  <c r="BH79" i="51"/>
  <c r="BH131" i="51" s="1"/>
  <c r="BG79" i="51"/>
  <c r="BF79" i="51"/>
  <c r="BE79" i="51"/>
  <c r="BD79" i="51"/>
  <c r="BC79" i="51"/>
  <c r="BB79" i="51"/>
  <c r="BA79" i="51"/>
  <c r="AZ79" i="51"/>
  <c r="AY79" i="51"/>
  <c r="AX79" i="51"/>
  <c r="AW79" i="51"/>
  <c r="AV79" i="51"/>
  <c r="AU79" i="51"/>
  <c r="AP79" i="51"/>
  <c r="AP131" i="51" s="1"/>
  <c r="AO79" i="51"/>
  <c r="AO131" i="51" s="1"/>
  <c r="AN79" i="51"/>
  <c r="AN131" i="51" s="1"/>
  <c r="AM79" i="51"/>
  <c r="AL79" i="51"/>
  <c r="AK79" i="51"/>
  <c r="AJ79" i="51"/>
  <c r="AI79" i="51"/>
  <c r="AH79" i="51"/>
  <c r="AG79" i="51"/>
  <c r="AF79" i="51"/>
  <c r="AE79" i="51"/>
  <c r="AD79" i="51"/>
  <c r="AC79" i="51"/>
  <c r="AB79" i="51"/>
  <c r="AA79" i="51"/>
  <c r="Z79" i="51"/>
  <c r="Y79" i="51"/>
  <c r="T79" i="51"/>
  <c r="S79" i="51"/>
  <c r="R79" i="51"/>
  <c r="Q79" i="51"/>
  <c r="P79" i="51"/>
  <c r="O79" i="51"/>
  <c r="N79" i="51"/>
  <c r="M79" i="51"/>
  <c r="L79" i="51"/>
  <c r="K79" i="51"/>
  <c r="J79" i="51"/>
  <c r="I79" i="51"/>
  <c r="H79" i="51"/>
  <c r="G79" i="51"/>
  <c r="F79" i="51"/>
  <c r="E79" i="51"/>
  <c r="D79" i="51"/>
  <c r="C79" i="51"/>
  <c r="CH78" i="51"/>
  <c r="CG78" i="51"/>
  <c r="CF78" i="51"/>
  <c r="CF130" i="51" s="1"/>
  <c r="CE78" i="51"/>
  <c r="CE130" i="51" s="1"/>
  <c r="CD78" i="51"/>
  <c r="CD130" i="51" s="1"/>
  <c r="CC78" i="51"/>
  <c r="CC130" i="51" s="1"/>
  <c r="CB78" i="51"/>
  <c r="CA78" i="51"/>
  <c r="BZ78" i="51"/>
  <c r="BY78" i="51"/>
  <c r="BX78" i="51"/>
  <c r="BW78" i="51"/>
  <c r="BV78" i="51"/>
  <c r="BU78" i="51"/>
  <c r="BT78" i="51"/>
  <c r="BS78" i="51"/>
  <c r="BR78" i="51"/>
  <c r="BQ78" i="51"/>
  <c r="BL78" i="51"/>
  <c r="BL130" i="51" s="1"/>
  <c r="BK78" i="51"/>
  <c r="BK130" i="51" s="1"/>
  <c r="BJ78" i="51"/>
  <c r="BJ130" i="51" s="1"/>
  <c r="BI78" i="51"/>
  <c r="BI130" i="51" s="1"/>
  <c r="BH78" i="51"/>
  <c r="BH130" i="51" s="1"/>
  <c r="BG78" i="51"/>
  <c r="BF78" i="51"/>
  <c r="BE78" i="51"/>
  <c r="BD78" i="51"/>
  <c r="BC78" i="51"/>
  <c r="BB78" i="51"/>
  <c r="BA78" i="51"/>
  <c r="AZ78" i="51"/>
  <c r="AY78" i="51"/>
  <c r="AX78" i="51"/>
  <c r="AW78" i="51"/>
  <c r="AV78" i="51"/>
  <c r="AU78" i="51"/>
  <c r="AP78" i="51"/>
  <c r="AP130" i="51" s="1"/>
  <c r="AO78" i="51"/>
  <c r="AO130" i="51" s="1"/>
  <c r="AN78" i="51"/>
  <c r="AN130" i="51" s="1"/>
  <c r="AM78" i="51"/>
  <c r="AL78" i="51"/>
  <c r="AK78" i="51"/>
  <c r="AJ78" i="51"/>
  <c r="AI78" i="51"/>
  <c r="AH78" i="51"/>
  <c r="AG78" i="51"/>
  <c r="AF78" i="51"/>
  <c r="AE78" i="51"/>
  <c r="AD78" i="51"/>
  <c r="AC78" i="51"/>
  <c r="AB78" i="51"/>
  <c r="AA78" i="51"/>
  <c r="Z78" i="51"/>
  <c r="Y78" i="51"/>
  <c r="T78" i="51"/>
  <c r="S78" i="51"/>
  <c r="R78" i="51"/>
  <c r="Q78" i="51"/>
  <c r="P78" i="51"/>
  <c r="O78" i="51"/>
  <c r="N78" i="51"/>
  <c r="M78" i="51"/>
  <c r="L78" i="51"/>
  <c r="K78" i="51"/>
  <c r="J78" i="51"/>
  <c r="I78" i="51"/>
  <c r="H78" i="51"/>
  <c r="G78" i="51"/>
  <c r="F78" i="51"/>
  <c r="E78" i="51"/>
  <c r="D78" i="51"/>
  <c r="C78" i="51"/>
  <c r="CH77" i="51"/>
  <c r="CG77" i="51"/>
  <c r="CF77" i="51"/>
  <c r="CF129" i="51" s="1"/>
  <c r="CE77" i="51"/>
  <c r="CE129" i="51" s="1"/>
  <c r="CD77" i="51"/>
  <c r="CD129" i="51" s="1"/>
  <c r="CC77" i="51"/>
  <c r="CC129" i="51" s="1"/>
  <c r="CB77" i="51"/>
  <c r="CA77" i="51"/>
  <c r="BZ77" i="51"/>
  <c r="BY77" i="51"/>
  <c r="BX77" i="51"/>
  <c r="BW77" i="51"/>
  <c r="BV77" i="51"/>
  <c r="BU77" i="51"/>
  <c r="BT77" i="51"/>
  <c r="BS77" i="51"/>
  <c r="BR77" i="51"/>
  <c r="BQ77" i="51"/>
  <c r="BL77" i="51"/>
  <c r="BL129" i="51" s="1"/>
  <c r="BK77" i="51"/>
  <c r="BK129" i="51" s="1"/>
  <c r="BJ77" i="51"/>
  <c r="BJ129" i="51" s="1"/>
  <c r="BI77" i="51"/>
  <c r="BI129" i="51" s="1"/>
  <c r="BH77" i="51"/>
  <c r="BH129" i="51" s="1"/>
  <c r="BG77" i="51"/>
  <c r="BF77" i="51"/>
  <c r="BE77" i="51"/>
  <c r="BD77" i="51"/>
  <c r="BC77" i="51"/>
  <c r="BB77" i="51"/>
  <c r="BA77" i="51"/>
  <c r="AZ77" i="51"/>
  <c r="AY77" i="51"/>
  <c r="AX77" i="51"/>
  <c r="AW77" i="51"/>
  <c r="AV77" i="51"/>
  <c r="AU77" i="51"/>
  <c r="AP77" i="51"/>
  <c r="AP129" i="51" s="1"/>
  <c r="AO77" i="51"/>
  <c r="AO129" i="51" s="1"/>
  <c r="AN77" i="51"/>
  <c r="AN129" i="51" s="1"/>
  <c r="AM77" i="51"/>
  <c r="AL77" i="51"/>
  <c r="AK77" i="51"/>
  <c r="AJ77" i="51"/>
  <c r="AI77" i="51"/>
  <c r="AH77" i="51"/>
  <c r="AG77" i="51"/>
  <c r="AF77" i="51"/>
  <c r="AE77" i="51"/>
  <c r="AD77" i="51"/>
  <c r="AC77" i="51"/>
  <c r="AB77" i="51"/>
  <c r="AA77" i="51"/>
  <c r="Z77" i="51"/>
  <c r="Y77" i="51"/>
  <c r="T77" i="51"/>
  <c r="S77" i="51"/>
  <c r="R77" i="51"/>
  <c r="Q77" i="51"/>
  <c r="P77" i="51"/>
  <c r="O77" i="51"/>
  <c r="N77" i="51"/>
  <c r="M77" i="51"/>
  <c r="L77" i="51"/>
  <c r="K77" i="51"/>
  <c r="J77" i="51"/>
  <c r="I77" i="51"/>
  <c r="H77" i="51"/>
  <c r="G77" i="51"/>
  <c r="F77" i="51"/>
  <c r="E77" i="51"/>
  <c r="D77" i="51"/>
  <c r="C77" i="51"/>
  <c r="CH76" i="51"/>
  <c r="CG76" i="51"/>
  <c r="CF76" i="51"/>
  <c r="CF128" i="51" s="1"/>
  <c r="CE76" i="51"/>
  <c r="CE128" i="51" s="1"/>
  <c r="CD76" i="51"/>
  <c r="CD128" i="51" s="1"/>
  <c r="CC76" i="51"/>
  <c r="CC128" i="51" s="1"/>
  <c r="CB76" i="51"/>
  <c r="CA76" i="51"/>
  <c r="BZ76" i="51"/>
  <c r="BY76" i="51"/>
  <c r="BX76" i="51"/>
  <c r="BW76" i="51"/>
  <c r="BV76" i="51"/>
  <c r="BU76" i="51"/>
  <c r="BT76" i="51"/>
  <c r="BS76" i="51"/>
  <c r="BR76" i="51"/>
  <c r="BQ76" i="51"/>
  <c r="BL76" i="51"/>
  <c r="BL128" i="51" s="1"/>
  <c r="BK76" i="51"/>
  <c r="BK128" i="51" s="1"/>
  <c r="BJ76" i="51"/>
  <c r="BJ128" i="51" s="1"/>
  <c r="BI76" i="51"/>
  <c r="BI128" i="51" s="1"/>
  <c r="BH76" i="51"/>
  <c r="BH128" i="51" s="1"/>
  <c r="BG76" i="51"/>
  <c r="BF76" i="51"/>
  <c r="BE76" i="51"/>
  <c r="BD76" i="51"/>
  <c r="BC76" i="51"/>
  <c r="BB76" i="51"/>
  <c r="BA76" i="51"/>
  <c r="AZ76" i="51"/>
  <c r="AY76" i="51"/>
  <c r="AX76" i="51"/>
  <c r="AW76" i="51"/>
  <c r="AV76" i="51"/>
  <c r="AU76" i="51"/>
  <c r="AP76" i="51"/>
  <c r="AP128" i="51" s="1"/>
  <c r="AO76" i="51"/>
  <c r="AO128" i="51" s="1"/>
  <c r="AN76" i="51"/>
  <c r="AN128" i="51" s="1"/>
  <c r="AM76" i="51"/>
  <c r="AL76" i="51"/>
  <c r="AK76" i="51"/>
  <c r="AJ76" i="51"/>
  <c r="AI76" i="51"/>
  <c r="AH76" i="51"/>
  <c r="AG76" i="51"/>
  <c r="AF76" i="51"/>
  <c r="AE76" i="51"/>
  <c r="AD76" i="51"/>
  <c r="AC76" i="51"/>
  <c r="AB76" i="51"/>
  <c r="AA76" i="51"/>
  <c r="Z76" i="51"/>
  <c r="Y76" i="51"/>
  <c r="T76" i="51"/>
  <c r="S76" i="51"/>
  <c r="R76" i="51"/>
  <c r="Q76" i="51"/>
  <c r="P76" i="51"/>
  <c r="O76" i="51"/>
  <c r="N76" i="51"/>
  <c r="M76" i="51"/>
  <c r="L76" i="51"/>
  <c r="K76" i="51"/>
  <c r="J76" i="51"/>
  <c r="I76" i="51"/>
  <c r="H76" i="51"/>
  <c r="G76" i="51"/>
  <c r="F76" i="51"/>
  <c r="E76" i="51"/>
  <c r="D76" i="51"/>
  <c r="C76" i="51"/>
  <c r="CH75" i="51"/>
  <c r="CG75" i="51"/>
  <c r="CF75" i="51"/>
  <c r="CF127" i="51" s="1"/>
  <c r="CE75" i="51"/>
  <c r="CE127" i="51" s="1"/>
  <c r="CD75" i="51"/>
  <c r="CD127" i="51" s="1"/>
  <c r="CC75" i="51"/>
  <c r="CC127" i="51" s="1"/>
  <c r="CB75" i="51"/>
  <c r="CA75" i="51"/>
  <c r="BZ75" i="51"/>
  <c r="BY75" i="51"/>
  <c r="BX75" i="51"/>
  <c r="BW75" i="51"/>
  <c r="BV75" i="51"/>
  <c r="BU75" i="51"/>
  <c r="BT75" i="51"/>
  <c r="BS75" i="51"/>
  <c r="BR75" i="51"/>
  <c r="BQ75" i="51"/>
  <c r="BL75" i="51"/>
  <c r="BL127" i="51" s="1"/>
  <c r="BK75" i="51"/>
  <c r="BK127" i="51" s="1"/>
  <c r="BJ75" i="51"/>
  <c r="BJ127" i="51" s="1"/>
  <c r="BI75" i="51"/>
  <c r="BI127" i="51" s="1"/>
  <c r="BH75" i="51"/>
  <c r="BH127" i="51" s="1"/>
  <c r="BG75" i="51"/>
  <c r="BF75" i="51"/>
  <c r="BE75" i="51"/>
  <c r="BD75" i="51"/>
  <c r="BC75" i="51"/>
  <c r="BB75" i="51"/>
  <c r="BA75" i="51"/>
  <c r="AZ75" i="51"/>
  <c r="AY75" i="51"/>
  <c r="AX75" i="51"/>
  <c r="AW75" i="51"/>
  <c r="AV75" i="51"/>
  <c r="AU75" i="51"/>
  <c r="AP75" i="51"/>
  <c r="AP127" i="51" s="1"/>
  <c r="AO75" i="51"/>
  <c r="AO127" i="51" s="1"/>
  <c r="AN75" i="51"/>
  <c r="AN127" i="51" s="1"/>
  <c r="AM75" i="51"/>
  <c r="AL75" i="51"/>
  <c r="AK75" i="51"/>
  <c r="AJ75" i="51"/>
  <c r="AI75" i="51"/>
  <c r="AH75" i="51"/>
  <c r="AG75" i="51"/>
  <c r="AF75" i="51"/>
  <c r="AE75" i="51"/>
  <c r="AD75" i="51"/>
  <c r="AC75" i="51"/>
  <c r="AB75" i="51"/>
  <c r="AA75" i="51"/>
  <c r="Z75" i="51"/>
  <c r="Y75" i="51"/>
  <c r="T75" i="51"/>
  <c r="S75" i="51"/>
  <c r="R75" i="51"/>
  <c r="Q75" i="51"/>
  <c r="P75" i="51"/>
  <c r="O75" i="51"/>
  <c r="N75" i="51"/>
  <c r="M75" i="51"/>
  <c r="L75" i="51"/>
  <c r="K75" i="51"/>
  <c r="J75" i="51"/>
  <c r="I75" i="51"/>
  <c r="H75" i="51"/>
  <c r="G75" i="51"/>
  <c r="F75" i="51"/>
  <c r="E75" i="51"/>
  <c r="D75" i="51"/>
  <c r="C75" i="51"/>
  <c r="CH74" i="51"/>
  <c r="CG74" i="51"/>
  <c r="CF74" i="51"/>
  <c r="CF126" i="51" s="1"/>
  <c r="CE74" i="51"/>
  <c r="CE126" i="51" s="1"/>
  <c r="CD74" i="51"/>
  <c r="CD126" i="51" s="1"/>
  <c r="CC74" i="51"/>
  <c r="CC126" i="51" s="1"/>
  <c r="CB74" i="51"/>
  <c r="CA74" i="51"/>
  <c r="BZ74" i="51"/>
  <c r="BY74" i="51"/>
  <c r="BX74" i="51"/>
  <c r="BW74" i="51"/>
  <c r="BV74" i="51"/>
  <c r="BU74" i="51"/>
  <c r="BT74" i="51"/>
  <c r="BS74" i="51"/>
  <c r="BR74" i="51"/>
  <c r="BQ74" i="51"/>
  <c r="BL74" i="51"/>
  <c r="BL126" i="51" s="1"/>
  <c r="BK74" i="51"/>
  <c r="BK126" i="51" s="1"/>
  <c r="BJ74" i="51"/>
  <c r="BJ126" i="51" s="1"/>
  <c r="BI74" i="51"/>
  <c r="BI126" i="51" s="1"/>
  <c r="BH74" i="51"/>
  <c r="BH126" i="51" s="1"/>
  <c r="BG74" i="51"/>
  <c r="BF74" i="51"/>
  <c r="BE74" i="51"/>
  <c r="BD74" i="51"/>
  <c r="BC74" i="51"/>
  <c r="BB74" i="51"/>
  <c r="BA74" i="51"/>
  <c r="AZ74" i="51"/>
  <c r="AY74" i="51"/>
  <c r="AX74" i="51"/>
  <c r="AW74" i="51"/>
  <c r="AV74" i="51"/>
  <c r="AU74" i="51"/>
  <c r="AP74" i="51"/>
  <c r="AP126" i="51" s="1"/>
  <c r="AO74" i="51"/>
  <c r="AO126" i="51" s="1"/>
  <c r="AN74" i="51"/>
  <c r="AN126" i="51" s="1"/>
  <c r="AM74" i="51"/>
  <c r="AL74" i="51"/>
  <c r="AK74" i="51"/>
  <c r="AJ74" i="51"/>
  <c r="AI74" i="51"/>
  <c r="AH74" i="51"/>
  <c r="AG74" i="51"/>
  <c r="AF74" i="51"/>
  <c r="AE74" i="51"/>
  <c r="AD74" i="51"/>
  <c r="AC74" i="51"/>
  <c r="AB74" i="51"/>
  <c r="AA74" i="51"/>
  <c r="Z74" i="51"/>
  <c r="Y74" i="51"/>
  <c r="T74" i="51"/>
  <c r="S74" i="51"/>
  <c r="R74" i="51"/>
  <c r="Q74" i="51"/>
  <c r="P74" i="51"/>
  <c r="O74" i="51"/>
  <c r="N74" i="51"/>
  <c r="M74" i="51"/>
  <c r="L74" i="51"/>
  <c r="K74" i="51"/>
  <c r="J74" i="51"/>
  <c r="I74" i="51"/>
  <c r="H74" i="51"/>
  <c r="G74" i="51"/>
  <c r="F74" i="51"/>
  <c r="E74" i="51"/>
  <c r="D74" i="51"/>
  <c r="C74" i="51"/>
  <c r="CH73" i="51"/>
  <c r="CG73" i="51"/>
  <c r="CF73" i="51"/>
  <c r="CF125" i="51" s="1"/>
  <c r="CE73" i="51"/>
  <c r="CE125" i="51" s="1"/>
  <c r="CD73" i="51"/>
  <c r="CD125" i="51" s="1"/>
  <c r="CC73" i="51"/>
  <c r="CC125" i="51" s="1"/>
  <c r="CB73" i="51"/>
  <c r="CA73" i="51"/>
  <c r="BZ73" i="51"/>
  <c r="BY73" i="51"/>
  <c r="BX73" i="51"/>
  <c r="BW73" i="51"/>
  <c r="BV73" i="51"/>
  <c r="BU73" i="51"/>
  <c r="BT73" i="51"/>
  <c r="BS73" i="51"/>
  <c r="BR73" i="51"/>
  <c r="BQ73" i="51"/>
  <c r="BL73" i="51"/>
  <c r="BL125" i="51" s="1"/>
  <c r="BK73" i="51"/>
  <c r="BK125" i="51" s="1"/>
  <c r="BJ73" i="51"/>
  <c r="BJ125" i="51" s="1"/>
  <c r="BI73" i="51"/>
  <c r="BI125" i="51" s="1"/>
  <c r="BH73" i="51"/>
  <c r="BH125" i="51" s="1"/>
  <c r="BG73" i="51"/>
  <c r="BF73" i="51"/>
  <c r="BE73" i="51"/>
  <c r="BD73" i="51"/>
  <c r="BC73" i="51"/>
  <c r="BB73" i="51"/>
  <c r="BA73" i="51"/>
  <c r="AZ73" i="51"/>
  <c r="AY73" i="51"/>
  <c r="AX73" i="51"/>
  <c r="AW73" i="51"/>
  <c r="AV73" i="51"/>
  <c r="AU73" i="51"/>
  <c r="AP73" i="51"/>
  <c r="AP125" i="51" s="1"/>
  <c r="AO73" i="51"/>
  <c r="AO125" i="51" s="1"/>
  <c r="AN73" i="51"/>
  <c r="AN125" i="51" s="1"/>
  <c r="AM73" i="51"/>
  <c r="AL73" i="51"/>
  <c r="AK73" i="51"/>
  <c r="AJ73" i="51"/>
  <c r="AI73" i="51"/>
  <c r="AH73" i="51"/>
  <c r="AG73" i="51"/>
  <c r="AF73" i="51"/>
  <c r="AE73" i="51"/>
  <c r="AD73" i="51"/>
  <c r="AC73" i="51"/>
  <c r="AB73" i="51"/>
  <c r="AA73" i="51"/>
  <c r="Z73" i="51"/>
  <c r="Y73" i="51"/>
  <c r="T73" i="51"/>
  <c r="S73" i="51"/>
  <c r="R73" i="51"/>
  <c r="Q73" i="51"/>
  <c r="P73" i="51"/>
  <c r="O73" i="51"/>
  <c r="N73" i="51"/>
  <c r="M73" i="51"/>
  <c r="L73" i="51"/>
  <c r="K73" i="51"/>
  <c r="J73" i="51"/>
  <c r="I73" i="51"/>
  <c r="H73" i="51"/>
  <c r="G73" i="51"/>
  <c r="F73" i="51"/>
  <c r="E73" i="51"/>
  <c r="D73" i="51"/>
  <c r="C73" i="51"/>
  <c r="CH72" i="51"/>
  <c r="CG72" i="51"/>
  <c r="CF72" i="51"/>
  <c r="CF124" i="51" s="1"/>
  <c r="CE72" i="51"/>
  <c r="CE124" i="51" s="1"/>
  <c r="CD72" i="51"/>
  <c r="CD124" i="51" s="1"/>
  <c r="CC72" i="51"/>
  <c r="CC124" i="51" s="1"/>
  <c r="CB72" i="51"/>
  <c r="CA72" i="51"/>
  <c r="BZ72" i="51"/>
  <c r="BY72" i="51"/>
  <c r="BX72" i="51"/>
  <c r="BW72" i="51"/>
  <c r="BV72" i="51"/>
  <c r="BU72" i="51"/>
  <c r="BT72" i="51"/>
  <c r="BS72" i="51"/>
  <c r="BR72" i="51"/>
  <c r="BQ72" i="51"/>
  <c r="BL72" i="51"/>
  <c r="BL124" i="51" s="1"/>
  <c r="BK72" i="51"/>
  <c r="BK124" i="51" s="1"/>
  <c r="BJ72" i="51"/>
  <c r="BJ124" i="51" s="1"/>
  <c r="BI72" i="51"/>
  <c r="BI124" i="51" s="1"/>
  <c r="BH72" i="51"/>
  <c r="BH124" i="51" s="1"/>
  <c r="BG72" i="51"/>
  <c r="BF72" i="51"/>
  <c r="BE72" i="51"/>
  <c r="BD72" i="51"/>
  <c r="BC72" i="51"/>
  <c r="BB72" i="51"/>
  <c r="BA72" i="51"/>
  <c r="AZ72" i="51"/>
  <c r="AY72" i="51"/>
  <c r="AX72" i="51"/>
  <c r="AW72" i="51"/>
  <c r="AV72" i="51"/>
  <c r="AU72" i="51"/>
  <c r="AP72" i="51"/>
  <c r="AP124" i="51" s="1"/>
  <c r="AO72" i="51"/>
  <c r="AO124" i="51" s="1"/>
  <c r="AN72" i="51"/>
  <c r="AN124" i="51" s="1"/>
  <c r="AM72" i="51"/>
  <c r="AL72" i="51"/>
  <c r="AK72" i="51"/>
  <c r="AJ72" i="51"/>
  <c r="AI72" i="51"/>
  <c r="AH72" i="51"/>
  <c r="AG72" i="51"/>
  <c r="AF72" i="51"/>
  <c r="AE72" i="51"/>
  <c r="AD72" i="51"/>
  <c r="AC72" i="51"/>
  <c r="AB72" i="51"/>
  <c r="AA72" i="51"/>
  <c r="Z72" i="51"/>
  <c r="Y72" i="51"/>
  <c r="T72" i="51"/>
  <c r="S72" i="51"/>
  <c r="R72" i="51"/>
  <c r="Q72" i="51"/>
  <c r="P72" i="51"/>
  <c r="O72" i="51"/>
  <c r="N72" i="51"/>
  <c r="M72" i="51"/>
  <c r="L72" i="51"/>
  <c r="K72" i="51"/>
  <c r="J72" i="51"/>
  <c r="I72" i="51"/>
  <c r="H72" i="51"/>
  <c r="G72" i="51"/>
  <c r="F72" i="51"/>
  <c r="E72" i="51"/>
  <c r="D72" i="51"/>
  <c r="C72" i="51"/>
  <c r="CH71" i="51"/>
  <c r="CG71" i="51"/>
  <c r="CF71" i="51"/>
  <c r="CF123" i="51" s="1"/>
  <c r="CE71" i="51"/>
  <c r="CE123" i="51" s="1"/>
  <c r="CD71" i="51"/>
  <c r="CD123" i="51" s="1"/>
  <c r="CC71" i="51"/>
  <c r="CC123" i="51" s="1"/>
  <c r="CB71" i="51"/>
  <c r="CA71" i="51"/>
  <c r="BZ71" i="51"/>
  <c r="BY71" i="51"/>
  <c r="BX71" i="51"/>
  <c r="BW71" i="51"/>
  <c r="BV71" i="51"/>
  <c r="BU71" i="51"/>
  <c r="BT71" i="51"/>
  <c r="BS71" i="51"/>
  <c r="BR71" i="51"/>
  <c r="BQ71" i="51"/>
  <c r="BL71" i="51"/>
  <c r="BL123" i="51" s="1"/>
  <c r="BK71" i="51"/>
  <c r="BK123" i="51" s="1"/>
  <c r="BJ71" i="51"/>
  <c r="BJ123" i="51" s="1"/>
  <c r="BI71" i="51"/>
  <c r="BI123" i="51" s="1"/>
  <c r="BH71" i="51"/>
  <c r="BH123" i="51" s="1"/>
  <c r="BG71" i="51"/>
  <c r="BF71" i="51"/>
  <c r="BE71" i="51"/>
  <c r="BD71" i="51"/>
  <c r="BC71" i="51"/>
  <c r="BB71" i="51"/>
  <c r="BA71" i="51"/>
  <c r="AZ71" i="51"/>
  <c r="AY71" i="51"/>
  <c r="AX71" i="51"/>
  <c r="AW71" i="51"/>
  <c r="AV71" i="51"/>
  <c r="AU71" i="51"/>
  <c r="AP71" i="51"/>
  <c r="AP123" i="51" s="1"/>
  <c r="AO71" i="51"/>
  <c r="AO123" i="51" s="1"/>
  <c r="AN71" i="51"/>
  <c r="AN123" i="51" s="1"/>
  <c r="AM71" i="51"/>
  <c r="AL71" i="51"/>
  <c r="AK71" i="51"/>
  <c r="AJ71" i="51"/>
  <c r="AI71" i="51"/>
  <c r="AH71" i="51"/>
  <c r="AG71" i="51"/>
  <c r="AF71" i="51"/>
  <c r="AE71" i="51"/>
  <c r="AD71" i="51"/>
  <c r="AC71" i="51"/>
  <c r="AB71" i="51"/>
  <c r="AA71" i="51"/>
  <c r="Z71" i="51"/>
  <c r="Y71" i="51"/>
  <c r="T71" i="51"/>
  <c r="S71" i="51"/>
  <c r="R71" i="51"/>
  <c r="Q71" i="51"/>
  <c r="P71" i="51"/>
  <c r="O71" i="51"/>
  <c r="N71" i="51"/>
  <c r="M71" i="51"/>
  <c r="L71" i="51"/>
  <c r="K71" i="51"/>
  <c r="J71" i="51"/>
  <c r="I71" i="51"/>
  <c r="H71" i="51"/>
  <c r="G71" i="51"/>
  <c r="F71" i="51"/>
  <c r="E71" i="51"/>
  <c r="D71" i="51"/>
  <c r="C71" i="51"/>
  <c r="CH70" i="51"/>
  <c r="CG70" i="51"/>
  <c r="CF70" i="51"/>
  <c r="CF122" i="51" s="1"/>
  <c r="CE70" i="51"/>
  <c r="CE122" i="51" s="1"/>
  <c r="CD70" i="51"/>
  <c r="CD122" i="51" s="1"/>
  <c r="CC70" i="51"/>
  <c r="CC122" i="51" s="1"/>
  <c r="CB70" i="51"/>
  <c r="CA70" i="51"/>
  <c r="BZ70" i="51"/>
  <c r="BY70" i="51"/>
  <c r="BX70" i="51"/>
  <c r="BW70" i="51"/>
  <c r="BV70" i="51"/>
  <c r="BU70" i="51"/>
  <c r="BT70" i="51"/>
  <c r="BS70" i="51"/>
  <c r="BR70" i="51"/>
  <c r="BQ70" i="51"/>
  <c r="BL70" i="51"/>
  <c r="BL122" i="51" s="1"/>
  <c r="BK70" i="51"/>
  <c r="BK122" i="51" s="1"/>
  <c r="BJ70" i="51"/>
  <c r="BJ122" i="51" s="1"/>
  <c r="BI70" i="51"/>
  <c r="BI122" i="51" s="1"/>
  <c r="BH70" i="51"/>
  <c r="BH122" i="51" s="1"/>
  <c r="BG70" i="51"/>
  <c r="BF70" i="51"/>
  <c r="BE70" i="51"/>
  <c r="BD70" i="51"/>
  <c r="BC70" i="51"/>
  <c r="BB70" i="51"/>
  <c r="BA70" i="51"/>
  <c r="AZ70" i="51"/>
  <c r="AY70" i="51"/>
  <c r="AX70" i="51"/>
  <c r="AW70" i="51"/>
  <c r="AV70" i="51"/>
  <c r="AU70" i="51"/>
  <c r="AP70" i="51"/>
  <c r="AP122" i="51" s="1"/>
  <c r="AO70" i="51"/>
  <c r="AO122" i="51" s="1"/>
  <c r="AN70" i="51"/>
  <c r="AN122" i="51" s="1"/>
  <c r="AM70" i="51"/>
  <c r="AL70" i="51"/>
  <c r="AK70" i="51"/>
  <c r="AJ70" i="51"/>
  <c r="AI70" i="51"/>
  <c r="AH70" i="51"/>
  <c r="AG70" i="51"/>
  <c r="AF70" i="51"/>
  <c r="AE70" i="51"/>
  <c r="AD70" i="51"/>
  <c r="AC70" i="51"/>
  <c r="AB70" i="51"/>
  <c r="AA70" i="51"/>
  <c r="Z70" i="51"/>
  <c r="Y70" i="51"/>
  <c r="T70" i="51"/>
  <c r="S70" i="51"/>
  <c r="R70" i="51"/>
  <c r="Q70" i="51"/>
  <c r="P70" i="51"/>
  <c r="O70" i="51"/>
  <c r="O83" i="51" s="1"/>
  <c r="N70" i="51"/>
  <c r="M70" i="51"/>
  <c r="L70" i="51"/>
  <c r="K70" i="51"/>
  <c r="J70" i="51"/>
  <c r="I70" i="51"/>
  <c r="H70" i="51"/>
  <c r="G70" i="51"/>
  <c r="F70" i="51"/>
  <c r="E70" i="51"/>
  <c r="D70" i="51"/>
  <c r="C70" i="51"/>
  <c r="CH65" i="51"/>
  <c r="CH139" i="51" s="1"/>
  <c r="CG65" i="51"/>
  <c r="CG139" i="51" s="1"/>
  <c r="CF65" i="51"/>
  <c r="CF139" i="51" s="1"/>
  <c r="CE65" i="51"/>
  <c r="CE139" i="51" s="1"/>
  <c r="CD65" i="51"/>
  <c r="CD139" i="51" s="1"/>
  <c r="CC65" i="51"/>
  <c r="CC139" i="51" s="1"/>
  <c r="CB65" i="51"/>
  <c r="CB139" i="51" s="1"/>
  <c r="CA65" i="51"/>
  <c r="CA139" i="51" s="1"/>
  <c r="BZ65" i="51"/>
  <c r="BZ139" i="51" s="1"/>
  <c r="BY65" i="51"/>
  <c r="BY139" i="51" s="1"/>
  <c r="BX65" i="51"/>
  <c r="BX139" i="51" s="1"/>
  <c r="BW65" i="51"/>
  <c r="BW139" i="51" s="1"/>
  <c r="BV65" i="51"/>
  <c r="BV139" i="51" s="1"/>
  <c r="BU65" i="51"/>
  <c r="BU139" i="51" s="1"/>
  <c r="BT65" i="51"/>
  <c r="BT139" i="51" s="1"/>
  <c r="BS65" i="51"/>
  <c r="BS139" i="51" s="1"/>
  <c r="BR65" i="51"/>
  <c r="BR139" i="51" s="1"/>
  <c r="BQ65" i="51"/>
  <c r="BQ139" i="51" s="1"/>
  <c r="BL65" i="51"/>
  <c r="BL139" i="51" s="1"/>
  <c r="BK65" i="51"/>
  <c r="BK139" i="51" s="1"/>
  <c r="BJ65" i="51"/>
  <c r="BJ139" i="51" s="1"/>
  <c r="BI65" i="51"/>
  <c r="BI139" i="51" s="1"/>
  <c r="BH65" i="51"/>
  <c r="BH139" i="51" s="1"/>
  <c r="BG65" i="51"/>
  <c r="BG139" i="51" s="1"/>
  <c r="BF65" i="51"/>
  <c r="BF139" i="51" s="1"/>
  <c r="BE65" i="51"/>
  <c r="BE139" i="51" s="1"/>
  <c r="BD65" i="51"/>
  <c r="BD139" i="51" s="1"/>
  <c r="BC65" i="51"/>
  <c r="BC139" i="51" s="1"/>
  <c r="BB65" i="51"/>
  <c r="BB139" i="51" s="1"/>
  <c r="BA65" i="51"/>
  <c r="BA139" i="51" s="1"/>
  <c r="AZ65" i="51"/>
  <c r="AZ139" i="51" s="1"/>
  <c r="AY65" i="51"/>
  <c r="AY139" i="51" s="1"/>
  <c r="AX65" i="51"/>
  <c r="AX139" i="51" s="1"/>
  <c r="AW65" i="51"/>
  <c r="AW139" i="51" s="1"/>
  <c r="AV65" i="51"/>
  <c r="AV139" i="51" s="1"/>
  <c r="AU65" i="51"/>
  <c r="AU139" i="51" s="1"/>
  <c r="AP65" i="51"/>
  <c r="AP139" i="51" s="1"/>
  <c r="AO65" i="51"/>
  <c r="AO139" i="51" s="1"/>
  <c r="AN65" i="51"/>
  <c r="AN139" i="51" s="1"/>
  <c r="AM65" i="51"/>
  <c r="AM139" i="51" s="1"/>
  <c r="AL65" i="51"/>
  <c r="AL139" i="51" s="1"/>
  <c r="AK65" i="51"/>
  <c r="AK139" i="51" s="1"/>
  <c r="AJ65" i="51"/>
  <c r="AJ139" i="51" s="1"/>
  <c r="AI65" i="51"/>
  <c r="AI139" i="51" s="1"/>
  <c r="AH65" i="51"/>
  <c r="AH139" i="51" s="1"/>
  <c r="AG65" i="51"/>
  <c r="AG139" i="51" s="1"/>
  <c r="AF65" i="51"/>
  <c r="AF139" i="51" s="1"/>
  <c r="AE65" i="51"/>
  <c r="AE139" i="51" s="1"/>
  <c r="AD65" i="51"/>
  <c r="AD139" i="51" s="1"/>
  <c r="AC65" i="51"/>
  <c r="AC139" i="51" s="1"/>
  <c r="AB65" i="51"/>
  <c r="AB139" i="51" s="1"/>
  <c r="AA65" i="51"/>
  <c r="AA139" i="51" s="1"/>
  <c r="Z65" i="51"/>
  <c r="Z139" i="51" s="1"/>
  <c r="Y65" i="51"/>
  <c r="Y139" i="51" s="1"/>
  <c r="T65" i="51"/>
  <c r="T139" i="51" s="1"/>
  <c r="S65" i="51"/>
  <c r="S139" i="51" s="1"/>
  <c r="R65" i="51"/>
  <c r="R139" i="51" s="1"/>
  <c r="Q65" i="51"/>
  <c r="Q139" i="51" s="1"/>
  <c r="P65" i="51"/>
  <c r="P139" i="51" s="1"/>
  <c r="O65" i="51"/>
  <c r="O139" i="51" s="1"/>
  <c r="N65" i="51"/>
  <c r="N139" i="51" s="1"/>
  <c r="M65" i="51"/>
  <c r="M139" i="51" s="1"/>
  <c r="L65" i="51"/>
  <c r="L139" i="51" s="1"/>
  <c r="K65" i="51"/>
  <c r="K139" i="51" s="1"/>
  <c r="J65" i="51"/>
  <c r="J139" i="51" s="1"/>
  <c r="I65" i="51"/>
  <c r="I139" i="51" s="1"/>
  <c r="H65" i="51"/>
  <c r="H139" i="51" s="1"/>
  <c r="G65" i="51"/>
  <c r="G139" i="51" s="1"/>
  <c r="F65" i="51"/>
  <c r="F139" i="51" s="1"/>
  <c r="E65" i="51"/>
  <c r="E139" i="51" s="1"/>
  <c r="D65" i="51"/>
  <c r="D139" i="51" s="1"/>
  <c r="C65" i="51"/>
  <c r="C139" i="51" s="1"/>
  <c r="CI64" i="51"/>
  <c r="BM64" i="51"/>
  <c r="AQ64" i="51"/>
  <c r="U64" i="51"/>
  <c r="CI63" i="51"/>
  <c r="BM63" i="51"/>
  <c r="AQ63" i="51"/>
  <c r="U63" i="51"/>
  <c r="CI62" i="51"/>
  <c r="BM62" i="51"/>
  <c r="AQ62" i="51"/>
  <c r="U62" i="51"/>
  <c r="CI61" i="51"/>
  <c r="BM61" i="51"/>
  <c r="AQ61" i="51"/>
  <c r="U61" i="51"/>
  <c r="CI60" i="51"/>
  <c r="BM60" i="51"/>
  <c r="AQ60" i="51"/>
  <c r="U60" i="51"/>
  <c r="CI59" i="51"/>
  <c r="BM59" i="51"/>
  <c r="AQ59" i="51"/>
  <c r="U59" i="51"/>
  <c r="CI58" i="51"/>
  <c r="BM58" i="51"/>
  <c r="AQ58" i="51"/>
  <c r="U58" i="51"/>
  <c r="CI57" i="51"/>
  <c r="BM57" i="51"/>
  <c r="AQ57" i="51"/>
  <c r="U57" i="51"/>
  <c r="CI56" i="51"/>
  <c r="BM56" i="51"/>
  <c r="AQ56" i="51"/>
  <c r="U56" i="51"/>
  <c r="CI55" i="51"/>
  <c r="BM55" i="51"/>
  <c r="AQ55" i="51"/>
  <c r="U55" i="51"/>
  <c r="CI54" i="51"/>
  <c r="BM54" i="51"/>
  <c r="AQ54" i="51"/>
  <c r="U54" i="51"/>
  <c r="CI53" i="51"/>
  <c r="BM53" i="51"/>
  <c r="AQ53" i="51"/>
  <c r="U53" i="51"/>
  <c r="CI52" i="51"/>
  <c r="BM52" i="51"/>
  <c r="AQ52" i="51"/>
  <c r="U52" i="51"/>
  <c r="CH49" i="51"/>
  <c r="CH138" i="51" s="1"/>
  <c r="CG49" i="51"/>
  <c r="CG138" i="51" s="1"/>
  <c r="CF49" i="51"/>
  <c r="CF138" i="51" s="1"/>
  <c r="CE49" i="51"/>
  <c r="CE138" i="51" s="1"/>
  <c r="CD49" i="51"/>
  <c r="CD138" i="51" s="1"/>
  <c r="CC49" i="51"/>
  <c r="CC138" i="51" s="1"/>
  <c r="CB49" i="51"/>
  <c r="CB138" i="51" s="1"/>
  <c r="CA49" i="51"/>
  <c r="CA138" i="51" s="1"/>
  <c r="BZ49" i="51"/>
  <c r="BZ138" i="51" s="1"/>
  <c r="BY49" i="51"/>
  <c r="BY138" i="51" s="1"/>
  <c r="BX49" i="51"/>
  <c r="BX138" i="51" s="1"/>
  <c r="BW49" i="51"/>
  <c r="BW138" i="51" s="1"/>
  <c r="BV49" i="51"/>
  <c r="BV138" i="51" s="1"/>
  <c r="BU49" i="51"/>
  <c r="BU138" i="51" s="1"/>
  <c r="BT49" i="51"/>
  <c r="BT138" i="51" s="1"/>
  <c r="BS49" i="51"/>
  <c r="BS138" i="51" s="1"/>
  <c r="BR49" i="51"/>
  <c r="BR138" i="51" s="1"/>
  <c r="BQ49" i="51"/>
  <c r="BQ138" i="51" s="1"/>
  <c r="BL49" i="51"/>
  <c r="BL138" i="51" s="1"/>
  <c r="BK49" i="51"/>
  <c r="BK138" i="51" s="1"/>
  <c r="BJ49" i="51"/>
  <c r="BJ138" i="51" s="1"/>
  <c r="BI49" i="51"/>
  <c r="BI138" i="51" s="1"/>
  <c r="BH49" i="51"/>
  <c r="BH138" i="51" s="1"/>
  <c r="BG49" i="51"/>
  <c r="BG138" i="51" s="1"/>
  <c r="BF49" i="51"/>
  <c r="BF138" i="51" s="1"/>
  <c r="BE49" i="51"/>
  <c r="BE138" i="51" s="1"/>
  <c r="BD49" i="51"/>
  <c r="BD138" i="51" s="1"/>
  <c r="BC49" i="51"/>
  <c r="BC138" i="51" s="1"/>
  <c r="BB49" i="51"/>
  <c r="BB138" i="51" s="1"/>
  <c r="BA49" i="51"/>
  <c r="BA138" i="51" s="1"/>
  <c r="AZ49" i="51"/>
  <c r="AZ138" i="51" s="1"/>
  <c r="AY49" i="51"/>
  <c r="AY138" i="51" s="1"/>
  <c r="AX49" i="51"/>
  <c r="AX138" i="51" s="1"/>
  <c r="AW49" i="51"/>
  <c r="AW138" i="51" s="1"/>
  <c r="AV49" i="51"/>
  <c r="AV138" i="51" s="1"/>
  <c r="AU49" i="51"/>
  <c r="AU138" i="51" s="1"/>
  <c r="AP49" i="51"/>
  <c r="AP138" i="51" s="1"/>
  <c r="AO49" i="51"/>
  <c r="AO138" i="51" s="1"/>
  <c r="AN49" i="51"/>
  <c r="AN138" i="51" s="1"/>
  <c r="AM49" i="51"/>
  <c r="AM138" i="51" s="1"/>
  <c r="AL49" i="51"/>
  <c r="AL138" i="51" s="1"/>
  <c r="AK49" i="51"/>
  <c r="AK138" i="51" s="1"/>
  <c r="AJ49" i="51"/>
  <c r="AJ138" i="51" s="1"/>
  <c r="AI49" i="51"/>
  <c r="AI138" i="51" s="1"/>
  <c r="AH49" i="51"/>
  <c r="AH138" i="51" s="1"/>
  <c r="AG49" i="51"/>
  <c r="AG138" i="51" s="1"/>
  <c r="AF49" i="51"/>
  <c r="AF138" i="51" s="1"/>
  <c r="AE49" i="51"/>
  <c r="AE138" i="51" s="1"/>
  <c r="AD49" i="51"/>
  <c r="AD138" i="51" s="1"/>
  <c r="AC49" i="51"/>
  <c r="AC138" i="51" s="1"/>
  <c r="AB49" i="51"/>
  <c r="AB138" i="51" s="1"/>
  <c r="AA49" i="51"/>
  <c r="AA138" i="51" s="1"/>
  <c r="Z49" i="51"/>
  <c r="Z138" i="51" s="1"/>
  <c r="Y49" i="51"/>
  <c r="Y138" i="51" s="1"/>
  <c r="T49" i="51"/>
  <c r="T138" i="51" s="1"/>
  <c r="S49" i="51"/>
  <c r="S138" i="51" s="1"/>
  <c r="R49" i="51"/>
  <c r="R138" i="51" s="1"/>
  <c r="Q49" i="51"/>
  <c r="Q138" i="51" s="1"/>
  <c r="P49" i="51"/>
  <c r="P138" i="51" s="1"/>
  <c r="O49" i="51"/>
  <c r="O138" i="51" s="1"/>
  <c r="N49" i="51"/>
  <c r="N138" i="51" s="1"/>
  <c r="M49" i="51"/>
  <c r="M138" i="51" s="1"/>
  <c r="L49" i="51"/>
  <c r="L138" i="51" s="1"/>
  <c r="K49" i="51"/>
  <c r="K138" i="51" s="1"/>
  <c r="J49" i="51"/>
  <c r="J138" i="51" s="1"/>
  <c r="I49" i="51"/>
  <c r="I138" i="51" s="1"/>
  <c r="H49" i="51"/>
  <c r="H138" i="51" s="1"/>
  <c r="G49" i="51"/>
  <c r="G138" i="51" s="1"/>
  <c r="F49" i="51"/>
  <c r="F138" i="51" s="1"/>
  <c r="E49" i="51"/>
  <c r="E138" i="51" s="1"/>
  <c r="D49" i="51"/>
  <c r="D138" i="51" s="1"/>
  <c r="C49" i="51"/>
  <c r="C138" i="51" s="1"/>
  <c r="CI48" i="51"/>
  <c r="BM48" i="51"/>
  <c r="AQ48" i="51"/>
  <c r="U48" i="51"/>
  <c r="CI47" i="51"/>
  <c r="BM47" i="51"/>
  <c r="AQ47" i="51"/>
  <c r="U47" i="51"/>
  <c r="CI46" i="51"/>
  <c r="BM46" i="51"/>
  <c r="AQ46" i="51"/>
  <c r="U46" i="51"/>
  <c r="CI45" i="51"/>
  <c r="BM45" i="51"/>
  <c r="AQ45" i="51"/>
  <c r="U45" i="51"/>
  <c r="CI44" i="51"/>
  <c r="BM44" i="51"/>
  <c r="AQ44" i="51"/>
  <c r="U44" i="51"/>
  <c r="CI43" i="51"/>
  <c r="BM43" i="51"/>
  <c r="AQ43" i="51"/>
  <c r="U43" i="51"/>
  <c r="CI42" i="51"/>
  <c r="BM42" i="51"/>
  <c r="AQ42" i="51"/>
  <c r="U42" i="51"/>
  <c r="CI41" i="51"/>
  <c r="BM41" i="51"/>
  <c r="AQ41" i="51"/>
  <c r="U41" i="51"/>
  <c r="CI40" i="51"/>
  <c r="BM40" i="51"/>
  <c r="AQ40" i="51"/>
  <c r="U40" i="51"/>
  <c r="CI39" i="51"/>
  <c r="BM39" i="51"/>
  <c r="AQ39" i="51"/>
  <c r="U39" i="51"/>
  <c r="CI38" i="51"/>
  <c r="BM38" i="51"/>
  <c r="AQ38" i="51"/>
  <c r="U38" i="51"/>
  <c r="CI37" i="51"/>
  <c r="BM37" i="51"/>
  <c r="AQ37" i="51"/>
  <c r="U37" i="51"/>
  <c r="CI36" i="51"/>
  <c r="BM36" i="51"/>
  <c r="AQ36" i="51"/>
  <c r="U36" i="51"/>
  <c r="CH33" i="51"/>
  <c r="CG33" i="51"/>
  <c r="CF33" i="51"/>
  <c r="CE33" i="51"/>
  <c r="CD33" i="51"/>
  <c r="CC33" i="51"/>
  <c r="CB33" i="51"/>
  <c r="CA33" i="51"/>
  <c r="BZ33" i="51"/>
  <c r="BY33" i="51"/>
  <c r="BX33" i="51"/>
  <c r="BW33" i="51"/>
  <c r="BV33" i="51"/>
  <c r="BU33" i="51"/>
  <c r="BT33" i="51"/>
  <c r="BS33" i="51"/>
  <c r="BR33" i="51"/>
  <c r="BQ33" i="51"/>
  <c r="BL33" i="51"/>
  <c r="BK33" i="51"/>
  <c r="BJ33" i="51"/>
  <c r="BI33" i="51"/>
  <c r="BH33" i="51"/>
  <c r="BG33" i="51"/>
  <c r="BF33" i="51"/>
  <c r="BE33" i="51"/>
  <c r="BD33" i="51"/>
  <c r="BC33" i="51"/>
  <c r="BB33" i="51"/>
  <c r="BA33" i="51"/>
  <c r="AZ33" i="51"/>
  <c r="AY33" i="51"/>
  <c r="AX33" i="51"/>
  <c r="AW33" i="51"/>
  <c r="AV33" i="51"/>
  <c r="AU33" i="51"/>
  <c r="AP33" i="51"/>
  <c r="AO33" i="51"/>
  <c r="AN33" i="51"/>
  <c r="AM33" i="51"/>
  <c r="AL33" i="51"/>
  <c r="AK33" i="51"/>
  <c r="AJ33" i="51"/>
  <c r="AI33" i="51"/>
  <c r="AH33" i="51"/>
  <c r="AG33" i="51"/>
  <c r="AF33" i="51"/>
  <c r="AE33" i="51"/>
  <c r="AD33" i="51"/>
  <c r="AC33" i="51"/>
  <c r="AB33" i="51"/>
  <c r="AA33" i="51"/>
  <c r="Z33" i="51"/>
  <c r="Y33" i="51"/>
  <c r="T33" i="51"/>
  <c r="S33" i="51"/>
  <c r="R33" i="51"/>
  <c r="Q33" i="51"/>
  <c r="P33" i="51"/>
  <c r="O33" i="51"/>
  <c r="N33" i="51"/>
  <c r="M33" i="51"/>
  <c r="L33" i="51"/>
  <c r="K33" i="51"/>
  <c r="J33" i="51"/>
  <c r="I33" i="51"/>
  <c r="H33" i="51"/>
  <c r="G33" i="51"/>
  <c r="F33" i="51"/>
  <c r="E33" i="51"/>
  <c r="D33" i="51"/>
  <c r="C33" i="51"/>
  <c r="CI32" i="51"/>
  <c r="BM32" i="51"/>
  <c r="AQ32" i="51"/>
  <c r="U32" i="51"/>
  <c r="CI31" i="51"/>
  <c r="BM31" i="51"/>
  <c r="AQ31" i="51"/>
  <c r="U31" i="51"/>
  <c r="CI30" i="51"/>
  <c r="BM30" i="51"/>
  <c r="AQ30" i="51"/>
  <c r="U30" i="51"/>
  <c r="CI29" i="51"/>
  <c r="BM29" i="51"/>
  <c r="AQ29" i="51"/>
  <c r="U29" i="51"/>
  <c r="CI28" i="51"/>
  <c r="BM28" i="51"/>
  <c r="AQ28" i="51"/>
  <c r="U28" i="51"/>
  <c r="CI27" i="51"/>
  <c r="BM27" i="51"/>
  <c r="AQ27" i="51"/>
  <c r="U27" i="51"/>
  <c r="CI26" i="51"/>
  <c r="BM26" i="51"/>
  <c r="AQ26" i="51"/>
  <c r="U26" i="51"/>
  <c r="CI25" i="51"/>
  <c r="BM25" i="51"/>
  <c r="AQ25" i="51"/>
  <c r="U25" i="51"/>
  <c r="CI24" i="51"/>
  <c r="BM24" i="51"/>
  <c r="AQ24" i="51"/>
  <c r="U24" i="51"/>
  <c r="CI23" i="51"/>
  <c r="BM23" i="51"/>
  <c r="AQ23" i="51"/>
  <c r="U23" i="51"/>
  <c r="CI22" i="51"/>
  <c r="BM22" i="51"/>
  <c r="AQ22" i="51"/>
  <c r="U22" i="51"/>
  <c r="CI21" i="51"/>
  <c r="BM21" i="51"/>
  <c r="AQ21" i="51"/>
  <c r="U21" i="51"/>
  <c r="CI20" i="51"/>
  <c r="BM20" i="51"/>
  <c r="AQ20" i="51"/>
  <c r="U20" i="51"/>
  <c r="CH17" i="51"/>
  <c r="CG17" i="51"/>
  <c r="CF17" i="51"/>
  <c r="CE17" i="51"/>
  <c r="CD17" i="51"/>
  <c r="CC17" i="51"/>
  <c r="CB17" i="51"/>
  <c r="CA17" i="51"/>
  <c r="BZ17" i="51"/>
  <c r="BY17" i="51"/>
  <c r="BX17" i="51"/>
  <c r="BW17" i="51"/>
  <c r="BV17" i="51"/>
  <c r="BU17" i="51"/>
  <c r="BT17" i="51"/>
  <c r="BS17" i="51"/>
  <c r="BR17" i="51"/>
  <c r="BQ17" i="51"/>
  <c r="BL17" i="51"/>
  <c r="BK17" i="51"/>
  <c r="BJ17" i="51"/>
  <c r="BI17" i="51"/>
  <c r="BH17" i="51"/>
  <c r="BG17" i="51"/>
  <c r="BF17" i="51"/>
  <c r="BE17" i="51"/>
  <c r="BD17" i="51"/>
  <c r="BC17" i="51"/>
  <c r="BB17" i="51"/>
  <c r="BA17" i="51"/>
  <c r="AZ17" i="51"/>
  <c r="AY17" i="51"/>
  <c r="AX17" i="51"/>
  <c r="AW17" i="51"/>
  <c r="AV17" i="51"/>
  <c r="AU17" i="51"/>
  <c r="AP17" i="51"/>
  <c r="AO17" i="51"/>
  <c r="AN17" i="51"/>
  <c r="AM17" i="51"/>
  <c r="AL17" i="51"/>
  <c r="AK17" i="51"/>
  <c r="AJ17" i="51"/>
  <c r="AI17" i="51"/>
  <c r="AH17" i="51"/>
  <c r="AG17" i="51"/>
  <c r="AF17" i="51"/>
  <c r="AE17" i="51"/>
  <c r="AD17" i="51"/>
  <c r="AC17" i="51"/>
  <c r="AB17" i="51"/>
  <c r="AA17" i="51"/>
  <c r="Z17" i="51"/>
  <c r="Y17" i="51"/>
  <c r="T17" i="51"/>
  <c r="S17" i="51"/>
  <c r="R17" i="51"/>
  <c r="Q17" i="51"/>
  <c r="P17" i="51"/>
  <c r="O17" i="51"/>
  <c r="N17" i="51"/>
  <c r="M17" i="51"/>
  <c r="L17" i="51"/>
  <c r="K17" i="51"/>
  <c r="J17" i="51"/>
  <c r="I17" i="51"/>
  <c r="H17" i="51"/>
  <c r="G17" i="51"/>
  <c r="F17" i="51"/>
  <c r="E17" i="51"/>
  <c r="D17" i="51"/>
  <c r="C17" i="51"/>
  <c r="CI16" i="51"/>
  <c r="BM16" i="51"/>
  <c r="AQ16" i="51"/>
  <c r="U16" i="51"/>
  <c r="CI15" i="51"/>
  <c r="BM15" i="51"/>
  <c r="AQ15" i="51"/>
  <c r="U15" i="51"/>
  <c r="CI14" i="51"/>
  <c r="BM14" i="51"/>
  <c r="AQ14" i="51"/>
  <c r="U14" i="51"/>
  <c r="CI13" i="51"/>
  <c r="BM13" i="51"/>
  <c r="AQ13" i="51"/>
  <c r="U13" i="51"/>
  <c r="CI12" i="51"/>
  <c r="BM12" i="51"/>
  <c r="AQ12" i="51"/>
  <c r="U12" i="51"/>
  <c r="CI11" i="51"/>
  <c r="BM11" i="51"/>
  <c r="AQ11" i="51"/>
  <c r="U11" i="51"/>
  <c r="CI10" i="51"/>
  <c r="BM10" i="51"/>
  <c r="AQ10" i="51"/>
  <c r="U10" i="51"/>
  <c r="CI9" i="51"/>
  <c r="BM9" i="51"/>
  <c r="AQ9" i="51"/>
  <c r="U9" i="51"/>
  <c r="CI8" i="51"/>
  <c r="BM8" i="51"/>
  <c r="AQ8" i="51"/>
  <c r="U8" i="51"/>
  <c r="CI7" i="51"/>
  <c r="BM7" i="51"/>
  <c r="AQ7" i="51"/>
  <c r="U7" i="51"/>
  <c r="CI6" i="51"/>
  <c r="BM6" i="51"/>
  <c r="AQ6" i="51"/>
  <c r="U6" i="51"/>
  <c r="CI5" i="51"/>
  <c r="BM5" i="51"/>
  <c r="AQ5" i="51"/>
  <c r="U5" i="51"/>
  <c r="CI4" i="51"/>
  <c r="BM4" i="51"/>
  <c r="AQ4" i="51"/>
  <c r="U4" i="51"/>
  <c r="C3" i="51"/>
  <c r="BQ3" i="51" s="1"/>
  <c r="C149" i="50"/>
  <c r="T128" i="50"/>
  <c r="S128" i="50"/>
  <c r="R128" i="50"/>
  <c r="Q128" i="50"/>
  <c r="P128" i="50"/>
  <c r="O128" i="50"/>
  <c r="N128" i="50"/>
  <c r="M128" i="50"/>
  <c r="L128" i="50"/>
  <c r="K128" i="50"/>
  <c r="J128" i="50"/>
  <c r="I128" i="50"/>
  <c r="H128" i="50"/>
  <c r="G128" i="50"/>
  <c r="F128" i="50"/>
  <c r="E128" i="50"/>
  <c r="D128" i="50"/>
  <c r="C128" i="50"/>
  <c r="T127" i="50"/>
  <c r="S127" i="50"/>
  <c r="R127" i="50"/>
  <c r="Q127" i="50"/>
  <c r="P127" i="50"/>
  <c r="O127" i="50"/>
  <c r="N127" i="50"/>
  <c r="M127" i="50"/>
  <c r="L127" i="50"/>
  <c r="K127" i="50"/>
  <c r="J127" i="50"/>
  <c r="I127" i="50"/>
  <c r="H127" i="50"/>
  <c r="G127" i="50"/>
  <c r="F127" i="50"/>
  <c r="E127" i="50"/>
  <c r="D127" i="50"/>
  <c r="C127" i="50"/>
  <c r="T126" i="50"/>
  <c r="S126" i="50"/>
  <c r="R126" i="50"/>
  <c r="Q126" i="50"/>
  <c r="P126" i="50"/>
  <c r="O126" i="50"/>
  <c r="N126" i="50"/>
  <c r="M126" i="50"/>
  <c r="L126" i="50"/>
  <c r="K126" i="50"/>
  <c r="J126" i="50"/>
  <c r="I126" i="50"/>
  <c r="H126" i="50"/>
  <c r="G126" i="50"/>
  <c r="F126" i="50"/>
  <c r="E126" i="50"/>
  <c r="D126" i="50"/>
  <c r="C126" i="50"/>
  <c r="T125" i="50"/>
  <c r="S125" i="50"/>
  <c r="R125" i="50"/>
  <c r="Q125" i="50"/>
  <c r="P125" i="50"/>
  <c r="O125" i="50"/>
  <c r="N125" i="50"/>
  <c r="M125" i="50"/>
  <c r="L125" i="50"/>
  <c r="K125" i="50"/>
  <c r="J125" i="50"/>
  <c r="I125" i="50"/>
  <c r="H125" i="50"/>
  <c r="G125" i="50"/>
  <c r="F125" i="50"/>
  <c r="E125" i="50"/>
  <c r="D125" i="50"/>
  <c r="C125" i="50"/>
  <c r="T124" i="50"/>
  <c r="S124" i="50"/>
  <c r="R124" i="50"/>
  <c r="Q124" i="50"/>
  <c r="P124" i="50"/>
  <c r="O124" i="50"/>
  <c r="N124" i="50"/>
  <c r="M124" i="50"/>
  <c r="L124" i="50"/>
  <c r="K124" i="50"/>
  <c r="J124" i="50"/>
  <c r="I124" i="50"/>
  <c r="H124" i="50"/>
  <c r="G124" i="50"/>
  <c r="F124" i="50"/>
  <c r="E124" i="50"/>
  <c r="D124" i="50"/>
  <c r="C124" i="50"/>
  <c r="T123" i="50"/>
  <c r="S123" i="50"/>
  <c r="R123" i="50"/>
  <c r="Q123" i="50"/>
  <c r="P123" i="50"/>
  <c r="O123" i="50"/>
  <c r="N123" i="50"/>
  <c r="M123" i="50"/>
  <c r="L123" i="50"/>
  <c r="K123" i="50"/>
  <c r="J123" i="50"/>
  <c r="I123" i="50"/>
  <c r="H123" i="50"/>
  <c r="G123" i="50"/>
  <c r="F123" i="50"/>
  <c r="E123" i="50"/>
  <c r="D123" i="50"/>
  <c r="C123" i="50"/>
  <c r="T122" i="50"/>
  <c r="S122" i="50"/>
  <c r="R122" i="50"/>
  <c r="Q122" i="50"/>
  <c r="P122" i="50"/>
  <c r="O122" i="50"/>
  <c r="N122" i="50"/>
  <c r="M122" i="50"/>
  <c r="L122" i="50"/>
  <c r="K122" i="50"/>
  <c r="J122" i="50"/>
  <c r="I122" i="50"/>
  <c r="H122" i="50"/>
  <c r="G122" i="50"/>
  <c r="F122" i="50"/>
  <c r="E122" i="50"/>
  <c r="D122" i="50"/>
  <c r="C122" i="50"/>
  <c r="T121" i="50"/>
  <c r="S121" i="50"/>
  <c r="R121" i="50"/>
  <c r="Q121" i="50"/>
  <c r="P121" i="50"/>
  <c r="O121" i="50"/>
  <c r="N121" i="50"/>
  <c r="M121" i="50"/>
  <c r="L121" i="50"/>
  <c r="K121" i="50"/>
  <c r="J121" i="50"/>
  <c r="I121" i="50"/>
  <c r="H121" i="50"/>
  <c r="G121" i="50"/>
  <c r="F121" i="50"/>
  <c r="E121" i="50"/>
  <c r="D121" i="50"/>
  <c r="C121" i="50"/>
  <c r="T120" i="50"/>
  <c r="S120" i="50"/>
  <c r="R120" i="50"/>
  <c r="Q120" i="50"/>
  <c r="P120" i="50"/>
  <c r="O120" i="50"/>
  <c r="N120" i="50"/>
  <c r="M120" i="50"/>
  <c r="L120" i="50"/>
  <c r="K120" i="50"/>
  <c r="J120" i="50"/>
  <c r="I120" i="50"/>
  <c r="H120" i="50"/>
  <c r="G120" i="50"/>
  <c r="F120" i="50"/>
  <c r="E120" i="50"/>
  <c r="D120" i="50"/>
  <c r="C120" i="50"/>
  <c r="T119" i="50"/>
  <c r="S119" i="50"/>
  <c r="R119" i="50"/>
  <c r="Q119" i="50"/>
  <c r="P119" i="50"/>
  <c r="O119" i="50"/>
  <c r="N119" i="50"/>
  <c r="M119" i="50"/>
  <c r="L119" i="50"/>
  <c r="K119" i="50"/>
  <c r="J119" i="50"/>
  <c r="I119" i="50"/>
  <c r="H119" i="50"/>
  <c r="G119" i="50"/>
  <c r="F119" i="50"/>
  <c r="E119" i="50"/>
  <c r="D119" i="50"/>
  <c r="C119" i="50"/>
  <c r="T118" i="50"/>
  <c r="S118" i="50"/>
  <c r="R118" i="50"/>
  <c r="Q118" i="50"/>
  <c r="P118" i="50"/>
  <c r="O118" i="50"/>
  <c r="N118" i="50"/>
  <c r="M118" i="50"/>
  <c r="L118" i="50"/>
  <c r="K118" i="50"/>
  <c r="J118" i="50"/>
  <c r="I118" i="50"/>
  <c r="H118" i="50"/>
  <c r="G118" i="50"/>
  <c r="F118" i="50"/>
  <c r="E118" i="50"/>
  <c r="D118" i="50"/>
  <c r="C118" i="50"/>
  <c r="C117" i="50"/>
  <c r="T142" i="50"/>
  <c r="S142" i="50"/>
  <c r="R142" i="50"/>
  <c r="Q142" i="50"/>
  <c r="P142" i="50"/>
  <c r="O142" i="50"/>
  <c r="N142" i="50"/>
  <c r="M142" i="50"/>
  <c r="M13" i="53" s="1"/>
  <c r="L142" i="50"/>
  <c r="L13" i="53" s="1"/>
  <c r="K142" i="50"/>
  <c r="K13" i="53" s="1"/>
  <c r="J142" i="50"/>
  <c r="J13" i="53" s="1"/>
  <c r="I142" i="50"/>
  <c r="I13" i="53" s="1"/>
  <c r="H142" i="50"/>
  <c r="H13" i="53" s="1"/>
  <c r="G142" i="50"/>
  <c r="G13" i="53" s="1"/>
  <c r="F142" i="50"/>
  <c r="F13" i="53" s="1"/>
  <c r="E142" i="50"/>
  <c r="E13" i="53" s="1"/>
  <c r="D142" i="50"/>
  <c r="D13" i="53" s="1"/>
  <c r="C142" i="50"/>
  <c r="C13" i="53" s="1"/>
  <c r="T141" i="50"/>
  <c r="S141" i="50"/>
  <c r="R141" i="50"/>
  <c r="Q141" i="50"/>
  <c r="P141" i="50"/>
  <c r="O141" i="50"/>
  <c r="N141" i="50"/>
  <c r="M141" i="50"/>
  <c r="M12" i="53" s="1"/>
  <c r="L141" i="50"/>
  <c r="L12" i="53" s="1"/>
  <c r="K141" i="50"/>
  <c r="K12" i="53" s="1"/>
  <c r="J141" i="50"/>
  <c r="J12" i="53" s="1"/>
  <c r="I141" i="50"/>
  <c r="I12" i="53" s="1"/>
  <c r="H141" i="50"/>
  <c r="H12" i="53" s="1"/>
  <c r="G141" i="50"/>
  <c r="G12" i="53" s="1"/>
  <c r="F141" i="50"/>
  <c r="F12" i="53" s="1"/>
  <c r="E141" i="50"/>
  <c r="E12" i="53" s="1"/>
  <c r="D141" i="50"/>
  <c r="C141" i="50"/>
  <c r="C12" i="53" s="1"/>
  <c r="T140" i="50"/>
  <c r="S140" i="50"/>
  <c r="R140" i="50"/>
  <c r="Q140" i="50"/>
  <c r="P140" i="50"/>
  <c r="O140" i="50"/>
  <c r="N140" i="50"/>
  <c r="M140" i="50"/>
  <c r="M11" i="53" s="1"/>
  <c r="L140" i="50"/>
  <c r="L11" i="53" s="1"/>
  <c r="K140" i="50"/>
  <c r="K11" i="53" s="1"/>
  <c r="J140" i="50"/>
  <c r="J11" i="53" s="1"/>
  <c r="I140" i="50"/>
  <c r="I11" i="53" s="1"/>
  <c r="H140" i="50"/>
  <c r="H11" i="53" s="1"/>
  <c r="G140" i="50"/>
  <c r="G11" i="53" s="1"/>
  <c r="F140" i="50"/>
  <c r="F11" i="53" s="1"/>
  <c r="E140" i="50"/>
  <c r="E11" i="53" s="1"/>
  <c r="D140" i="50"/>
  <c r="D11" i="53" s="1"/>
  <c r="C140" i="50"/>
  <c r="C11" i="53" s="1"/>
  <c r="T139" i="50"/>
  <c r="S139" i="50"/>
  <c r="R139" i="50"/>
  <c r="Q139" i="50"/>
  <c r="P139" i="50"/>
  <c r="O139" i="50"/>
  <c r="N139" i="50"/>
  <c r="M139" i="50"/>
  <c r="M10" i="53" s="1"/>
  <c r="L139" i="50"/>
  <c r="L10" i="53" s="1"/>
  <c r="K139" i="50"/>
  <c r="K10" i="53" s="1"/>
  <c r="J139" i="50"/>
  <c r="J10" i="53" s="1"/>
  <c r="I139" i="50"/>
  <c r="I10" i="53" s="1"/>
  <c r="H139" i="50"/>
  <c r="H10" i="53" s="1"/>
  <c r="G139" i="50"/>
  <c r="G10" i="53" s="1"/>
  <c r="F139" i="50"/>
  <c r="F10" i="53" s="1"/>
  <c r="E139" i="50"/>
  <c r="E10" i="53" s="1"/>
  <c r="D139" i="50"/>
  <c r="D10" i="53" s="1"/>
  <c r="C139" i="50"/>
  <c r="C10" i="53" s="1"/>
  <c r="T138" i="50"/>
  <c r="S138" i="50"/>
  <c r="R138" i="50"/>
  <c r="Q138" i="50"/>
  <c r="P138" i="50"/>
  <c r="O138" i="50"/>
  <c r="N138" i="50"/>
  <c r="M138" i="50"/>
  <c r="M9" i="53" s="1"/>
  <c r="L138" i="50"/>
  <c r="L9" i="53" s="1"/>
  <c r="K138" i="50"/>
  <c r="K9" i="53" s="1"/>
  <c r="J138" i="50"/>
  <c r="J9" i="53" s="1"/>
  <c r="I138" i="50"/>
  <c r="I9" i="53" s="1"/>
  <c r="H138" i="50"/>
  <c r="H9" i="53" s="1"/>
  <c r="G138" i="50"/>
  <c r="G9" i="53" s="1"/>
  <c r="F138" i="50"/>
  <c r="F9" i="53" s="1"/>
  <c r="E138" i="50"/>
  <c r="E9" i="53" s="1"/>
  <c r="D138" i="50"/>
  <c r="D9" i="53" s="1"/>
  <c r="C138" i="50"/>
  <c r="C9" i="53" s="1"/>
  <c r="T137" i="50"/>
  <c r="S137" i="50"/>
  <c r="R137" i="50"/>
  <c r="Q137" i="50"/>
  <c r="P137" i="50"/>
  <c r="O137" i="50"/>
  <c r="N137" i="50"/>
  <c r="M137" i="50"/>
  <c r="M8" i="53" s="1"/>
  <c r="L137" i="50"/>
  <c r="L8" i="53" s="1"/>
  <c r="K137" i="50"/>
  <c r="K8" i="53" s="1"/>
  <c r="J137" i="50"/>
  <c r="J8" i="53" s="1"/>
  <c r="I137" i="50"/>
  <c r="I8" i="53" s="1"/>
  <c r="H137" i="50"/>
  <c r="H8" i="53" s="1"/>
  <c r="G137" i="50"/>
  <c r="G8" i="53" s="1"/>
  <c r="F137" i="50"/>
  <c r="F8" i="53" s="1"/>
  <c r="E137" i="50"/>
  <c r="E8" i="53" s="1"/>
  <c r="D137" i="50"/>
  <c r="D8" i="53" s="1"/>
  <c r="C137" i="50"/>
  <c r="C8" i="53" s="1"/>
  <c r="T136" i="50"/>
  <c r="S136" i="50"/>
  <c r="R136" i="50"/>
  <c r="Q136" i="50"/>
  <c r="P136" i="50"/>
  <c r="O136" i="50"/>
  <c r="N136" i="50"/>
  <c r="M136" i="50"/>
  <c r="L136" i="50"/>
  <c r="L7" i="53" s="1"/>
  <c r="K136" i="50"/>
  <c r="K7" i="53" s="1"/>
  <c r="J136" i="50"/>
  <c r="J7" i="53" s="1"/>
  <c r="I136" i="50"/>
  <c r="I7" i="53" s="1"/>
  <c r="H136" i="50"/>
  <c r="H7" i="53" s="1"/>
  <c r="G136" i="50"/>
  <c r="G7" i="53" s="1"/>
  <c r="F136" i="50"/>
  <c r="F7" i="53" s="1"/>
  <c r="E136" i="50"/>
  <c r="D136" i="50"/>
  <c r="D7" i="53" s="1"/>
  <c r="C136" i="50"/>
  <c r="C7" i="53" s="1"/>
  <c r="T135" i="50"/>
  <c r="S135" i="50"/>
  <c r="R135" i="50"/>
  <c r="Q135" i="50"/>
  <c r="P135" i="50"/>
  <c r="O135" i="50"/>
  <c r="N135" i="50"/>
  <c r="M135" i="50"/>
  <c r="M6" i="53" s="1"/>
  <c r="L135" i="50"/>
  <c r="L6" i="53" s="1"/>
  <c r="K135" i="50"/>
  <c r="K6" i="53" s="1"/>
  <c r="J135" i="50"/>
  <c r="J6" i="53" s="1"/>
  <c r="I135" i="50"/>
  <c r="I6" i="53" s="1"/>
  <c r="H135" i="50"/>
  <c r="H6" i="53" s="1"/>
  <c r="G135" i="50"/>
  <c r="G6" i="53" s="1"/>
  <c r="F135" i="50"/>
  <c r="F6" i="53" s="1"/>
  <c r="E135" i="50"/>
  <c r="E6" i="53" s="1"/>
  <c r="D135" i="50"/>
  <c r="D6" i="53" s="1"/>
  <c r="C135" i="50"/>
  <c r="C6" i="53" s="1"/>
  <c r="T134" i="50"/>
  <c r="S134" i="50"/>
  <c r="R134" i="50"/>
  <c r="Q134" i="50"/>
  <c r="P134" i="50"/>
  <c r="O134" i="50"/>
  <c r="N134" i="50"/>
  <c r="M134" i="50"/>
  <c r="M5" i="53" s="1"/>
  <c r="L134" i="50"/>
  <c r="L5" i="53" s="1"/>
  <c r="K134" i="50"/>
  <c r="K5" i="53" s="1"/>
  <c r="J134" i="50"/>
  <c r="J5" i="53" s="1"/>
  <c r="I134" i="50"/>
  <c r="I5" i="53" s="1"/>
  <c r="H134" i="50"/>
  <c r="H5" i="53" s="1"/>
  <c r="G134" i="50"/>
  <c r="G5" i="53" s="1"/>
  <c r="F134" i="50"/>
  <c r="F5" i="53" s="1"/>
  <c r="E134" i="50"/>
  <c r="E5" i="53" s="1"/>
  <c r="D134" i="50"/>
  <c r="D5" i="53" s="1"/>
  <c r="C134" i="50"/>
  <c r="C5" i="53" s="1"/>
  <c r="T133" i="50"/>
  <c r="S133" i="50"/>
  <c r="R133" i="50"/>
  <c r="Q133" i="50"/>
  <c r="P133" i="50"/>
  <c r="O133" i="50"/>
  <c r="N133" i="50"/>
  <c r="M133" i="50"/>
  <c r="M4" i="53" s="1"/>
  <c r="L133" i="50"/>
  <c r="L4" i="53" s="1"/>
  <c r="K133" i="50"/>
  <c r="K4" i="53" s="1"/>
  <c r="J133" i="50"/>
  <c r="J4" i="53" s="1"/>
  <c r="I133" i="50"/>
  <c r="I4" i="53" s="1"/>
  <c r="H133" i="50"/>
  <c r="H4" i="53" s="1"/>
  <c r="G133" i="50"/>
  <c r="G4" i="53" s="1"/>
  <c r="F133" i="50"/>
  <c r="F4" i="53" s="1"/>
  <c r="E133" i="50"/>
  <c r="E4" i="53" s="1"/>
  <c r="D133" i="50"/>
  <c r="C133" i="50"/>
  <c r="C4" i="53" s="1"/>
  <c r="T132" i="50"/>
  <c r="S132" i="50"/>
  <c r="R132" i="50"/>
  <c r="Q132" i="50"/>
  <c r="P132" i="50"/>
  <c r="O132" i="50"/>
  <c r="N132" i="50"/>
  <c r="M132" i="50"/>
  <c r="M3" i="53" s="1"/>
  <c r="L132" i="50"/>
  <c r="L3" i="53" s="1"/>
  <c r="K132" i="50"/>
  <c r="K3" i="53" s="1"/>
  <c r="J132" i="50"/>
  <c r="J3" i="53" s="1"/>
  <c r="I132" i="50"/>
  <c r="I3" i="53" s="1"/>
  <c r="H132" i="50"/>
  <c r="H3" i="53" s="1"/>
  <c r="G132" i="50"/>
  <c r="G3" i="53" s="1"/>
  <c r="F132" i="50"/>
  <c r="F3" i="53" s="1"/>
  <c r="E132" i="50"/>
  <c r="E3" i="53" s="1"/>
  <c r="D132" i="50"/>
  <c r="D3" i="53" s="1"/>
  <c r="C132" i="50"/>
  <c r="C3" i="53" s="1"/>
  <c r="C131" i="50"/>
  <c r="T114" i="50"/>
  <c r="S114" i="50"/>
  <c r="R114" i="50"/>
  <c r="Q114" i="50"/>
  <c r="P114" i="50"/>
  <c r="O114" i="50"/>
  <c r="N114" i="50"/>
  <c r="M114" i="50"/>
  <c r="L114" i="50"/>
  <c r="K114" i="50"/>
  <c r="J114" i="50"/>
  <c r="I114" i="50"/>
  <c r="H114" i="50"/>
  <c r="G114" i="50"/>
  <c r="F114" i="50"/>
  <c r="E114" i="50"/>
  <c r="D114" i="50"/>
  <c r="C114" i="50"/>
  <c r="T113" i="50"/>
  <c r="S113" i="50"/>
  <c r="R113" i="50"/>
  <c r="Q113" i="50"/>
  <c r="P113" i="50"/>
  <c r="O113" i="50"/>
  <c r="N113" i="50"/>
  <c r="M113" i="50"/>
  <c r="L113" i="50"/>
  <c r="K113" i="50"/>
  <c r="J113" i="50"/>
  <c r="I113" i="50"/>
  <c r="H113" i="50"/>
  <c r="G113" i="50"/>
  <c r="F113" i="50"/>
  <c r="E113" i="50"/>
  <c r="D113" i="50"/>
  <c r="C113" i="50"/>
  <c r="T112" i="50"/>
  <c r="S112" i="50"/>
  <c r="R112" i="50"/>
  <c r="Q112" i="50"/>
  <c r="P112" i="50"/>
  <c r="O112" i="50"/>
  <c r="N112" i="50"/>
  <c r="M112" i="50"/>
  <c r="L112" i="50"/>
  <c r="K112" i="50"/>
  <c r="J112" i="50"/>
  <c r="I112" i="50"/>
  <c r="H112" i="50"/>
  <c r="G112" i="50"/>
  <c r="F112" i="50"/>
  <c r="E112" i="50"/>
  <c r="D112" i="50"/>
  <c r="C112" i="50"/>
  <c r="T111" i="50"/>
  <c r="S111" i="50"/>
  <c r="R111" i="50"/>
  <c r="Q111" i="50"/>
  <c r="P111" i="50"/>
  <c r="O111" i="50"/>
  <c r="N111" i="50"/>
  <c r="M111" i="50"/>
  <c r="L111" i="50"/>
  <c r="K111" i="50"/>
  <c r="J111" i="50"/>
  <c r="I111" i="50"/>
  <c r="H111" i="50"/>
  <c r="G111" i="50"/>
  <c r="F111" i="50"/>
  <c r="E111" i="50"/>
  <c r="D111" i="50"/>
  <c r="C111" i="50"/>
  <c r="T110" i="50"/>
  <c r="S110" i="50"/>
  <c r="R110" i="50"/>
  <c r="Q110" i="50"/>
  <c r="P110" i="50"/>
  <c r="O110" i="50"/>
  <c r="N110" i="50"/>
  <c r="M110" i="50"/>
  <c r="L110" i="50"/>
  <c r="K110" i="50"/>
  <c r="J110" i="50"/>
  <c r="I110" i="50"/>
  <c r="H110" i="50"/>
  <c r="G110" i="50"/>
  <c r="F110" i="50"/>
  <c r="E110" i="50"/>
  <c r="D110" i="50"/>
  <c r="C110" i="50"/>
  <c r="T109" i="50"/>
  <c r="S109" i="50"/>
  <c r="R109" i="50"/>
  <c r="Q109" i="50"/>
  <c r="P109" i="50"/>
  <c r="O109" i="50"/>
  <c r="N109" i="50"/>
  <c r="M109" i="50"/>
  <c r="L109" i="50"/>
  <c r="K109" i="50"/>
  <c r="J109" i="50"/>
  <c r="I109" i="50"/>
  <c r="H109" i="50"/>
  <c r="G109" i="50"/>
  <c r="F109" i="50"/>
  <c r="E109" i="50"/>
  <c r="D109" i="50"/>
  <c r="C109" i="50"/>
  <c r="T108" i="50"/>
  <c r="S108" i="50"/>
  <c r="R108" i="50"/>
  <c r="Q108" i="50"/>
  <c r="P108" i="50"/>
  <c r="O108" i="50"/>
  <c r="N108" i="50"/>
  <c r="M108" i="50"/>
  <c r="L108" i="50"/>
  <c r="K108" i="50"/>
  <c r="J108" i="50"/>
  <c r="I108" i="50"/>
  <c r="H108" i="50"/>
  <c r="G108" i="50"/>
  <c r="F108" i="50"/>
  <c r="E108" i="50"/>
  <c r="D108" i="50"/>
  <c r="C108" i="50"/>
  <c r="T107" i="50"/>
  <c r="S107" i="50"/>
  <c r="R107" i="50"/>
  <c r="Q107" i="50"/>
  <c r="P107" i="50"/>
  <c r="O107" i="50"/>
  <c r="N107" i="50"/>
  <c r="M107" i="50"/>
  <c r="L107" i="50"/>
  <c r="K107" i="50"/>
  <c r="J107" i="50"/>
  <c r="I107" i="50"/>
  <c r="H107" i="50"/>
  <c r="G107" i="50"/>
  <c r="F107" i="50"/>
  <c r="E107" i="50"/>
  <c r="D107" i="50"/>
  <c r="C107" i="50"/>
  <c r="T106" i="50"/>
  <c r="S106" i="50"/>
  <c r="R106" i="50"/>
  <c r="Q106" i="50"/>
  <c r="P106" i="50"/>
  <c r="O106" i="50"/>
  <c r="N106" i="50"/>
  <c r="M106" i="50"/>
  <c r="L106" i="50"/>
  <c r="K106" i="50"/>
  <c r="J106" i="50"/>
  <c r="I106" i="50"/>
  <c r="H106" i="50"/>
  <c r="G106" i="50"/>
  <c r="F106" i="50"/>
  <c r="E106" i="50"/>
  <c r="D106" i="50"/>
  <c r="C106" i="50"/>
  <c r="T105" i="50"/>
  <c r="S105" i="50"/>
  <c r="R105" i="50"/>
  <c r="Q105" i="50"/>
  <c r="P105" i="50"/>
  <c r="O105" i="50"/>
  <c r="N105" i="50"/>
  <c r="M105" i="50"/>
  <c r="L105" i="50"/>
  <c r="K105" i="50"/>
  <c r="J105" i="50"/>
  <c r="I105" i="50"/>
  <c r="H105" i="50"/>
  <c r="G105" i="50"/>
  <c r="F105" i="50"/>
  <c r="E105" i="50"/>
  <c r="D105" i="50"/>
  <c r="C105" i="50"/>
  <c r="T104" i="50"/>
  <c r="S104" i="50"/>
  <c r="R104" i="50"/>
  <c r="Q104" i="50"/>
  <c r="P104" i="50"/>
  <c r="O104" i="50"/>
  <c r="N104" i="50"/>
  <c r="M104" i="50"/>
  <c r="L104" i="50"/>
  <c r="K104" i="50"/>
  <c r="J104" i="50"/>
  <c r="I104" i="50"/>
  <c r="H104" i="50"/>
  <c r="G104" i="50"/>
  <c r="F104" i="50"/>
  <c r="E104" i="50"/>
  <c r="D104" i="50"/>
  <c r="C104" i="50"/>
  <c r="C103" i="50"/>
  <c r="T99" i="50"/>
  <c r="S99" i="50"/>
  <c r="R99" i="50"/>
  <c r="Q99" i="50"/>
  <c r="P99" i="50"/>
  <c r="O99" i="50"/>
  <c r="N99" i="50"/>
  <c r="M99" i="50"/>
  <c r="L99" i="50"/>
  <c r="K99" i="50"/>
  <c r="J99" i="50"/>
  <c r="I99" i="50"/>
  <c r="H99" i="50"/>
  <c r="G99" i="50"/>
  <c r="F99" i="50"/>
  <c r="E99" i="50"/>
  <c r="D99" i="50"/>
  <c r="C99" i="50"/>
  <c r="U98" i="50"/>
  <c r="U97" i="50"/>
  <c r="U96" i="50"/>
  <c r="U95" i="50"/>
  <c r="U94" i="50"/>
  <c r="U93" i="50"/>
  <c r="U92" i="50"/>
  <c r="U91" i="50"/>
  <c r="U90" i="50"/>
  <c r="U89" i="50"/>
  <c r="U88" i="50"/>
  <c r="C87" i="50"/>
  <c r="T85" i="50"/>
  <c r="S85" i="50"/>
  <c r="R85" i="50"/>
  <c r="Q85" i="50"/>
  <c r="P85" i="50"/>
  <c r="O85" i="50"/>
  <c r="N85" i="50"/>
  <c r="M85" i="50"/>
  <c r="L85" i="50"/>
  <c r="K85" i="50"/>
  <c r="J85" i="50"/>
  <c r="I85" i="50"/>
  <c r="H85" i="50"/>
  <c r="G85" i="50"/>
  <c r="F85" i="50"/>
  <c r="E85" i="50"/>
  <c r="D85" i="50"/>
  <c r="C85" i="50"/>
  <c r="U84" i="50"/>
  <c r="U83" i="50"/>
  <c r="U82" i="50"/>
  <c r="U81" i="50"/>
  <c r="U80" i="50"/>
  <c r="U79" i="50"/>
  <c r="U78" i="50"/>
  <c r="U77" i="50"/>
  <c r="U76" i="50"/>
  <c r="U75" i="50"/>
  <c r="U74" i="50"/>
  <c r="C73" i="50"/>
  <c r="T71" i="50"/>
  <c r="S71" i="50"/>
  <c r="R71" i="50"/>
  <c r="Q71" i="50"/>
  <c r="P71" i="50"/>
  <c r="O71" i="50"/>
  <c r="N71" i="50"/>
  <c r="M71" i="50"/>
  <c r="L71" i="50"/>
  <c r="K71" i="50"/>
  <c r="J71" i="50"/>
  <c r="I71" i="50"/>
  <c r="H71" i="50"/>
  <c r="G71" i="50"/>
  <c r="F71" i="50"/>
  <c r="E71" i="50"/>
  <c r="D71" i="50"/>
  <c r="C71" i="50"/>
  <c r="U70" i="50"/>
  <c r="U69" i="50"/>
  <c r="U68" i="50"/>
  <c r="U67" i="50"/>
  <c r="U66" i="50"/>
  <c r="U65" i="50"/>
  <c r="U64" i="50"/>
  <c r="U63" i="50"/>
  <c r="U62" i="50"/>
  <c r="U61" i="50"/>
  <c r="U60" i="50"/>
  <c r="C59" i="50"/>
  <c r="T57" i="50"/>
  <c r="S57" i="50"/>
  <c r="R57" i="50"/>
  <c r="Q57" i="50"/>
  <c r="P57" i="50"/>
  <c r="O57" i="50"/>
  <c r="N57" i="50"/>
  <c r="M57" i="50"/>
  <c r="L57" i="50"/>
  <c r="K57" i="50"/>
  <c r="J57" i="50"/>
  <c r="I57" i="50"/>
  <c r="H57" i="50"/>
  <c r="G57" i="50"/>
  <c r="F57" i="50"/>
  <c r="E57" i="50"/>
  <c r="D57" i="50"/>
  <c r="C57" i="50"/>
  <c r="U56" i="50"/>
  <c r="U55" i="50"/>
  <c r="U54" i="50"/>
  <c r="U53" i="50"/>
  <c r="U52" i="50"/>
  <c r="U51" i="50"/>
  <c r="U50" i="50"/>
  <c r="U49" i="50"/>
  <c r="U48" i="50"/>
  <c r="U47" i="50"/>
  <c r="U46" i="50"/>
  <c r="C45" i="50"/>
  <c r="T43" i="50"/>
  <c r="S43" i="50"/>
  <c r="R43" i="50"/>
  <c r="Q43" i="50"/>
  <c r="P43" i="50"/>
  <c r="O43" i="50"/>
  <c r="N43" i="50"/>
  <c r="M43" i="50"/>
  <c r="L43" i="50"/>
  <c r="K43" i="50"/>
  <c r="J43" i="50"/>
  <c r="I43" i="50"/>
  <c r="H43" i="50"/>
  <c r="G43" i="50"/>
  <c r="F43" i="50"/>
  <c r="E43" i="50"/>
  <c r="D43" i="50"/>
  <c r="C43" i="50"/>
  <c r="U42" i="50"/>
  <c r="U41" i="50"/>
  <c r="U40" i="50"/>
  <c r="U39" i="50"/>
  <c r="U38" i="50"/>
  <c r="U37" i="50"/>
  <c r="U36" i="50"/>
  <c r="U35" i="50"/>
  <c r="U34" i="50"/>
  <c r="U33" i="50"/>
  <c r="U32" i="50"/>
  <c r="C31" i="50"/>
  <c r="T29" i="50"/>
  <c r="S29" i="50"/>
  <c r="R29" i="50"/>
  <c r="Q29" i="50"/>
  <c r="P29" i="50"/>
  <c r="O29" i="50"/>
  <c r="N29" i="50"/>
  <c r="M29" i="50"/>
  <c r="L29" i="50"/>
  <c r="K29" i="50"/>
  <c r="J29" i="50"/>
  <c r="I29" i="50"/>
  <c r="H29" i="50"/>
  <c r="G29" i="50"/>
  <c r="F29" i="50"/>
  <c r="E29" i="50"/>
  <c r="C29" i="50"/>
  <c r="U28" i="50"/>
  <c r="U27" i="50"/>
  <c r="U26" i="50"/>
  <c r="U25" i="50"/>
  <c r="U24" i="50"/>
  <c r="U23" i="50"/>
  <c r="U22" i="50"/>
  <c r="U21" i="50"/>
  <c r="U20" i="50"/>
  <c r="U19" i="50"/>
  <c r="U18" i="50"/>
  <c r="C17" i="50"/>
  <c r="T15" i="50"/>
  <c r="S15" i="50"/>
  <c r="R15" i="50"/>
  <c r="Q15" i="50"/>
  <c r="P15" i="50"/>
  <c r="O15" i="50"/>
  <c r="N15" i="50"/>
  <c r="M15" i="50"/>
  <c r="L15" i="50"/>
  <c r="K15" i="50"/>
  <c r="J15" i="50"/>
  <c r="I15" i="50"/>
  <c r="H15" i="50"/>
  <c r="G15" i="50"/>
  <c r="F15" i="50"/>
  <c r="E15" i="50"/>
  <c r="D15" i="50"/>
  <c r="C15" i="50"/>
  <c r="U14" i="50"/>
  <c r="U13" i="50"/>
  <c r="U12" i="50"/>
  <c r="U11" i="50"/>
  <c r="U10" i="50"/>
  <c r="U9" i="50"/>
  <c r="U8" i="50"/>
  <c r="U7" i="50"/>
  <c r="U6" i="50"/>
  <c r="U5" i="50"/>
  <c r="U4" i="50"/>
  <c r="D3" i="50"/>
  <c r="I86" i="52" l="1"/>
  <c r="Q86" i="52"/>
  <c r="G87" i="52"/>
  <c r="O87" i="52"/>
  <c r="E88" i="52"/>
  <c r="M88" i="52"/>
  <c r="M124" i="52" s="1"/>
  <c r="C89" i="52"/>
  <c r="K89" i="52"/>
  <c r="K125" i="52" s="1"/>
  <c r="S89" i="52"/>
  <c r="I90" i="52"/>
  <c r="Q90" i="52"/>
  <c r="G91" i="52"/>
  <c r="O91" i="52"/>
  <c r="E92" i="52"/>
  <c r="E128" i="52" s="1"/>
  <c r="M92" i="52"/>
  <c r="C87" i="52"/>
  <c r="C91" i="52"/>
  <c r="C95" i="52"/>
  <c r="J92" i="52"/>
  <c r="R92" i="52"/>
  <c r="H93" i="52"/>
  <c r="P93" i="52"/>
  <c r="P129" i="52" s="1"/>
  <c r="F94" i="52"/>
  <c r="F130" i="52" s="1"/>
  <c r="N94" i="52"/>
  <c r="N130" i="52" s="1"/>
  <c r="D95" i="52"/>
  <c r="D131" i="52" s="1"/>
  <c r="L95" i="52"/>
  <c r="T95" i="52"/>
  <c r="T131" i="52" s="1"/>
  <c r="J96" i="52"/>
  <c r="J132" i="52" s="1"/>
  <c r="R96" i="52"/>
  <c r="R132" i="52" s="1"/>
  <c r="H97" i="52"/>
  <c r="H133" i="52" s="1"/>
  <c r="P97" i="52"/>
  <c r="P133" i="52" s="1"/>
  <c r="F98" i="52"/>
  <c r="F134" i="52" s="1"/>
  <c r="N98" i="52"/>
  <c r="N134" i="52" s="1"/>
  <c r="BN48" i="51"/>
  <c r="Q158" i="50"/>
  <c r="O159" i="50"/>
  <c r="N5" i="53"/>
  <c r="N13" i="53"/>
  <c r="AU137" i="51"/>
  <c r="AK122" i="51"/>
  <c r="AK123" i="51"/>
  <c r="AK124" i="51"/>
  <c r="AK125" i="51"/>
  <c r="AK126" i="51"/>
  <c r="AK127" i="51"/>
  <c r="AK128" i="51"/>
  <c r="AK129" i="51"/>
  <c r="AK130" i="51"/>
  <c r="AK131" i="51"/>
  <c r="AK132" i="51"/>
  <c r="AK133" i="51"/>
  <c r="AK134" i="51"/>
  <c r="R158" i="50"/>
  <c r="P159" i="50"/>
  <c r="J137" i="51"/>
  <c r="R137" i="51"/>
  <c r="AD137" i="51"/>
  <c r="AL137" i="51"/>
  <c r="BR137" i="51"/>
  <c r="BZ137" i="51"/>
  <c r="CH137" i="51"/>
  <c r="CJ48" i="51"/>
  <c r="D86" i="52"/>
  <c r="D94" i="52"/>
  <c r="D98" i="52"/>
  <c r="D134" i="52" s="1"/>
  <c r="C137" i="51"/>
  <c r="K137" i="51"/>
  <c r="S137" i="51"/>
  <c r="AE137" i="51"/>
  <c r="AM137" i="51"/>
  <c r="BN32" i="51"/>
  <c r="BR130" i="51"/>
  <c r="BR133" i="51"/>
  <c r="BR134" i="51"/>
  <c r="L59" i="43"/>
  <c r="C3" i="36"/>
  <c r="C7" i="36"/>
  <c r="C8" i="36"/>
  <c r="C12" i="36"/>
  <c r="C13" i="36"/>
  <c r="G39" i="43"/>
  <c r="E57" i="43"/>
  <c r="M57" i="43"/>
  <c r="G40" i="43"/>
  <c r="M58" i="43"/>
  <c r="G41" i="43"/>
  <c r="E59" i="43"/>
  <c r="M59" i="43"/>
  <c r="G42" i="43"/>
  <c r="E60" i="43"/>
  <c r="M60" i="43"/>
  <c r="G43" i="43"/>
  <c r="E61" i="43"/>
  <c r="M61" i="43"/>
  <c r="G44" i="43"/>
  <c r="M62" i="43"/>
  <c r="G45" i="43"/>
  <c r="E63" i="43"/>
  <c r="M63" i="43"/>
  <c r="G46" i="43"/>
  <c r="M64" i="43"/>
  <c r="G47" i="43"/>
  <c r="E65" i="43"/>
  <c r="M65" i="43"/>
  <c r="G48" i="43"/>
  <c r="G49" i="43"/>
  <c r="E67" i="43"/>
  <c r="M67" i="43"/>
  <c r="G50" i="43"/>
  <c r="M68" i="43"/>
  <c r="E69" i="43"/>
  <c r="M69" i="43"/>
  <c r="D3" i="36"/>
  <c r="D4" i="36"/>
  <c r="D5" i="36"/>
  <c r="D6" i="36"/>
  <c r="D7" i="36"/>
  <c r="D8" i="36"/>
  <c r="D9" i="36"/>
  <c r="D10" i="36"/>
  <c r="D11" i="36"/>
  <c r="D12" i="36"/>
  <c r="D13" i="36"/>
  <c r="D14" i="36"/>
  <c r="D15" i="36"/>
  <c r="BR122" i="51"/>
  <c r="BR123" i="51"/>
  <c r="D58" i="43"/>
  <c r="F41" i="43"/>
  <c r="L60" i="43"/>
  <c r="D61" i="43"/>
  <c r="D62" i="43"/>
  <c r="F45" i="43"/>
  <c r="D66" i="43"/>
  <c r="C4" i="36"/>
  <c r="H39" i="43"/>
  <c r="H40" i="43"/>
  <c r="F58" i="43"/>
  <c r="H41" i="43"/>
  <c r="F59" i="43"/>
  <c r="H42" i="43"/>
  <c r="F60" i="43"/>
  <c r="H43" i="43"/>
  <c r="F61" i="43"/>
  <c r="H44" i="43"/>
  <c r="F62" i="43"/>
  <c r="H45" i="43"/>
  <c r="F63" i="43"/>
  <c r="H46" i="43"/>
  <c r="F64" i="43"/>
  <c r="H47" i="43"/>
  <c r="F65" i="43"/>
  <c r="H48" i="43"/>
  <c r="F66" i="43"/>
  <c r="H49" i="43"/>
  <c r="F67" i="43"/>
  <c r="H50" i="43"/>
  <c r="F68" i="43"/>
  <c r="H51" i="43"/>
  <c r="F69" i="43"/>
  <c r="J86" i="52"/>
  <c r="J122" i="52" s="1"/>
  <c r="R86" i="52"/>
  <c r="R122" i="52" s="1"/>
  <c r="H87" i="52"/>
  <c r="H123" i="52" s="1"/>
  <c r="P87" i="52"/>
  <c r="P123" i="52" s="1"/>
  <c r="F88" i="52"/>
  <c r="F124" i="52" s="1"/>
  <c r="N88" i="52"/>
  <c r="N124" i="52" s="1"/>
  <c r="D89" i="52"/>
  <c r="D125" i="52" s="1"/>
  <c r="L89" i="52"/>
  <c r="L125" i="52" s="1"/>
  <c r="T89" i="52"/>
  <c r="T125" i="52" s="1"/>
  <c r="J90" i="52"/>
  <c r="J126" i="52" s="1"/>
  <c r="R90" i="52"/>
  <c r="R126" i="52" s="1"/>
  <c r="H91" i="52"/>
  <c r="H127" i="52" s="1"/>
  <c r="P91" i="52"/>
  <c r="F92" i="52"/>
  <c r="N92" i="52"/>
  <c r="N128" i="52" s="1"/>
  <c r="D93" i="52"/>
  <c r="D129" i="52" s="1"/>
  <c r="L93" i="52"/>
  <c r="L129" i="52" s="1"/>
  <c r="T93" i="52"/>
  <c r="T129" i="52" s="1"/>
  <c r="J94" i="52"/>
  <c r="J130" i="52" s="1"/>
  <c r="R94" i="52"/>
  <c r="R130" i="52" s="1"/>
  <c r="H95" i="52"/>
  <c r="H131" i="52" s="1"/>
  <c r="P95" i="52"/>
  <c r="P131" i="52" s="1"/>
  <c r="F96" i="52"/>
  <c r="F132" i="52" s="1"/>
  <c r="N96" i="52"/>
  <c r="N132" i="52" s="1"/>
  <c r="D97" i="52"/>
  <c r="D133" i="52" s="1"/>
  <c r="L97" i="52"/>
  <c r="L133" i="52" s="1"/>
  <c r="T97" i="52"/>
  <c r="T133" i="52" s="1"/>
  <c r="J98" i="52"/>
  <c r="J134" i="52" s="1"/>
  <c r="R98" i="52"/>
  <c r="BR129" i="51"/>
  <c r="BR131" i="51"/>
  <c r="F39" i="43"/>
  <c r="D64" i="43"/>
  <c r="L67" i="43"/>
  <c r="F50" i="43"/>
  <c r="D69" i="43"/>
  <c r="C5" i="36"/>
  <c r="C6" i="36"/>
  <c r="C9" i="36"/>
  <c r="C15" i="36"/>
  <c r="I39" i="43"/>
  <c r="G57" i="43"/>
  <c r="I40" i="43"/>
  <c r="G58" i="43"/>
  <c r="G59" i="43"/>
  <c r="I42" i="43"/>
  <c r="G60" i="43"/>
  <c r="I43" i="43"/>
  <c r="G61" i="43"/>
  <c r="I44" i="43"/>
  <c r="G62" i="43"/>
  <c r="I45" i="43"/>
  <c r="G63" i="43"/>
  <c r="I46" i="43"/>
  <c r="G64" i="43"/>
  <c r="I47" i="43"/>
  <c r="G65" i="43"/>
  <c r="I48" i="43"/>
  <c r="G66" i="43"/>
  <c r="I49" i="43"/>
  <c r="G67" i="43"/>
  <c r="I50" i="43"/>
  <c r="I51" i="43"/>
  <c r="G69" i="43"/>
  <c r="BR124" i="51"/>
  <c r="L61" i="43"/>
  <c r="D65" i="43"/>
  <c r="C14" i="36"/>
  <c r="AY137" i="51"/>
  <c r="BG137" i="51"/>
  <c r="BS137" i="51"/>
  <c r="CA137" i="51"/>
  <c r="J39" i="43"/>
  <c r="H57" i="43"/>
  <c r="H58" i="43"/>
  <c r="J41" i="43"/>
  <c r="H59" i="43"/>
  <c r="J42" i="43"/>
  <c r="H60" i="43"/>
  <c r="J43" i="43"/>
  <c r="H61" i="43"/>
  <c r="J44" i="43"/>
  <c r="H62" i="43"/>
  <c r="J45" i="43"/>
  <c r="H63" i="43"/>
  <c r="J46" i="43"/>
  <c r="H64" i="43"/>
  <c r="J47" i="43"/>
  <c r="H65" i="43"/>
  <c r="J48" i="43"/>
  <c r="H66" i="43"/>
  <c r="J49" i="43"/>
  <c r="H67" i="43"/>
  <c r="J50" i="43"/>
  <c r="H68" i="43"/>
  <c r="J51" i="43"/>
  <c r="D122" i="52"/>
  <c r="D130" i="52"/>
  <c r="L58" i="43"/>
  <c r="N45" i="43"/>
  <c r="C11" i="36"/>
  <c r="AU122" i="51"/>
  <c r="AU123" i="51"/>
  <c r="AU124" i="51"/>
  <c r="C6" i="30"/>
  <c r="AU125" i="51"/>
  <c r="C7" i="30"/>
  <c r="AU126" i="51"/>
  <c r="C8" i="30"/>
  <c r="AU127" i="51"/>
  <c r="AU128" i="51"/>
  <c r="C10" i="30"/>
  <c r="AU129" i="51"/>
  <c r="AU130" i="51"/>
  <c r="AU131" i="51"/>
  <c r="AU132" i="51"/>
  <c r="AU133" i="51"/>
  <c r="C15" i="30"/>
  <c r="AU134" i="51"/>
  <c r="I57" i="43"/>
  <c r="C40" i="43"/>
  <c r="K40" i="43"/>
  <c r="I58" i="43"/>
  <c r="C41" i="43"/>
  <c r="K41" i="43"/>
  <c r="I59" i="43"/>
  <c r="C42" i="43"/>
  <c r="K42" i="43"/>
  <c r="I60" i="43"/>
  <c r="C43" i="43"/>
  <c r="K43" i="43"/>
  <c r="I61" i="43"/>
  <c r="C44" i="43"/>
  <c r="K44" i="43"/>
  <c r="I62" i="43"/>
  <c r="C45" i="43"/>
  <c r="K45" i="43"/>
  <c r="I63" i="43"/>
  <c r="C46" i="43"/>
  <c r="K46" i="43"/>
  <c r="I64" i="43"/>
  <c r="C47" i="43"/>
  <c r="K47" i="43"/>
  <c r="I65" i="43"/>
  <c r="C48" i="43"/>
  <c r="K48" i="43"/>
  <c r="I66" i="43"/>
  <c r="C49" i="43"/>
  <c r="K49" i="43"/>
  <c r="I67" i="43"/>
  <c r="C50" i="43"/>
  <c r="K50" i="43"/>
  <c r="I68" i="43"/>
  <c r="C51" i="43"/>
  <c r="K51" i="43"/>
  <c r="I69" i="43"/>
  <c r="BR126" i="51"/>
  <c r="BR128" i="51"/>
  <c r="F40" i="43"/>
  <c r="F42" i="43"/>
  <c r="N43" i="43"/>
  <c r="F44" i="43"/>
  <c r="L62" i="43"/>
  <c r="L63" i="43"/>
  <c r="F46" i="43"/>
  <c r="L64" i="43"/>
  <c r="F47" i="43"/>
  <c r="L66" i="43"/>
  <c r="F49" i="43"/>
  <c r="L68" i="43"/>
  <c r="L69" i="43"/>
  <c r="D3" i="30"/>
  <c r="AV122" i="51"/>
  <c r="D4" i="30"/>
  <c r="AV123" i="51"/>
  <c r="AV124" i="51"/>
  <c r="AV125" i="51"/>
  <c r="D7" i="30"/>
  <c r="AV126" i="51"/>
  <c r="D8" i="30"/>
  <c r="AV127" i="51"/>
  <c r="AV128" i="51"/>
  <c r="D10" i="30"/>
  <c r="AV129" i="51"/>
  <c r="D11" i="30"/>
  <c r="AV130" i="51"/>
  <c r="AV131" i="51"/>
  <c r="D13" i="30"/>
  <c r="AV132" i="51"/>
  <c r="AV133" i="51"/>
  <c r="D15" i="30"/>
  <c r="AV134" i="51"/>
  <c r="D39" i="43"/>
  <c r="L39" i="43"/>
  <c r="D40" i="43"/>
  <c r="L40" i="43"/>
  <c r="J58" i="43"/>
  <c r="D41" i="43"/>
  <c r="L41" i="43"/>
  <c r="J59" i="43"/>
  <c r="D42" i="43"/>
  <c r="L42" i="43"/>
  <c r="J60" i="43"/>
  <c r="D43" i="43"/>
  <c r="L43" i="43"/>
  <c r="J61" i="43"/>
  <c r="D44" i="43"/>
  <c r="L44" i="43"/>
  <c r="J62" i="43"/>
  <c r="D45" i="43"/>
  <c r="L45" i="43"/>
  <c r="J63" i="43"/>
  <c r="D46" i="43"/>
  <c r="L46" i="43"/>
  <c r="J64" i="43"/>
  <c r="D47" i="43"/>
  <c r="L47" i="43"/>
  <c r="J65" i="43"/>
  <c r="D48" i="43"/>
  <c r="L48" i="43"/>
  <c r="J66" i="43"/>
  <c r="D49" i="43"/>
  <c r="L49" i="43"/>
  <c r="J67" i="43"/>
  <c r="D50" i="43"/>
  <c r="L50" i="43"/>
  <c r="J68" i="43"/>
  <c r="J69" i="43"/>
  <c r="C5" i="35"/>
  <c r="C6" i="35"/>
  <c r="C7" i="35"/>
  <c r="C8" i="35"/>
  <c r="C9" i="35"/>
  <c r="C10" i="35"/>
  <c r="C11" i="35"/>
  <c r="C13" i="35"/>
  <c r="C14" i="35"/>
  <c r="C15" i="35"/>
  <c r="J128" i="52"/>
  <c r="R128" i="52"/>
  <c r="H129" i="52"/>
  <c r="L131" i="52"/>
  <c r="BR125" i="51"/>
  <c r="BR127" i="51"/>
  <c r="BR132" i="51"/>
  <c r="D59" i="43"/>
  <c r="D60" i="43"/>
  <c r="F43" i="43"/>
  <c r="N44" i="43"/>
  <c r="D63" i="43"/>
  <c r="N46" i="43"/>
  <c r="N47" i="43"/>
  <c r="L65" i="43"/>
  <c r="F48" i="43"/>
  <c r="D67" i="43"/>
  <c r="D68" i="43"/>
  <c r="F51" i="43"/>
  <c r="C3" i="31"/>
  <c r="BQ122" i="51"/>
  <c r="CG122" i="51"/>
  <c r="C4" i="31"/>
  <c r="BQ123" i="51"/>
  <c r="CG123" i="51"/>
  <c r="BQ124" i="51"/>
  <c r="CG124" i="51"/>
  <c r="BQ125" i="51"/>
  <c r="CG125" i="51"/>
  <c r="BQ126" i="51"/>
  <c r="CG126" i="51"/>
  <c r="BQ127" i="51"/>
  <c r="CG127" i="51"/>
  <c r="BQ128" i="51"/>
  <c r="CG128" i="51"/>
  <c r="C10" i="31"/>
  <c r="BQ129" i="51"/>
  <c r="CG129" i="51"/>
  <c r="C11" i="31"/>
  <c r="BQ130" i="51"/>
  <c r="CG130" i="51"/>
  <c r="C12" i="31"/>
  <c r="BQ131" i="51"/>
  <c r="CG131" i="51"/>
  <c r="C13" i="31"/>
  <c r="BQ132" i="51"/>
  <c r="CG132" i="51"/>
  <c r="C14" i="31"/>
  <c r="BQ133" i="51"/>
  <c r="CG133" i="51"/>
  <c r="C15" i="31"/>
  <c r="BQ134" i="51"/>
  <c r="CG134" i="51"/>
  <c r="E39" i="43"/>
  <c r="M39" i="43"/>
  <c r="C57" i="43"/>
  <c r="K57" i="43"/>
  <c r="M40" i="43"/>
  <c r="C58" i="43"/>
  <c r="K58" i="43"/>
  <c r="E41" i="43"/>
  <c r="M41" i="43"/>
  <c r="C59" i="43"/>
  <c r="K59" i="43"/>
  <c r="E42" i="43"/>
  <c r="M42" i="43"/>
  <c r="C60" i="43"/>
  <c r="K60" i="43"/>
  <c r="E43" i="43"/>
  <c r="M43" i="43"/>
  <c r="K61" i="43"/>
  <c r="M44" i="43"/>
  <c r="C62" i="43"/>
  <c r="K62" i="43"/>
  <c r="E45" i="43"/>
  <c r="M45" i="43"/>
  <c r="C63" i="43"/>
  <c r="K63" i="43"/>
  <c r="E46" i="43"/>
  <c r="M46" i="43"/>
  <c r="C64" i="43"/>
  <c r="K64" i="43"/>
  <c r="E47" i="43"/>
  <c r="M47" i="43"/>
  <c r="K65" i="43"/>
  <c r="E48" i="43"/>
  <c r="M48" i="43"/>
  <c r="C66" i="43"/>
  <c r="K66" i="43"/>
  <c r="E49" i="43"/>
  <c r="M49" i="43"/>
  <c r="K67" i="43"/>
  <c r="M50" i="43"/>
  <c r="C68" i="43"/>
  <c r="K68" i="43"/>
  <c r="E51" i="43"/>
  <c r="M51" i="43"/>
  <c r="C69" i="43"/>
  <c r="K69" i="43"/>
  <c r="D3" i="35"/>
  <c r="D4" i="35"/>
  <c r="D5" i="35"/>
  <c r="D6" i="35"/>
  <c r="D7" i="35"/>
  <c r="D8" i="35"/>
  <c r="D9" i="35"/>
  <c r="D10" i="35"/>
  <c r="D11" i="35"/>
  <c r="D12" i="35"/>
  <c r="D13" i="35"/>
  <c r="D14" i="35"/>
  <c r="D15" i="35"/>
  <c r="C10" i="10"/>
  <c r="C12" i="10"/>
  <c r="C14" i="10"/>
  <c r="I21" i="43"/>
  <c r="K4" i="43"/>
  <c r="K6" i="43"/>
  <c r="I30" i="43"/>
  <c r="K15" i="43"/>
  <c r="I33" i="43"/>
  <c r="D3" i="10"/>
  <c r="D4" i="10"/>
  <c r="D10" i="10"/>
  <c r="D12" i="10"/>
  <c r="D13" i="10"/>
  <c r="D14" i="10"/>
  <c r="D15" i="10"/>
  <c r="D3" i="43"/>
  <c r="L3" i="43"/>
  <c r="D4" i="43"/>
  <c r="L4" i="43"/>
  <c r="J22" i="43"/>
  <c r="L5" i="43"/>
  <c r="J23" i="43"/>
  <c r="D6" i="43"/>
  <c r="L6" i="43"/>
  <c r="J24" i="43"/>
  <c r="D7" i="43"/>
  <c r="L7" i="43"/>
  <c r="T115" i="51"/>
  <c r="J25" i="43"/>
  <c r="D8" i="43"/>
  <c r="L8" i="43"/>
  <c r="J26" i="43"/>
  <c r="D9" i="43"/>
  <c r="L9" i="43"/>
  <c r="J27" i="43"/>
  <c r="D10" i="43"/>
  <c r="L10" i="43"/>
  <c r="J28" i="43"/>
  <c r="L11" i="43"/>
  <c r="J29" i="43"/>
  <c r="D12" i="43"/>
  <c r="L12" i="43"/>
  <c r="J30" i="43"/>
  <c r="L13" i="43"/>
  <c r="J31" i="43"/>
  <c r="D14" i="43"/>
  <c r="L14" i="43"/>
  <c r="J32" i="43"/>
  <c r="D15" i="43"/>
  <c r="L15" i="43"/>
  <c r="J33" i="43"/>
  <c r="P127" i="52"/>
  <c r="F128" i="52"/>
  <c r="R134" i="52"/>
  <c r="C7" i="10"/>
  <c r="I23" i="43"/>
  <c r="K7" i="43"/>
  <c r="C8" i="43"/>
  <c r="C9" i="43"/>
  <c r="I27" i="43"/>
  <c r="K10" i="43"/>
  <c r="I28" i="43"/>
  <c r="K11" i="43"/>
  <c r="K12" i="43"/>
  <c r="K13" i="43"/>
  <c r="I31" i="43"/>
  <c r="K14" i="43"/>
  <c r="I32" i="43"/>
  <c r="C15" i="43"/>
  <c r="C3" i="29"/>
  <c r="Y122" i="51"/>
  <c r="Y123" i="51"/>
  <c r="Y124" i="51"/>
  <c r="C6" i="29"/>
  <c r="Y125" i="51"/>
  <c r="Y126" i="51"/>
  <c r="Y127" i="51"/>
  <c r="Y128" i="51"/>
  <c r="C10" i="29"/>
  <c r="Y129" i="51"/>
  <c r="Y130" i="51"/>
  <c r="C12" i="29"/>
  <c r="Y131" i="51"/>
  <c r="Y132" i="51"/>
  <c r="C14" i="29"/>
  <c r="Y133" i="51"/>
  <c r="C15" i="29"/>
  <c r="Y134" i="51"/>
  <c r="AO134" i="51"/>
  <c r="C21" i="43"/>
  <c r="K21" i="43"/>
  <c r="E4" i="43"/>
  <c r="M4" i="43"/>
  <c r="C22" i="43"/>
  <c r="K22" i="43"/>
  <c r="E5" i="43"/>
  <c r="M5" i="43"/>
  <c r="C23" i="43"/>
  <c r="K23" i="43"/>
  <c r="E6" i="43"/>
  <c r="M6" i="43"/>
  <c r="K24" i="43"/>
  <c r="E7" i="43"/>
  <c r="M7" i="43"/>
  <c r="C25" i="43"/>
  <c r="K25" i="43"/>
  <c r="E8" i="43"/>
  <c r="M8" i="43"/>
  <c r="C26" i="43"/>
  <c r="K26" i="43"/>
  <c r="E9" i="43"/>
  <c r="M9" i="43"/>
  <c r="C27" i="43"/>
  <c r="K27" i="43"/>
  <c r="E10" i="43"/>
  <c r="M10" i="43"/>
  <c r="K28" i="43"/>
  <c r="E11" i="43"/>
  <c r="M11" i="43"/>
  <c r="C29" i="43"/>
  <c r="K29" i="43"/>
  <c r="E12" i="43"/>
  <c r="M12" i="43"/>
  <c r="K30" i="43"/>
  <c r="E13" i="43"/>
  <c r="M13" i="43"/>
  <c r="C31" i="43"/>
  <c r="K31" i="43"/>
  <c r="E14" i="43"/>
  <c r="M14" i="43"/>
  <c r="C32" i="43"/>
  <c r="K32" i="43"/>
  <c r="E15" i="43"/>
  <c r="M15" i="43"/>
  <c r="C33" i="43"/>
  <c r="K33" i="43"/>
  <c r="C86" i="52"/>
  <c r="C94" i="52"/>
  <c r="C98" i="52"/>
  <c r="C134" i="52" s="1"/>
  <c r="C4" i="10"/>
  <c r="C6" i="10"/>
  <c r="C3" i="43"/>
  <c r="I22" i="43"/>
  <c r="K5" i="43"/>
  <c r="I24" i="43"/>
  <c r="D3" i="29"/>
  <c r="Z122" i="51"/>
  <c r="Z123" i="51"/>
  <c r="Z124" i="51"/>
  <c r="Z125" i="51"/>
  <c r="D7" i="29"/>
  <c r="Z126" i="51"/>
  <c r="Z127" i="51"/>
  <c r="Z128" i="51"/>
  <c r="Z129" i="51"/>
  <c r="D11" i="29"/>
  <c r="Z130" i="51"/>
  <c r="D12" i="29"/>
  <c r="Z131" i="51"/>
  <c r="D13" i="29"/>
  <c r="Z132" i="51"/>
  <c r="Z133" i="51"/>
  <c r="D15" i="29"/>
  <c r="Z134" i="51"/>
  <c r="F4" i="43"/>
  <c r="D22" i="43"/>
  <c r="L22" i="43"/>
  <c r="F5" i="43"/>
  <c r="D23" i="43"/>
  <c r="L23" i="43"/>
  <c r="F6" i="43"/>
  <c r="D24" i="43"/>
  <c r="L24" i="43"/>
  <c r="F7" i="43"/>
  <c r="L25" i="43"/>
  <c r="F8" i="43"/>
  <c r="D26" i="43"/>
  <c r="L26" i="43"/>
  <c r="F9" i="43"/>
  <c r="L27" i="43"/>
  <c r="F10" i="43"/>
  <c r="D28" i="43"/>
  <c r="L28" i="43"/>
  <c r="F11" i="43"/>
  <c r="D29" i="43"/>
  <c r="L29" i="43"/>
  <c r="F12" i="43"/>
  <c r="D30" i="43"/>
  <c r="L30" i="43"/>
  <c r="F13" i="43"/>
  <c r="D31" i="43"/>
  <c r="L31" i="43"/>
  <c r="F14" i="43"/>
  <c r="D32" i="43"/>
  <c r="L32" i="43"/>
  <c r="F15" i="43"/>
  <c r="D33" i="43"/>
  <c r="L33" i="43"/>
  <c r="C3" i="34"/>
  <c r="C4" i="34"/>
  <c r="C5" i="34"/>
  <c r="C8" i="34"/>
  <c r="C10" i="34"/>
  <c r="C11" i="34"/>
  <c r="C12" i="34"/>
  <c r="C13" i="34"/>
  <c r="C15" i="34"/>
  <c r="K3" i="43"/>
  <c r="C5" i="43"/>
  <c r="I25" i="43"/>
  <c r="K9" i="43"/>
  <c r="I29" i="43"/>
  <c r="G3" i="43"/>
  <c r="E21" i="43"/>
  <c r="M21" i="43"/>
  <c r="G4" i="43"/>
  <c r="M22" i="43"/>
  <c r="G5" i="43"/>
  <c r="E23" i="43"/>
  <c r="M23" i="43"/>
  <c r="G6" i="43"/>
  <c r="E24" i="43"/>
  <c r="M24" i="43"/>
  <c r="G7" i="43"/>
  <c r="E25" i="43"/>
  <c r="M25" i="43"/>
  <c r="G8" i="43"/>
  <c r="E26" i="43"/>
  <c r="M26" i="43"/>
  <c r="G9" i="43"/>
  <c r="E27" i="43"/>
  <c r="M27" i="43"/>
  <c r="G10" i="43"/>
  <c r="E28" i="43"/>
  <c r="M28" i="43"/>
  <c r="G11" i="43"/>
  <c r="E29" i="43"/>
  <c r="M29" i="43"/>
  <c r="G12" i="43"/>
  <c r="E30" i="43"/>
  <c r="M30" i="43"/>
  <c r="G13" i="43"/>
  <c r="E31" i="43"/>
  <c r="M31" i="43"/>
  <c r="G14" i="43"/>
  <c r="M32" i="43"/>
  <c r="G15" i="43"/>
  <c r="E33" i="43"/>
  <c r="M33" i="43"/>
  <c r="D3" i="34"/>
  <c r="D4" i="34"/>
  <c r="D5" i="34"/>
  <c r="D6" i="34"/>
  <c r="D7" i="34"/>
  <c r="D8" i="34"/>
  <c r="D9" i="34"/>
  <c r="D10" i="34"/>
  <c r="D11" i="34"/>
  <c r="D12" i="34"/>
  <c r="D13" i="34"/>
  <c r="D14" i="34"/>
  <c r="D15" i="34"/>
  <c r="C127" i="52"/>
  <c r="H5" i="43"/>
  <c r="F23" i="43"/>
  <c r="H6" i="43"/>
  <c r="F24" i="43"/>
  <c r="H7" i="43"/>
  <c r="F25" i="43"/>
  <c r="H8" i="43"/>
  <c r="F26" i="43"/>
  <c r="H9" i="43"/>
  <c r="F27" i="43"/>
  <c r="H10" i="43"/>
  <c r="F28" i="43"/>
  <c r="H11" i="43"/>
  <c r="F29" i="43"/>
  <c r="H12" i="43"/>
  <c r="F30" i="43"/>
  <c r="H13" i="43"/>
  <c r="F31" i="43"/>
  <c r="H14" i="43"/>
  <c r="F32" i="43"/>
  <c r="H15" i="43"/>
  <c r="F33" i="43"/>
  <c r="F86" i="52"/>
  <c r="F122" i="52" s="1"/>
  <c r="N86" i="52"/>
  <c r="N122" i="52" s="1"/>
  <c r="D87" i="52"/>
  <c r="D123" i="52" s="1"/>
  <c r="L87" i="52"/>
  <c r="L123" i="52" s="1"/>
  <c r="T87" i="52"/>
  <c r="T123" i="52" s="1"/>
  <c r="J88" i="52"/>
  <c r="J124" i="52" s="1"/>
  <c r="R88" i="52"/>
  <c r="R124" i="52" s="1"/>
  <c r="H89" i="52"/>
  <c r="H125" i="52" s="1"/>
  <c r="P89" i="52"/>
  <c r="P125" i="52" s="1"/>
  <c r="F90" i="52"/>
  <c r="F126" i="52" s="1"/>
  <c r="N90" i="52"/>
  <c r="N126" i="52" s="1"/>
  <c r="D91" i="52"/>
  <c r="L91" i="52"/>
  <c r="L127" i="52" s="1"/>
  <c r="T91" i="52"/>
  <c r="T127" i="52" s="1"/>
  <c r="C4" i="43"/>
  <c r="C7" i="43"/>
  <c r="I26" i="43"/>
  <c r="C13" i="43"/>
  <c r="F22" i="43"/>
  <c r="G21" i="43"/>
  <c r="I4" i="43"/>
  <c r="G22" i="43"/>
  <c r="I5" i="43"/>
  <c r="G23" i="43"/>
  <c r="I6" i="43"/>
  <c r="G24" i="43"/>
  <c r="I7" i="43"/>
  <c r="G25" i="43"/>
  <c r="I8" i="43"/>
  <c r="G26" i="43"/>
  <c r="I9" i="43"/>
  <c r="G27" i="43"/>
  <c r="I10" i="43"/>
  <c r="G28" i="43"/>
  <c r="I11" i="43"/>
  <c r="G29" i="43"/>
  <c r="I12" i="43"/>
  <c r="G30" i="43"/>
  <c r="I13" i="43"/>
  <c r="G31" i="43"/>
  <c r="I14" i="43"/>
  <c r="G32" i="43"/>
  <c r="I15" i="43"/>
  <c r="G33" i="43"/>
  <c r="C13" i="10"/>
  <c r="K8" i="43"/>
  <c r="C10" i="43"/>
  <c r="C11" i="43"/>
  <c r="AR48" i="51"/>
  <c r="F21" i="43"/>
  <c r="AJ115" i="51"/>
  <c r="H4" i="43"/>
  <c r="AA137" i="51"/>
  <c r="AI137" i="51"/>
  <c r="V48" i="51"/>
  <c r="J3" i="43"/>
  <c r="H21" i="43"/>
  <c r="J4" i="43"/>
  <c r="H22" i="43"/>
  <c r="J5" i="43"/>
  <c r="H23" i="43"/>
  <c r="J6" i="43"/>
  <c r="H24" i="43"/>
  <c r="J7" i="43"/>
  <c r="H25" i="43"/>
  <c r="J8" i="43"/>
  <c r="J9" i="43"/>
  <c r="H27" i="43"/>
  <c r="J10" i="43"/>
  <c r="H28" i="43"/>
  <c r="J11" i="43"/>
  <c r="H29" i="43"/>
  <c r="J12" i="43"/>
  <c r="H30" i="43"/>
  <c r="J13" i="43"/>
  <c r="H31" i="43"/>
  <c r="J14" i="43"/>
  <c r="H32" i="43"/>
  <c r="J15" i="43"/>
  <c r="H33" i="43"/>
  <c r="D124" i="52"/>
  <c r="D128" i="52"/>
  <c r="D132" i="52"/>
  <c r="C4" i="33"/>
  <c r="C123" i="51"/>
  <c r="C5" i="33"/>
  <c r="C124" i="51"/>
  <c r="C6" i="33"/>
  <c r="C125" i="51"/>
  <c r="C126" i="51"/>
  <c r="C8" i="33"/>
  <c r="C127" i="51"/>
  <c r="C9" i="33"/>
  <c r="C128" i="51"/>
  <c r="C10" i="33"/>
  <c r="C129" i="51"/>
  <c r="C11" i="33"/>
  <c r="C130" i="51"/>
  <c r="C12" i="33"/>
  <c r="C131" i="51"/>
  <c r="C13" i="33"/>
  <c r="C132" i="51"/>
  <c r="C14" i="33"/>
  <c r="C133" i="51"/>
  <c r="C134" i="51"/>
  <c r="D3" i="33"/>
  <c r="D122" i="51"/>
  <c r="D123" i="51"/>
  <c r="D5" i="33"/>
  <c r="D124" i="51"/>
  <c r="D6" i="33"/>
  <c r="D125" i="51"/>
  <c r="D7" i="33"/>
  <c r="D126" i="51"/>
  <c r="D8" i="33"/>
  <c r="D127" i="51"/>
  <c r="D9" i="33"/>
  <c r="D128" i="51"/>
  <c r="D129" i="51"/>
  <c r="D11" i="33"/>
  <c r="D130" i="51"/>
  <c r="D131" i="51"/>
  <c r="D13" i="33"/>
  <c r="D132" i="51"/>
  <c r="D14" i="33"/>
  <c r="D133" i="51"/>
  <c r="D15" i="33"/>
  <c r="D134" i="51"/>
  <c r="C3" i="33"/>
  <c r="C122" i="51"/>
  <c r="C4" i="32"/>
  <c r="C8" i="32"/>
  <c r="C12" i="32"/>
  <c r="D11" i="32"/>
  <c r="D8" i="32"/>
  <c r="D7" i="32"/>
  <c r="C5" i="32"/>
  <c r="C9" i="32"/>
  <c r="C13" i="32"/>
  <c r="C28" i="32" s="1"/>
  <c r="D5" i="32"/>
  <c r="D9" i="32"/>
  <c r="D13" i="32"/>
  <c r="C6" i="32"/>
  <c r="D6" i="32"/>
  <c r="D10" i="32"/>
  <c r="C129" i="50"/>
  <c r="C11" i="32"/>
  <c r="S153" i="50"/>
  <c r="S157" i="50"/>
  <c r="T153" i="50"/>
  <c r="N6" i="53"/>
  <c r="O151" i="50"/>
  <c r="R154" i="50"/>
  <c r="Q154" i="50"/>
  <c r="R150" i="50"/>
  <c r="T157" i="50"/>
  <c r="Q150" i="50"/>
  <c r="O155" i="50"/>
  <c r="P151" i="50"/>
  <c r="P155" i="50"/>
  <c r="C7" i="2"/>
  <c r="C154" i="50"/>
  <c r="D153" i="50"/>
  <c r="D10" i="2"/>
  <c r="D157" i="50"/>
  <c r="D150" i="50"/>
  <c r="C151" i="50"/>
  <c r="C155" i="50"/>
  <c r="C159" i="50"/>
  <c r="C11" i="2"/>
  <c r="C158" i="50"/>
  <c r="D11" i="2"/>
  <c r="D158" i="50"/>
  <c r="D151" i="50"/>
  <c r="D155" i="50"/>
  <c r="D12" i="2"/>
  <c r="D159" i="50"/>
  <c r="C5" i="2"/>
  <c r="C152" i="50"/>
  <c r="C156" i="50"/>
  <c r="C13" i="2"/>
  <c r="C160" i="50"/>
  <c r="D154" i="50"/>
  <c r="D5" i="2"/>
  <c r="D152" i="50"/>
  <c r="D156" i="50"/>
  <c r="D160" i="50"/>
  <c r="C6" i="2"/>
  <c r="C153" i="50"/>
  <c r="C157" i="50"/>
  <c r="C3" i="2"/>
  <c r="C150" i="50"/>
  <c r="BN16" i="51"/>
  <c r="BC137" i="51"/>
  <c r="BK137" i="51"/>
  <c r="BW137" i="51"/>
  <c r="CE137" i="51"/>
  <c r="V64" i="51"/>
  <c r="AL122" i="51"/>
  <c r="AL123" i="51"/>
  <c r="AL124" i="51"/>
  <c r="AL125" i="51"/>
  <c r="AL126" i="51"/>
  <c r="AL127" i="51"/>
  <c r="AL128" i="51"/>
  <c r="AL129" i="51"/>
  <c r="AL130" i="51"/>
  <c r="AL131" i="51"/>
  <c r="AL132" i="51"/>
  <c r="AL133" i="51"/>
  <c r="AL134" i="51"/>
  <c r="S123" i="51"/>
  <c r="S124" i="51"/>
  <c r="S125" i="51"/>
  <c r="S126" i="51"/>
  <c r="S127" i="51"/>
  <c r="S128" i="51"/>
  <c r="S129" i="51"/>
  <c r="S130" i="51"/>
  <c r="S131" i="51"/>
  <c r="S132" i="51"/>
  <c r="S133" i="51"/>
  <c r="S134" i="51"/>
  <c r="V16" i="51"/>
  <c r="M5" i="31"/>
  <c r="CA124" i="51"/>
  <c r="BS128" i="51"/>
  <c r="M10" i="31"/>
  <c r="CA129" i="51"/>
  <c r="BS130" i="51"/>
  <c r="E12" i="31"/>
  <c r="BS131" i="51"/>
  <c r="M13" i="31"/>
  <c r="CA132" i="51"/>
  <c r="BS134" i="51"/>
  <c r="L4" i="36"/>
  <c r="L7" i="36"/>
  <c r="CB122" i="51"/>
  <c r="BT125" i="51"/>
  <c r="CB127" i="51"/>
  <c r="F11" i="31"/>
  <c r="BT130" i="51"/>
  <c r="CB131" i="51"/>
  <c r="F15" i="31"/>
  <c r="BT134" i="51"/>
  <c r="E5" i="36"/>
  <c r="M12" i="36"/>
  <c r="E15" i="36"/>
  <c r="BU122" i="51"/>
  <c r="BU123" i="51"/>
  <c r="BU124" i="51"/>
  <c r="BU125" i="51"/>
  <c r="BU126" i="51"/>
  <c r="BU127" i="51"/>
  <c r="BU128" i="51"/>
  <c r="BU129" i="51"/>
  <c r="G11" i="31"/>
  <c r="BU130" i="51"/>
  <c r="G12" i="31"/>
  <c r="BU131" i="51"/>
  <c r="G13" i="31"/>
  <c r="BU132" i="51"/>
  <c r="G14" i="31"/>
  <c r="BU133" i="51"/>
  <c r="BU134" i="51"/>
  <c r="F4" i="36"/>
  <c r="F5" i="36"/>
  <c r="F6" i="36"/>
  <c r="F7" i="36"/>
  <c r="F8" i="36"/>
  <c r="F9" i="36"/>
  <c r="F10" i="36"/>
  <c r="F11" i="36"/>
  <c r="F12" i="36"/>
  <c r="F13" i="36"/>
  <c r="F14" i="36"/>
  <c r="F15" i="36"/>
  <c r="K86" i="52"/>
  <c r="K122" i="52" s="1"/>
  <c r="S86" i="52"/>
  <c r="S122" i="52" s="1"/>
  <c r="I87" i="52"/>
  <c r="I123" i="52" s="1"/>
  <c r="Q87" i="52"/>
  <c r="Q123" i="52" s="1"/>
  <c r="G88" i="52"/>
  <c r="G124" i="52" s="1"/>
  <c r="O88" i="52"/>
  <c r="O124" i="52" s="1"/>
  <c r="E89" i="52"/>
  <c r="E125" i="52" s="1"/>
  <c r="M89" i="52"/>
  <c r="M125" i="52" s="1"/>
  <c r="K90" i="52"/>
  <c r="K126" i="52" s="1"/>
  <c r="S90" i="52"/>
  <c r="S126" i="52" s="1"/>
  <c r="G92" i="52"/>
  <c r="G128" i="52" s="1"/>
  <c r="O92" i="52"/>
  <c r="O128" i="52" s="1"/>
  <c r="E93" i="52"/>
  <c r="E129" i="52" s="1"/>
  <c r="M93" i="52"/>
  <c r="M129" i="52" s="1"/>
  <c r="K94" i="52"/>
  <c r="K130" i="52" s="1"/>
  <c r="S94" i="52"/>
  <c r="S130" i="52" s="1"/>
  <c r="I95" i="52"/>
  <c r="I131" i="52" s="1"/>
  <c r="Q95" i="52"/>
  <c r="Q131" i="52" s="1"/>
  <c r="G96" i="52"/>
  <c r="G132" i="52" s="1"/>
  <c r="O96" i="52"/>
  <c r="O132" i="52" s="1"/>
  <c r="E97" i="52"/>
  <c r="E133" i="52" s="1"/>
  <c r="M97" i="52"/>
  <c r="M133" i="52" s="1"/>
  <c r="K98" i="52"/>
  <c r="K134" i="52" s="1"/>
  <c r="S98" i="52"/>
  <c r="S134" i="52" s="1"/>
  <c r="CA123" i="51"/>
  <c r="E6" i="31"/>
  <c r="BS125" i="51"/>
  <c r="CA128" i="51"/>
  <c r="BS133" i="51"/>
  <c r="L3" i="36"/>
  <c r="L5" i="36"/>
  <c r="L8" i="36"/>
  <c r="L10" i="36"/>
  <c r="L11" i="36"/>
  <c r="L12" i="36"/>
  <c r="BT123" i="51"/>
  <c r="CB126" i="51"/>
  <c r="F9" i="31"/>
  <c r="BT128" i="51"/>
  <c r="BT129" i="51"/>
  <c r="CB130" i="51"/>
  <c r="F13" i="31"/>
  <c r="BT132" i="51"/>
  <c r="M4" i="36"/>
  <c r="M10" i="36"/>
  <c r="M11" i="36"/>
  <c r="E12" i="36"/>
  <c r="M14" i="36"/>
  <c r="H3" i="31"/>
  <c r="BV122" i="51"/>
  <c r="BV123" i="51"/>
  <c r="BV124" i="51"/>
  <c r="BV125" i="51"/>
  <c r="BV126" i="51"/>
  <c r="BV127" i="51"/>
  <c r="BV128" i="51"/>
  <c r="BV129" i="51"/>
  <c r="BV130" i="51"/>
  <c r="BV131" i="51"/>
  <c r="BV132" i="51"/>
  <c r="BV133" i="51"/>
  <c r="H15" i="31"/>
  <c r="BV134" i="51"/>
  <c r="G4" i="36"/>
  <c r="G5" i="36"/>
  <c r="G6" i="36"/>
  <c r="G7" i="36"/>
  <c r="G8" i="36"/>
  <c r="G9" i="36"/>
  <c r="G10" i="36"/>
  <c r="G11" i="36"/>
  <c r="G12" i="36"/>
  <c r="G13" i="36"/>
  <c r="G14" i="36"/>
  <c r="G15" i="36"/>
  <c r="E3" i="31"/>
  <c r="BS122" i="51"/>
  <c r="BS123" i="51"/>
  <c r="M6" i="31"/>
  <c r="CA125" i="51"/>
  <c r="E7" i="31"/>
  <c r="BS126" i="51"/>
  <c r="CA127" i="51"/>
  <c r="E10" i="31"/>
  <c r="BS129" i="51"/>
  <c r="CA130" i="51"/>
  <c r="M12" i="31"/>
  <c r="CA131" i="51"/>
  <c r="M14" i="31"/>
  <c r="CA133" i="51"/>
  <c r="CA134" i="51"/>
  <c r="F3" i="31"/>
  <c r="BT122" i="51"/>
  <c r="CB123" i="51"/>
  <c r="CB124" i="51"/>
  <c r="CB128" i="51"/>
  <c r="CB129" i="51"/>
  <c r="CB134" i="51"/>
  <c r="M3" i="36"/>
  <c r="M6" i="36"/>
  <c r="E8" i="36"/>
  <c r="M9" i="36"/>
  <c r="E10" i="36"/>
  <c r="M13" i="36"/>
  <c r="I3" i="31"/>
  <c r="BW122" i="51"/>
  <c r="BW123" i="51"/>
  <c r="BW124" i="51"/>
  <c r="BW125" i="51"/>
  <c r="BW126" i="51"/>
  <c r="BW127" i="51"/>
  <c r="BW128" i="51"/>
  <c r="BW129" i="51"/>
  <c r="I11" i="31"/>
  <c r="BW130" i="51"/>
  <c r="BW131" i="51"/>
  <c r="I13" i="31"/>
  <c r="BW132" i="51"/>
  <c r="BW133" i="51"/>
  <c r="BW134" i="51"/>
  <c r="H4" i="36"/>
  <c r="H5" i="36"/>
  <c r="H6" i="36"/>
  <c r="H7" i="36"/>
  <c r="H8" i="36"/>
  <c r="H9" i="36"/>
  <c r="H10" i="36"/>
  <c r="H11" i="36"/>
  <c r="H12" i="36"/>
  <c r="H13" i="36"/>
  <c r="H14" i="36"/>
  <c r="H15" i="36"/>
  <c r="M3" i="31"/>
  <c r="CA122" i="51"/>
  <c r="M7" i="31"/>
  <c r="CA126" i="51"/>
  <c r="E13" i="31"/>
  <c r="BS132" i="51"/>
  <c r="L6" i="36"/>
  <c r="L9" i="36"/>
  <c r="L13" i="36"/>
  <c r="BT131" i="51"/>
  <c r="M8" i="36"/>
  <c r="BX122" i="51"/>
  <c r="BX123" i="51"/>
  <c r="BX124" i="51"/>
  <c r="BX125" i="51"/>
  <c r="BX126" i="51"/>
  <c r="J8" i="31"/>
  <c r="BX127" i="51"/>
  <c r="BX128" i="51"/>
  <c r="BX129" i="51"/>
  <c r="BX130" i="51"/>
  <c r="J12" i="31"/>
  <c r="BX131" i="51"/>
  <c r="BX132" i="51"/>
  <c r="J14" i="31"/>
  <c r="BX133" i="51"/>
  <c r="J15" i="31"/>
  <c r="BX134" i="51"/>
  <c r="I4" i="36"/>
  <c r="I5" i="36"/>
  <c r="I6" i="36"/>
  <c r="I7" i="36"/>
  <c r="I8" i="36"/>
  <c r="I9" i="36"/>
  <c r="I10" i="36"/>
  <c r="I11" i="36"/>
  <c r="I12" i="36"/>
  <c r="I13" i="36"/>
  <c r="I14" i="36"/>
  <c r="I15" i="36"/>
  <c r="L14" i="36"/>
  <c r="BT124" i="51"/>
  <c r="CB125" i="51"/>
  <c r="F14" i="31"/>
  <c r="BT133" i="51"/>
  <c r="E3" i="36"/>
  <c r="E4" i="36"/>
  <c r="M5" i="36"/>
  <c r="E6" i="36"/>
  <c r="M7" i="36"/>
  <c r="M15" i="36"/>
  <c r="K3" i="31"/>
  <c r="BY122" i="51"/>
  <c r="BY123" i="51"/>
  <c r="BY124" i="51"/>
  <c r="K6" i="31"/>
  <c r="BY125" i="51"/>
  <c r="BY126" i="51"/>
  <c r="BY127" i="51"/>
  <c r="BY128" i="51"/>
  <c r="BY129" i="51"/>
  <c r="K11" i="31"/>
  <c r="BY130" i="51"/>
  <c r="BY131" i="51"/>
  <c r="K13" i="31"/>
  <c r="BY132" i="51"/>
  <c r="BY133" i="51"/>
  <c r="K15" i="31"/>
  <c r="BY134" i="51"/>
  <c r="J3" i="36"/>
  <c r="J4" i="36"/>
  <c r="J5" i="36"/>
  <c r="J6" i="36"/>
  <c r="J7" i="36"/>
  <c r="J8" i="36"/>
  <c r="J9" i="36"/>
  <c r="J10" i="36"/>
  <c r="J11" i="36"/>
  <c r="J12" i="36"/>
  <c r="J13" i="36"/>
  <c r="J14" i="36"/>
  <c r="E5" i="31"/>
  <c r="BS124" i="51"/>
  <c r="BS127" i="51"/>
  <c r="BT126" i="51"/>
  <c r="BT127" i="51"/>
  <c r="CB132" i="51"/>
  <c r="CB133" i="51"/>
  <c r="E14" i="36"/>
  <c r="BZ122" i="51"/>
  <c r="CH122" i="51"/>
  <c r="BZ123" i="51"/>
  <c r="CH123" i="51"/>
  <c r="BZ124" i="51"/>
  <c r="CH124" i="51"/>
  <c r="BZ125" i="51"/>
  <c r="CH125" i="51"/>
  <c r="BZ126" i="51"/>
  <c r="CH126" i="51"/>
  <c r="BZ127" i="51"/>
  <c r="CH127" i="51"/>
  <c r="BZ128" i="51"/>
  <c r="CH128" i="51"/>
  <c r="BZ129" i="51"/>
  <c r="CH129" i="51"/>
  <c r="BZ130" i="51"/>
  <c r="CH130" i="51"/>
  <c r="BZ131" i="51"/>
  <c r="CH131" i="51"/>
  <c r="BZ132" i="51"/>
  <c r="CH132" i="51"/>
  <c r="BZ133" i="51"/>
  <c r="CH133" i="51"/>
  <c r="L15" i="31"/>
  <c r="BZ134" i="51"/>
  <c r="CH134" i="51"/>
  <c r="K3" i="36"/>
  <c r="K4" i="36"/>
  <c r="K5" i="36"/>
  <c r="K6" i="36"/>
  <c r="K7" i="36"/>
  <c r="K8" i="36"/>
  <c r="K9" i="36"/>
  <c r="K10" i="36"/>
  <c r="K11" i="36"/>
  <c r="K12" i="36"/>
  <c r="K13" i="36"/>
  <c r="K14" i="36"/>
  <c r="K15" i="36"/>
  <c r="AZ127" i="51"/>
  <c r="AF128" i="51"/>
  <c r="AZ126" i="51"/>
  <c r="AF127" i="51"/>
  <c r="H3" i="30"/>
  <c r="AZ122" i="51"/>
  <c r="AF123" i="51"/>
  <c r="AF124" i="51"/>
  <c r="H6" i="30"/>
  <c r="AZ125" i="51"/>
  <c r="J6" i="29"/>
  <c r="AF125" i="51"/>
  <c r="AF126" i="51"/>
  <c r="AZ128" i="51"/>
  <c r="J10" i="29"/>
  <c r="AF129" i="51"/>
  <c r="AF130" i="51"/>
  <c r="AF122" i="51"/>
  <c r="AZ123" i="51"/>
  <c r="AZ124" i="51"/>
  <c r="AZ129" i="51"/>
  <c r="AF131" i="51"/>
  <c r="G4" i="35"/>
  <c r="I5" i="34"/>
  <c r="G6" i="35"/>
  <c r="I14" i="34"/>
  <c r="AG124" i="51"/>
  <c r="BA125" i="51"/>
  <c r="I9" i="30"/>
  <c r="BA128" i="51"/>
  <c r="AG132" i="51"/>
  <c r="H5" i="35"/>
  <c r="J8" i="34"/>
  <c r="J10" i="34"/>
  <c r="H10" i="35"/>
  <c r="H12" i="35"/>
  <c r="J14" i="34"/>
  <c r="H14" i="35"/>
  <c r="I3" i="29"/>
  <c r="AE122" i="51"/>
  <c r="AM122" i="51"/>
  <c r="G3" i="30"/>
  <c r="AY122" i="51"/>
  <c r="BG122" i="51"/>
  <c r="AE123" i="51"/>
  <c r="AM123" i="51"/>
  <c r="AY123" i="51"/>
  <c r="BG123" i="51"/>
  <c r="I5" i="29"/>
  <c r="AE124" i="51"/>
  <c r="AM124" i="51"/>
  <c r="AY124" i="51"/>
  <c r="BG124" i="51"/>
  <c r="AE125" i="51"/>
  <c r="AM125" i="51"/>
  <c r="AY125" i="51"/>
  <c r="BG125" i="51"/>
  <c r="AE126" i="51"/>
  <c r="AM126" i="51"/>
  <c r="AY126" i="51"/>
  <c r="BG126" i="51"/>
  <c r="AE127" i="51"/>
  <c r="AM127" i="51"/>
  <c r="AY127" i="51"/>
  <c r="BG127" i="51"/>
  <c r="AE128" i="51"/>
  <c r="AM128" i="51"/>
  <c r="AY128" i="51"/>
  <c r="BG128" i="51"/>
  <c r="AE129" i="51"/>
  <c r="AM129" i="51"/>
  <c r="AY129" i="51"/>
  <c r="BG129" i="51"/>
  <c r="I11" i="29"/>
  <c r="AE130" i="51"/>
  <c r="AM130" i="51"/>
  <c r="G11" i="30"/>
  <c r="AY130" i="51"/>
  <c r="BG130" i="51"/>
  <c r="AE131" i="51"/>
  <c r="AM131" i="51"/>
  <c r="AY131" i="51"/>
  <c r="BG131" i="51"/>
  <c r="I13" i="29"/>
  <c r="AE132" i="51"/>
  <c r="AM132" i="51"/>
  <c r="AY132" i="51"/>
  <c r="BG132" i="51"/>
  <c r="AE133" i="51"/>
  <c r="AM133" i="51"/>
  <c r="AY133" i="51"/>
  <c r="BG133" i="51"/>
  <c r="AE134" i="51"/>
  <c r="AM134" i="51"/>
  <c r="G15" i="30"/>
  <c r="AY134" i="51"/>
  <c r="BG134" i="51"/>
  <c r="F3" i="35"/>
  <c r="H4" i="34"/>
  <c r="F4" i="35"/>
  <c r="H5" i="34"/>
  <c r="F5" i="35"/>
  <c r="H6" i="34"/>
  <c r="F6" i="35"/>
  <c r="H7" i="34"/>
  <c r="F7" i="35"/>
  <c r="N7" i="35"/>
  <c r="H8" i="34"/>
  <c r="F8" i="35"/>
  <c r="H9" i="34"/>
  <c r="F9" i="35"/>
  <c r="H10" i="34"/>
  <c r="F10" i="35"/>
  <c r="H11" i="34"/>
  <c r="F11" i="35"/>
  <c r="H12" i="34"/>
  <c r="F12" i="35"/>
  <c r="H13" i="34"/>
  <c r="F13" i="35"/>
  <c r="H14" i="34"/>
  <c r="F14" i="35"/>
  <c r="H15" i="34"/>
  <c r="F15" i="35"/>
  <c r="I122" i="52"/>
  <c r="Q122" i="52"/>
  <c r="G123" i="52"/>
  <c r="O123" i="52"/>
  <c r="E124" i="52"/>
  <c r="S125" i="52"/>
  <c r="I126" i="52"/>
  <c r="Q126" i="52"/>
  <c r="G127" i="52"/>
  <c r="O127" i="52"/>
  <c r="M128" i="52"/>
  <c r="I130" i="52"/>
  <c r="Q130" i="52"/>
  <c r="G131" i="52"/>
  <c r="O131" i="52"/>
  <c r="E132" i="52"/>
  <c r="M132" i="52"/>
  <c r="K133" i="52"/>
  <c r="S133" i="52"/>
  <c r="I134" i="52"/>
  <c r="Q134" i="52"/>
  <c r="AZ132" i="51"/>
  <c r="AF133" i="51"/>
  <c r="AZ134" i="51"/>
  <c r="G7" i="35"/>
  <c r="I12" i="34"/>
  <c r="G13" i="35"/>
  <c r="AG126" i="51"/>
  <c r="BA127" i="51"/>
  <c r="AG128" i="51"/>
  <c r="AG129" i="51"/>
  <c r="J9" i="34"/>
  <c r="L3" i="29"/>
  <c r="AH122" i="51"/>
  <c r="J3" i="30"/>
  <c r="BB122" i="51"/>
  <c r="AH123" i="51"/>
  <c r="BB123" i="51"/>
  <c r="AH124" i="51"/>
  <c r="BB124" i="51"/>
  <c r="AH125" i="51"/>
  <c r="BB125" i="51"/>
  <c r="AH126" i="51"/>
  <c r="BB126" i="51"/>
  <c r="AH127" i="51"/>
  <c r="BB127" i="51"/>
  <c r="AH128" i="51"/>
  <c r="BB128" i="51"/>
  <c r="AH129" i="51"/>
  <c r="J10" i="30"/>
  <c r="BB129" i="51"/>
  <c r="L11" i="29"/>
  <c r="AH130" i="51"/>
  <c r="BB130" i="51"/>
  <c r="AH131" i="51"/>
  <c r="J12" i="30"/>
  <c r="BB131" i="51"/>
  <c r="L13" i="29"/>
  <c r="AH132" i="51"/>
  <c r="BB132" i="51"/>
  <c r="AH133" i="51"/>
  <c r="J14" i="30"/>
  <c r="BB133" i="51"/>
  <c r="AH134" i="51"/>
  <c r="J15" i="30"/>
  <c r="BB134" i="51"/>
  <c r="K3" i="34"/>
  <c r="K4" i="34"/>
  <c r="I4" i="35"/>
  <c r="K5" i="34"/>
  <c r="I5" i="35"/>
  <c r="K6" i="34"/>
  <c r="I6" i="35"/>
  <c r="K7" i="34"/>
  <c r="I7" i="35"/>
  <c r="K8" i="34"/>
  <c r="I8" i="35"/>
  <c r="K9" i="34"/>
  <c r="I9" i="35"/>
  <c r="K10" i="34"/>
  <c r="I10" i="35"/>
  <c r="K11" i="34"/>
  <c r="I11" i="35"/>
  <c r="K12" i="34"/>
  <c r="I12" i="35"/>
  <c r="K13" i="34"/>
  <c r="I13" i="35"/>
  <c r="K14" i="34"/>
  <c r="I14" i="35"/>
  <c r="K15" i="34"/>
  <c r="I15" i="35"/>
  <c r="H12" i="30"/>
  <c r="AZ131" i="51"/>
  <c r="AF132" i="51"/>
  <c r="AZ133" i="51"/>
  <c r="AF134" i="51"/>
  <c r="G8" i="35"/>
  <c r="G9" i="35"/>
  <c r="I11" i="34"/>
  <c r="I15" i="34"/>
  <c r="I4" i="30"/>
  <c r="BA123" i="51"/>
  <c r="I5" i="30"/>
  <c r="BA124" i="51"/>
  <c r="AG127" i="51"/>
  <c r="I11" i="30"/>
  <c r="BA130" i="51"/>
  <c r="BA131" i="51"/>
  <c r="BA132" i="51"/>
  <c r="BA133" i="51"/>
  <c r="BA134" i="51"/>
  <c r="H4" i="35"/>
  <c r="J5" i="34"/>
  <c r="H6" i="35"/>
  <c r="H7" i="35"/>
  <c r="H8" i="35"/>
  <c r="H9" i="35"/>
  <c r="H11" i="35"/>
  <c r="J13" i="34"/>
  <c r="H15" i="35"/>
  <c r="E3" i="29"/>
  <c r="AA122" i="51"/>
  <c r="M3" i="29"/>
  <c r="AI122" i="51"/>
  <c r="BC122" i="51"/>
  <c r="AA123" i="51"/>
  <c r="AI123" i="51"/>
  <c r="BC123" i="51"/>
  <c r="AA124" i="51"/>
  <c r="AI124" i="51"/>
  <c r="BC124" i="51"/>
  <c r="AA125" i="51"/>
  <c r="AI125" i="51"/>
  <c r="BC125" i="51"/>
  <c r="AA126" i="51"/>
  <c r="AI126" i="51"/>
  <c r="BC126" i="51"/>
  <c r="AA127" i="51"/>
  <c r="AI127" i="51"/>
  <c r="BC127" i="51"/>
  <c r="AA128" i="51"/>
  <c r="AI128" i="51"/>
  <c r="BC128" i="51"/>
  <c r="E10" i="29"/>
  <c r="AA129" i="51"/>
  <c r="M10" i="29"/>
  <c r="AI129" i="51"/>
  <c r="BC129" i="51"/>
  <c r="AA130" i="51"/>
  <c r="AI130" i="51"/>
  <c r="BC130" i="51"/>
  <c r="AA131" i="51"/>
  <c r="M12" i="29"/>
  <c r="AI131" i="51"/>
  <c r="BC131" i="51"/>
  <c r="AA132" i="51"/>
  <c r="AI132" i="51"/>
  <c r="BC132" i="51"/>
  <c r="E14" i="29"/>
  <c r="AA133" i="51"/>
  <c r="M14" i="29"/>
  <c r="AI133" i="51"/>
  <c r="BC133" i="51"/>
  <c r="AA134" i="51"/>
  <c r="AI134" i="51"/>
  <c r="BC134" i="51"/>
  <c r="L3" i="34"/>
  <c r="J3" i="35"/>
  <c r="L4" i="34"/>
  <c r="J4" i="35"/>
  <c r="L5" i="34"/>
  <c r="J5" i="35"/>
  <c r="L6" i="34"/>
  <c r="J6" i="35"/>
  <c r="L7" i="34"/>
  <c r="J7" i="35"/>
  <c r="L8" i="34"/>
  <c r="J8" i="35"/>
  <c r="L9" i="34"/>
  <c r="J9" i="35"/>
  <c r="L10" i="34"/>
  <c r="J10" i="35"/>
  <c r="L11" i="34"/>
  <c r="J11" i="35"/>
  <c r="L12" i="34"/>
  <c r="J12" i="35"/>
  <c r="L13" i="34"/>
  <c r="J13" i="35"/>
  <c r="L14" i="34"/>
  <c r="J14" i="35"/>
  <c r="L15" i="34"/>
  <c r="J15" i="35"/>
  <c r="K87" i="52"/>
  <c r="K123" i="52" s="1"/>
  <c r="S87" i="52"/>
  <c r="S123" i="52" s="1"/>
  <c r="I88" i="52"/>
  <c r="I124" i="52" s="1"/>
  <c r="Q88" i="52"/>
  <c r="Q124" i="52" s="1"/>
  <c r="E90" i="52"/>
  <c r="E126" i="52" s="1"/>
  <c r="M90" i="52"/>
  <c r="M126" i="52" s="1"/>
  <c r="K91" i="52"/>
  <c r="K127" i="52" s="1"/>
  <c r="S91" i="52"/>
  <c r="S127" i="52" s="1"/>
  <c r="I92" i="52"/>
  <c r="I128" i="52" s="1"/>
  <c r="Q92" i="52"/>
  <c r="Q128" i="52" s="1"/>
  <c r="G93" i="52"/>
  <c r="G129" i="52" s="1"/>
  <c r="O93" i="52"/>
  <c r="O129" i="52" s="1"/>
  <c r="E94" i="52"/>
  <c r="E130" i="52" s="1"/>
  <c r="M94" i="52"/>
  <c r="M130" i="52" s="1"/>
  <c r="K95" i="52"/>
  <c r="K131" i="52" s="1"/>
  <c r="S95" i="52"/>
  <c r="S131" i="52" s="1"/>
  <c r="I96" i="52"/>
  <c r="I132" i="52" s="1"/>
  <c r="Q96" i="52"/>
  <c r="Q132" i="52" s="1"/>
  <c r="G97" i="52"/>
  <c r="G133" i="52" s="1"/>
  <c r="O97" i="52"/>
  <c r="O133" i="52" s="1"/>
  <c r="E98" i="52"/>
  <c r="E134" i="52" s="1"/>
  <c r="M98" i="52"/>
  <c r="M134" i="52" s="1"/>
  <c r="AZ130" i="51"/>
  <c r="I4" i="34"/>
  <c r="G5" i="35"/>
  <c r="I7" i="34"/>
  <c r="I9" i="34"/>
  <c r="G10" i="35"/>
  <c r="G15" i="35"/>
  <c r="I3" i="30"/>
  <c r="BA122" i="51"/>
  <c r="K6" i="29"/>
  <c r="AG125" i="51"/>
  <c r="BA129" i="51"/>
  <c r="K12" i="29"/>
  <c r="AG131" i="51"/>
  <c r="K14" i="29"/>
  <c r="AG133" i="51"/>
  <c r="J3" i="34"/>
  <c r="J4" i="34"/>
  <c r="J6" i="34"/>
  <c r="H13" i="35"/>
  <c r="AR64" i="51"/>
  <c r="F3" i="29"/>
  <c r="AB122" i="51"/>
  <c r="AJ122" i="51"/>
  <c r="L3" i="30"/>
  <c r="BD122" i="51"/>
  <c r="AB123" i="51"/>
  <c r="AJ123" i="51"/>
  <c r="BD123" i="51"/>
  <c r="AB124" i="51"/>
  <c r="AJ124" i="51"/>
  <c r="BD124" i="51"/>
  <c r="AB125" i="51"/>
  <c r="AJ125" i="51"/>
  <c r="BD125" i="51"/>
  <c r="AB126" i="51"/>
  <c r="AJ126" i="51"/>
  <c r="L7" i="30"/>
  <c r="BD126" i="51"/>
  <c r="AB127" i="51"/>
  <c r="AJ127" i="51"/>
  <c r="BD127" i="51"/>
  <c r="AB128" i="51"/>
  <c r="AJ128" i="51"/>
  <c r="BD128" i="51"/>
  <c r="AB129" i="51"/>
  <c r="AJ129" i="51"/>
  <c r="L10" i="30"/>
  <c r="BD129" i="51"/>
  <c r="AB130" i="51"/>
  <c r="AJ130" i="51"/>
  <c r="L11" i="30"/>
  <c r="BD130" i="51"/>
  <c r="AB131" i="51"/>
  <c r="AJ131" i="51"/>
  <c r="BD131" i="51"/>
  <c r="AB132" i="51"/>
  <c r="AJ132" i="51"/>
  <c r="L13" i="30"/>
  <c r="BD132" i="51"/>
  <c r="AB133" i="51"/>
  <c r="AJ133" i="51"/>
  <c r="BD133" i="51"/>
  <c r="AB134" i="51"/>
  <c r="AJ134" i="51"/>
  <c r="L15" i="30"/>
  <c r="BD134" i="51"/>
  <c r="E3" i="34"/>
  <c r="M3" i="34"/>
  <c r="E4" i="34"/>
  <c r="M4" i="34"/>
  <c r="K4" i="35"/>
  <c r="M5" i="34"/>
  <c r="K5" i="35"/>
  <c r="E6" i="34"/>
  <c r="M6" i="34"/>
  <c r="K6" i="35"/>
  <c r="E7" i="34"/>
  <c r="M7" i="34"/>
  <c r="K7" i="35"/>
  <c r="E8" i="34"/>
  <c r="M8" i="34"/>
  <c r="K8" i="35"/>
  <c r="E9" i="34"/>
  <c r="M9" i="34"/>
  <c r="K9" i="35"/>
  <c r="E10" i="34"/>
  <c r="M10" i="34"/>
  <c r="K10" i="35"/>
  <c r="M11" i="34"/>
  <c r="K11" i="35"/>
  <c r="E12" i="34"/>
  <c r="M12" i="34"/>
  <c r="K12" i="35"/>
  <c r="M13" i="34"/>
  <c r="K13" i="35"/>
  <c r="E14" i="34"/>
  <c r="M14" i="34"/>
  <c r="K14" i="35"/>
  <c r="E15" i="34"/>
  <c r="M15" i="34"/>
  <c r="K15" i="35"/>
  <c r="I6" i="34"/>
  <c r="I8" i="34"/>
  <c r="I10" i="34"/>
  <c r="G11" i="35"/>
  <c r="G12" i="35"/>
  <c r="G14" i="35"/>
  <c r="AG123" i="51"/>
  <c r="BA126" i="51"/>
  <c r="AG130" i="51"/>
  <c r="J11" i="34"/>
  <c r="BN64" i="51"/>
  <c r="AC122" i="51"/>
  <c r="E3" i="30"/>
  <c r="AW122" i="51"/>
  <c r="M3" i="30"/>
  <c r="BE122" i="51"/>
  <c r="AC123" i="51"/>
  <c r="AW123" i="51"/>
  <c r="BE123" i="51"/>
  <c r="AC124" i="51"/>
  <c r="AW124" i="51"/>
  <c r="BE124" i="51"/>
  <c r="AC125" i="51"/>
  <c r="E6" i="30"/>
  <c r="AW125" i="51"/>
  <c r="BE125" i="51"/>
  <c r="AC126" i="51"/>
  <c r="AW126" i="51"/>
  <c r="BE126" i="51"/>
  <c r="AC127" i="51"/>
  <c r="E8" i="30"/>
  <c r="AW127" i="51"/>
  <c r="BE127" i="51"/>
  <c r="AC128" i="51"/>
  <c r="AW128" i="51"/>
  <c r="BE128" i="51"/>
  <c r="AC129" i="51"/>
  <c r="E10" i="30"/>
  <c r="AW129" i="51"/>
  <c r="M10" i="30"/>
  <c r="BE129" i="51"/>
  <c r="G11" i="29"/>
  <c r="AC130" i="51"/>
  <c r="AW130" i="51"/>
  <c r="BE130" i="51"/>
  <c r="AC131" i="51"/>
  <c r="E12" i="30"/>
  <c r="AW131" i="51"/>
  <c r="M12" i="30"/>
  <c r="BE131" i="51"/>
  <c r="G13" i="29"/>
  <c r="AC132" i="51"/>
  <c r="AW132" i="51"/>
  <c r="M13" i="30"/>
  <c r="BE132" i="51"/>
  <c r="AC133" i="51"/>
  <c r="E14" i="30"/>
  <c r="AW133" i="51"/>
  <c r="M14" i="30"/>
  <c r="BE133" i="51"/>
  <c r="AC134" i="51"/>
  <c r="AW134" i="51"/>
  <c r="BE134" i="51"/>
  <c r="L3" i="35"/>
  <c r="F4" i="34"/>
  <c r="L4" i="35"/>
  <c r="F5" i="34"/>
  <c r="L5" i="35"/>
  <c r="F6" i="34"/>
  <c r="L6" i="35"/>
  <c r="F7" i="34"/>
  <c r="L7" i="35"/>
  <c r="F8" i="34"/>
  <c r="L8" i="35"/>
  <c r="F9" i="34"/>
  <c r="L9" i="35"/>
  <c r="F10" i="34"/>
  <c r="L10" i="35"/>
  <c r="F11" i="34"/>
  <c r="L11" i="35"/>
  <c r="F12" i="34"/>
  <c r="L12" i="35"/>
  <c r="F13" i="34"/>
  <c r="L13" i="35"/>
  <c r="F14" i="34"/>
  <c r="L14" i="35"/>
  <c r="F15" i="34"/>
  <c r="L15" i="35"/>
  <c r="I13" i="34"/>
  <c r="K3" i="29"/>
  <c r="AG122" i="51"/>
  <c r="K15" i="29"/>
  <c r="AG134" i="51"/>
  <c r="J7" i="34"/>
  <c r="J12" i="34"/>
  <c r="AR16" i="51"/>
  <c r="AR32" i="51"/>
  <c r="H3" i="29"/>
  <c r="AD122" i="51"/>
  <c r="AX122" i="51"/>
  <c r="BF122" i="51"/>
  <c r="AD123" i="51"/>
  <c r="AX123" i="51"/>
  <c r="BF123" i="51"/>
  <c r="AD124" i="51"/>
  <c r="AX124" i="51"/>
  <c r="BF124" i="51"/>
  <c r="AD125" i="51"/>
  <c r="F6" i="30"/>
  <c r="AX125" i="51"/>
  <c r="BF125" i="51"/>
  <c r="AD126" i="51"/>
  <c r="F7" i="30"/>
  <c r="AX126" i="51"/>
  <c r="BF126" i="51"/>
  <c r="H8" i="29"/>
  <c r="AD127" i="51"/>
  <c r="F8" i="30"/>
  <c r="AX127" i="51"/>
  <c r="BF127" i="51"/>
  <c r="AD128" i="51"/>
  <c r="AX128" i="51"/>
  <c r="BF128" i="51"/>
  <c r="H10" i="29"/>
  <c r="AD129" i="51"/>
  <c r="AX129" i="51"/>
  <c r="BF129" i="51"/>
  <c r="AD130" i="51"/>
  <c r="F11" i="30"/>
  <c r="AX130" i="51"/>
  <c r="BF130" i="51"/>
  <c r="H12" i="29"/>
  <c r="AD131" i="51"/>
  <c r="AX131" i="51"/>
  <c r="BF131" i="51"/>
  <c r="AD132" i="51"/>
  <c r="F13" i="30"/>
  <c r="AX132" i="51"/>
  <c r="BF132" i="51"/>
  <c r="H14" i="29"/>
  <c r="AD133" i="51"/>
  <c r="F14" i="30"/>
  <c r="AX133" i="51"/>
  <c r="BF133" i="51"/>
  <c r="H15" i="29"/>
  <c r="AD134" i="51"/>
  <c r="AX134" i="51"/>
  <c r="BF134" i="51"/>
  <c r="G3" i="34"/>
  <c r="E4" i="35"/>
  <c r="M4" i="35"/>
  <c r="G5" i="34"/>
  <c r="E5" i="35"/>
  <c r="M5" i="35"/>
  <c r="G6" i="34"/>
  <c r="E6" i="35"/>
  <c r="M6" i="35"/>
  <c r="G7" i="34"/>
  <c r="M7" i="35"/>
  <c r="G8" i="34"/>
  <c r="E8" i="35"/>
  <c r="M8" i="35"/>
  <c r="G9" i="34"/>
  <c r="M9" i="35"/>
  <c r="G10" i="34"/>
  <c r="E10" i="35"/>
  <c r="M10" i="35"/>
  <c r="G11" i="34"/>
  <c r="E11" i="35"/>
  <c r="M11" i="35"/>
  <c r="G12" i="34"/>
  <c r="E12" i="35"/>
  <c r="M12" i="35"/>
  <c r="G13" i="34"/>
  <c r="E13" i="35"/>
  <c r="M13" i="35"/>
  <c r="G14" i="34"/>
  <c r="E14" i="35"/>
  <c r="M14" i="35"/>
  <c r="G15" i="34"/>
  <c r="E15" i="35"/>
  <c r="M15" i="35"/>
  <c r="T86" i="52"/>
  <c r="T122" i="52" s="1"/>
  <c r="J87" i="52"/>
  <c r="J123" i="52" s="1"/>
  <c r="R87" i="52"/>
  <c r="R123" i="52" s="1"/>
  <c r="H88" i="52"/>
  <c r="H124" i="52" s="1"/>
  <c r="P88" i="52"/>
  <c r="P124" i="52" s="1"/>
  <c r="F89" i="52"/>
  <c r="F125" i="52" s="1"/>
  <c r="N89" i="52"/>
  <c r="N125" i="52" s="1"/>
  <c r="J91" i="52"/>
  <c r="J127" i="52" s="1"/>
  <c r="R91" i="52"/>
  <c r="R127" i="52" s="1"/>
  <c r="H92" i="52"/>
  <c r="H128" i="52" s="1"/>
  <c r="P92" i="52"/>
  <c r="P128" i="52" s="1"/>
  <c r="F93" i="52"/>
  <c r="F129" i="52" s="1"/>
  <c r="N93" i="52"/>
  <c r="N129" i="52" s="1"/>
  <c r="L94" i="52"/>
  <c r="L130" i="52" s="1"/>
  <c r="T94" i="52"/>
  <c r="T130" i="52" s="1"/>
  <c r="J95" i="52"/>
  <c r="J131" i="52" s="1"/>
  <c r="R95" i="52"/>
  <c r="R131" i="52" s="1"/>
  <c r="H96" i="52"/>
  <c r="H132" i="52" s="1"/>
  <c r="P96" i="52"/>
  <c r="P132" i="52" s="1"/>
  <c r="F97" i="52"/>
  <c r="F133" i="52" s="1"/>
  <c r="N97" i="52"/>
  <c r="N133" i="52" s="1"/>
  <c r="L98" i="52"/>
  <c r="L134" i="52" s="1"/>
  <c r="T98" i="52"/>
  <c r="T134" i="52" s="1"/>
  <c r="U70" i="51"/>
  <c r="K6" i="10"/>
  <c r="K10" i="10"/>
  <c r="K12" i="10"/>
  <c r="K14" i="10"/>
  <c r="R122" i="51"/>
  <c r="R123" i="51"/>
  <c r="R124" i="51"/>
  <c r="R125" i="51"/>
  <c r="R126" i="51"/>
  <c r="R127" i="51"/>
  <c r="R128" i="51"/>
  <c r="R129" i="51"/>
  <c r="R130" i="51"/>
  <c r="R131" i="51"/>
  <c r="R132" i="51"/>
  <c r="R133" i="51"/>
  <c r="R134" i="51"/>
  <c r="E3" i="10"/>
  <c r="M3" i="10"/>
  <c r="E4" i="10"/>
  <c r="T122" i="51"/>
  <c r="T123" i="51"/>
  <c r="T124" i="51"/>
  <c r="T125" i="51"/>
  <c r="T126" i="51"/>
  <c r="T127" i="51"/>
  <c r="T128" i="51"/>
  <c r="T129" i="51"/>
  <c r="T130" i="51"/>
  <c r="T131" i="51"/>
  <c r="T132" i="51"/>
  <c r="T133" i="51"/>
  <c r="T134" i="51"/>
  <c r="L3" i="10"/>
  <c r="L4" i="10"/>
  <c r="L11" i="10"/>
  <c r="L12" i="10"/>
  <c r="L14" i="10"/>
  <c r="F4" i="10"/>
  <c r="F11" i="10"/>
  <c r="F12" i="10"/>
  <c r="F14" i="10"/>
  <c r="F3" i="10"/>
  <c r="G9" i="10"/>
  <c r="G13" i="10"/>
  <c r="L8" i="10"/>
  <c r="E137" i="51"/>
  <c r="G83" i="51"/>
  <c r="H3" i="10"/>
  <c r="H4" i="10"/>
  <c r="H8" i="10"/>
  <c r="H11" i="10"/>
  <c r="H12" i="10"/>
  <c r="H14" i="10"/>
  <c r="O123" i="51"/>
  <c r="O124" i="51"/>
  <c r="O125" i="51"/>
  <c r="O126" i="51"/>
  <c r="O127" i="51"/>
  <c r="O128" i="51"/>
  <c r="O129" i="51"/>
  <c r="O130" i="51"/>
  <c r="O131" i="51"/>
  <c r="O132" i="51"/>
  <c r="O133" i="51"/>
  <c r="O134" i="51"/>
  <c r="V32" i="51"/>
  <c r="O137" i="51"/>
  <c r="I3" i="10"/>
  <c r="P123" i="51"/>
  <c r="P124" i="51"/>
  <c r="P125" i="51"/>
  <c r="P126" i="51"/>
  <c r="P127" i="51"/>
  <c r="P128" i="51"/>
  <c r="P129" i="51"/>
  <c r="P130" i="51"/>
  <c r="P131" i="51"/>
  <c r="P132" i="51"/>
  <c r="P133" i="51"/>
  <c r="P134" i="51"/>
  <c r="L15" i="10"/>
  <c r="G137" i="51"/>
  <c r="J3" i="10"/>
  <c r="J6" i="10"/>
  <c r="J7" i="10"/>
  <c r="J8" i="10"/>
  <c r="J11" i="10"/>
  <c r="J14" i="10"/>
  <c r="J15" i="10"/>
  <c r="Q123" i="51"/>
  <c r="Q124" i="51"/>
  <c r="Q125" i="51"/>
  <c r="Q126" i="51"/>
  <c r="Q127" i="51"/>
  <c r="Q128" i="51"/>
  <c r="Q129" i="51"/>
  <c r="Q130" i="51"/>
  <c r="Q131" i="51"/>
  <c r="Q132" i="51"/>
  <c r="Q133" i="51"/>
  <c r="Q134" i="51"/>
  <c r="H122" i="52"/>
  <c r="P122" i="52"/>
  <c r="F123" i="52"/>
  <c r="N123" i="52"/>
  <c r="L124" i="52"/>
  <c r="T124" i="52"/>
  <c r="J125" i="52"/>
  <c r="R125" i="52"/>
  <c r="H126" i="52"/>
  <c r="P126" i="52"/>
  <c r="F127" i="52"/>
  <c r="N127" i="52"/>
  <c r="L128" i="52"/>
  <c r="T128" i="52"/>
  <c r="J129" i="52"/>
  <c r="R129" i="52"/>
  <c r="F131" i="52"/>
  <c r="N131" i="52"/>
  <c r="L132" i="52"/>
  <c r="T132" i="52"/>
  <c r="J133" i="52"/>
  <c r="R133" i="52"/>
  <c r="H134" i="52"/>
  <c r="P134" i="52"/>
  <c r="S150" i="50"/>
  <c r="Q151" i="50"/>
  <c r="O152" i="50"/>
  <c r="S154" i="50"/>
  <c r="Q155" i="50"/>
  <c r="O156" i="50"/>
  <c r="S158" i="50"/>
  <c r="Q159" i="50"/>
  <c r="O160" i="50"/>
  <c r="O150" i="50"/>
  <c r="S152" i="50"/>
  <c r="Q153" i="50"/>
  <c r="O154" i="50"/>
  <c r="S156" i="50"/>
  <c r="Q157" i="50"/>
  <c r="O158" i="50"/>
  <c r="S160" i="50"/>
  <c r="J14" i="33"/>
  <c r="J133" i="51"/>
  <c r="K122" i="51"/>
  <c r="S99" i="51"/>
  <c r="S122" i="51"/>
  <c r="K4" i="33"/>
  <c r="K123" i="51"/>
  <c r="K5" i="33"/>
  <c r="K124" i="51"/>
  <c r="K6" i="33"/>
  <c r="K125" i="51"/>
  <c r="K7" i="33"/>
  <c r="K126" i="51"/>
  <c r="K8" i="33"/>
  <c r="K127" i="51"/>
  <c r="K9" i="33"/>
  <c r="K128" i="51"/>
  <c r="K10" i="33"/>
  <c r="K129" i="51"/>
  <c r="K11" i="33"/>
  <c r="K130" i="51"/>
  <c r="K12" i="33"/>
  <c r="K131" i="51"/>
  <c r="K13" i="33"/>
  <c r="K132" i="51"/>
  <c r="K14" i="33"/>
  <c r="K133" i="51"/>
  <c r="K15" i="33"/>
  <c r="K134" i="51"/>
  <c r="J12" i="33"/>
  <c r="J131" i="51"/>
  <c r="L3" i="33"/>
  <c r="L122" i="51"/>
  <c r="L4" i="33"/>
  <c r="L123" i="51"/>
  <c r="L5" i="33"/>
  <c r="L124" i="51"/>
  <c r="L6" i="33"/>
  <c r="L125" i="51"/>
  <c r="L7" i="33"/>
  <c r="L126" i="51"/>
  <c r="L8" i="33"/>
  <c r="L127" i="51"/>
  <c r="L9" i="33"/>
  <c r="L128" i="51"/>
  <c r="L10" i="33"/>
  <c r="L129" i="51"/>
  <c r="L11" i="33"/>
  <c r="L130" i="51"/>
  <c r="L12" i="33"/>
  <c r="L131" i="51"/>
  <c r="L13" i="33"/>
  <c r="L132" i="51"/>
  <c r="L14" i="33"/>
  <c r="L133" i="51"/>
  <c r="L15" i="33"/>
  <c r="L134" i="51"/>
  <c r="J8" i="33"/>
  <c r="J127" i="51"/>
  <c r="J9" i="33"/>
  <c r="J128" i="51"/>
  <c r="J13" i="33"/>
  <c r="J132" i="51"/>
  <c r="J15" i="33"/>
  <c r="J134" i="51"/>
  <c r="M122" i="51"/>
  <c r="E4" i="33"/>
  <c r="E123" i="51"/>
  <c r="M4" i="33"/>
  <c r="M123" i="51"/>
  <c r="E5" i="33"/>
  <c r="E124" i="51"/>
  <c r="M5" i="33"/>
  <c r="M124" i="51"/>
  <c r="E6" i="33"/>
  <c r="E125" i="51"/>
  <c r="M6" i="33"/>
  <c r="M125" i="51"/>
  <c r="E7" i="33"/>
  <c r="E126" i="51"/>
  <c r="M7" i="33"/>
  <c r="M126" i="51"/>
  <c r="E8" i="33"/>
  <c r="E127" i="51"/>
  <c r="M8" i="33"/>
  <c r="M127" i="51"/>
  <c r="E9" i="33"/>
  <c r="E128" i="51"/>
  <c r="M9" i="33"/>
  <c r="M128" i="51"/>
  <c r="E10" i="33"/>
  <c r="E129" i="51"/>
  <c r="M10" i="33"/>
  <c r="M129" i="51"/>
  <c r="E11" i="33"/>
  <c r="E130" i="51"/>
  <c r="M11" i="33"/>
  <c r="M130" i="51"/>
  <c r="E12" i="33"/>
  <c r="E131" i="51"/>
  <c r="M12" i="33"/>
  <c r="M131" i="51"/>
  <c r="E13" i="33"/>
  <c r="E132" i="51"/>
  <c r="M13" i="33"/>
  <c r="M132" i="51"/>
  <c r="E14" i="33"/>
  <c r="E133" i="51"/>
  <c r="M14" i="33"/>
  <c r="M133" i="51"/>
  <c r="E15" i="33"/>
  <c r="E134" i="51"/>
  <c r="M15" i="33"/>
  <c r="M134" i="51"/>
  <c r="J4" i="33"/>
  <c r="J123" i="51"/>
  <c r="J7" i="33"/>
  <c r="J126" i="51"/>
  <c r="F122" i="51"/>
  <c r="N122" i="51"/>
  <c r="F4" i="33"/>
  <c r="F123" i="51"/>
  <c r="N123" i="51"/>
  <c r="F5" i="33"/>
  <c r="F124" i="51"/>
  <c r="N124" i="51"/>
  <c r="F6" i="33"/>
  <c r="F125" i="51"/>
  <c r="N6" i="33"/>
  <c r="N125" i="51"/>
  <c r="F7" i="33"/>
  <c r="F126" i="51"/>
  <c r="N7" i="33"/>
  <c r="N126" i="51"/>
  <c r="F8" i="33"/>
  <c r="F127" i="51"/>
  <c r="N8" i="33"/>
  <c r="N127" i="51"/>
  <c r="F9" i="33"/>
  <c r="F128" i="51"/>
  <c r="N9" i="33"/>
  <c r="N128" i="51"/>
  <c r="F10" i="33"/>
  <c r="F129" i="51"/>
  <c r="N10" i="33"/>
  <c r="N129" i="51"/>
  <c r="F11" i="33"/>
  <c r="F130" i="51"/>
  <c r="N11" i="33"/>
  <c r="N130" i="51"/>
  <c r="F12" i="33"/>
  <c r="F131" i="51"/>
  <c r="N12" i="33"/>
  <c r="N131" i="51"/>
  <c r="F13" i="33"/>
  <c r="F132" i="51"/>
  <c r="N13" i="33"/>
  <c r="N132" i="51"/>
  <c r="F14" i="33"/>
  <c r="F133" i="51"/>
  <c r="N14" i="33"/>
  <c r="N133" i="51"/>
  <c r="F15" i="33"/>
  <c r="F134" i="51"/>
  <c r="N15" i="33"/>
  <c r="N134" i="51"/>
  <c r="J5" i="33"/>
  <c r="J124" i="51"/>
  <c r="J6" i="33"/>
  <c r="J125" i="51"/>
  <c r="G122" i="51"/>
  <c r="O99" i="51"/>
  <c r="O122" i="51"/>
  <c r="G4" i="33"/>
  <c r="G123" i="51"/>
  <c r="G5" i="33"/>
  <c r="G124" i="51"/>
  <c r="G6" i="33"/>
  <c r="G125" i="51"/>
  <c r="G7" i="33"/>
  <c r="G126" i="51"/>
  <c r="G8" i="33"/>
  <c r="G127" i="51"/>
  <c r="G9" i="33"/>
  <c r="G128" i="51"/>
  <c r="G10" i="33"/>
  <c r="G129" i="51"/>
  <c r="G11" i="33"/>
  <c r="G130" i="51"/>
  <c r="G12" i="33"/>
  <c r="G131" i="51"/>
  <c r="G13" i="33"/>
  <c r="G132" i="51"/>
  <c r="G14" i="33"/>
  <c r="G133" i="51"/>
  <c r="G15" i="33"/>
  <c r="G134" i="51"/>
  <c r="H122" i="51"/>
  <c r="P99" i="51"/>
  <c r="P122" i="51"/>
  <c r="H4" i="33"/>
  <c r="H123" i="51"/>
  <c r="H5" i="33"/>
  <c r="H124" i="51"/>
  <c r="H6" i="33"/>
  <c r="H125" i="51"/>
  <c r="H7" i="33"/>
  <c r="H126" i="51"/>
  <c r="H8" i="33"/>
  <c r="H127" i="51"/>
  <c r="H9" i="33"/>
  <c r="H128" i="51"/>
  <c r="H10" i="33"/>
  <c r="H129" i="51"/>
  <c r="H11" i="33"/>
  <c r="H130" i="51"/>
  <c r="H12" i="33"/>
  <c r="H131" i="51"/>
  <c r="H13" i="33"/>
  <c r="H132" i="51"/>
  <c r="H14" i="33"/>
  <c r="H133" i="51"/>
  <c r="H15" i="33"/>
  <c r="H134" i="51"/>
  <c r="J3" i="33"/>
  <c r="J122" i="51"/>
  <c r="J10" i="33"/>
  <c r="J129" i="51"/>
  <c r="J11" i="33"/>
  <c r="J130" i="51"/>
  <c r="I122" i="51"/>
  <c r="Q99" i="51"/>
  <c r="Q122" i="51"/>
  <c r="I4" i="33"/>
  <c r="I123" i="51"/>
  <c r="I5" i="33"/>
  <c r="I124" i="51"/>
  <c r="I6" i="33"/>
  <c r="I125" i="51"/>
  <c r="I7" i="33"/>
  <c r="I126" i="51"/>
  <c r="I8" i="33"/>
  <c r="I127" i="51"/>
  <c r="I9" i="33"/>
  <c r="I128" i="51"/>
  <c r="I10" i="33"/>
  <c r="I129" i="51"/>
  <c r="I11" i="33"/>
  <c r="I130" i="51"/>
  <c r="I12" i="33"/>
  <c r="I131" i="51"/>
  <c r="I13" i="33"/>
  <c r="I132" i="51"/>
  <c r="I14" i="33"/>
  <c r="I133" i="51"/>
  <c r="I15" i="33"/>
  <c r="I134" i="51"/>
  <c r="E122" i="51"/>
  <c r="T150" i="50"/>
  <c r="R151" i="50"/>
  <c r="P152" i="50"/>
  <c r="T154" i="50"/>
  <c r="R155" i="50"/>
  <c r="P156" i="50"/>
  <c r="T158" i="50"/>
  <c r="R159" i="50"/>
  <c r="P160" i="50"/>
  <c r="P150" i="50"/>
  <c r="T152" i="50"/>
  <c r="R153" i="50"/>
  <c r="P154" i="50"/>
  <c r="T156" i="50"/>
  <c r="R157" i="50"/>
  <c r="P158" i="50"/>
  <c r="T160" i="50"/>
  <c r="S151" i="50"/>
  <c r="Q152" i="50"/>
  <c r="O153" i="50"/>
  <c r="S155" i="50"/>
  <c r="Q156" i="50"/>
  <c r="O157" i="50"/>
  <c r="S159" i="50"/>
  <c r="Q160" i="50"/>
  <c r="S129" i="50"/>
  <c r="L12" i="32"/>
  <c r="E3" i="32"/>
  <c r="M3" i="32"/>
  <c r="K4" i="32"/>
  <c r="I5" i="32"/>
  <c r="G6" i="32"/>
  <c r="E7" i="32"/>
  <c r="K8" i="32"/>
  <c r="I9" i="32"/>
  <c r="G10" i="32"/>
  <c r="E11" i="32"/>
  <c r="M11" i="32"/>
  <c r="K12" i="32"/>
  <c r="I13" i="32"/>
  <c r="G3" i="32"/>
  <c r="E4" i="32"/>
  <c r="M4" i="32"/>
  <c r="K5" i="32"/>
  <c r="I6" i="32"/>
  <c r="G7" i="32"/>
  <c r="E8" i="32"/>
  <c r="M8" i="32"/>
  <c r="K9" i="32"/>
  <c r="I10" i="32"/>
  <c r="G11" i="32"/>
  <c r="E12" i="32"/>
  <c r="M12" i="32"/>
  <c r="K13" i="32"/>
  <c r="F3" i="32"/>
  <c r="J5" i="32"/>
  <c r="F7" i="32"/>
  <c r="F11" i="32"/>
  <c r="T151" i="50"/>
  <c r="R152" i="50"/>
  <c r="P153" i="50"/>
  <c r="T155" i="50"/>
  <c r="R156" i="50"/>
  <c r="P157" i="50"/>
  <c r="T159" i="50"/>
  <c r="R160" i="50"/>
  <c r="H3" i="32"/>
  <c r="F4" i="32"/>
  <c r="L5" i="32"/>
  <c r="J6" i="32"/>
  <c r="H7" i="32"/>
  <c r="F8" i="32"/>
  <c r="L9" i="32"/>
  <c r="J10" i="32"/>
  <c r="H11" i="32"/>
  <c r="F12" i="32"/>
  <c r="L13" i="32"/>
  <c r="I3" i="32"/>
  <c r="G4" i="32"/>
  <c r="E5" i="32"/>
  <c r="M5" i="32"/>
  <c r="K6" i="32"/>
  <c r="I7" i="32"/>
  <c r="G8" i="32"/>
  <c r="M9" i="32"/>
  <c r="K10" i="32"/>
  <c r="I11" i="32"/>
  <c r="G12" i="32"/>
  <c r="E13" i="32"/>
  <c r="M13" i="32"/>
  <c r="J9" i="32"/>
  <c r="J13" i="32"/>
  <c r="J3" i="32"/>
  <c r="H4" i="32"/>
  <c r="F5" i="32"/>
  <c r="L6" i="32"/>
  <c r="J7" i="32"/>
  <c r="H8" i="32"/>
  <c r="F9" i="32"/>
  <c r="L10" i="32"/>
  <c r="J11" i="32"/>
  <c r="H12" i="32"/>
  <c r="F13" i="32"/>
  <c r="L8" i="32"/>
  <c r="K129" i="50"/>
  <c r="I4" i="32"/>
  <c r="G5" i="32"/>
  <c r="E6" i="32"/>
  <c r="M6" i="32"/>
  <c r="K7" i="32"/>
  <c r="I8" i="32"/>
  <c r="E10" i="32"/>
  <c r="M10" i="32"/>
  <c r="K11" i="32"/>
  <c r="I12" i="32"/>
  <c r="G13" i="32"/>
  <c r="L4" i="32"/>
  <c r="H6" i="32"/>
  <c r="H10" i="32"/>
  <c r="J4" i="32"/>
  <c r="H5" i="32"/>
  <c r="F6" i="32"/>
  <c r="L7" i="32"/>
  <c r="J8" i="32"/>
  <c r="H9" i="32"/>
  <c r="F10" i="32"/>
  <c r="N10" i="32"/>
  <c r="L11" i="32"/>
  <c r="J12" i="32"/>
  <c r="H13" i="32"/>
  <c r="H152" i="50"/>
  <c r="J159" i="50"/>
  <c r="K3" i="2"/>
  <c r="K150" i="50"/>
  <c r="I4" i="2"/>
  <c r="I151" i="50"/>
  <c r="G152" i="50"/>
  <c r="E153" i="50"/>
  <c r="M153" i="50"/>
  <c r="K7" i="2"/>
  <c r="K154" i="50"/>
  <c r="I155" i="50"/>
  <c r="G9" i="2"/>
  <c r="G156" i="50"/>
  <c r="E10" i="2"/>
  <c r="E157" i="50"/>
  <c r="M10" i="2"/>
  <c r="M157" i="50"/>
  <c r="K158" i="50"/>
  <c r="I159" i="50"/>
  <c r="G160" i="50"/>
  <c r="J151" i="50"/>
  <c r="N153" i="50"/>
  <c r="L11" i="2"/>
  <c r="L158" i="50"/>
  <c r="H160" i="50"/>
  <c r="M150" i="50"/>
  <c r="K151" i="50"/>
  <c r="I152" i="50"/>
  <c r="G153" i="50"/>
  <c r="E154" i="50"/>
  <c r="M154" i="50"/>
  <c r="K155" i="50"/>
  <c r="I156" i="50"/>
  <c r="G157" i="50"/>
  <c r="E158" i="50"/>
  <c r="M158" i="50"/>
  <c r="K159" i="50"/>
  <c r="I160" i="50"/>
  <c r="F6" i="2"/>
  <c r="F153" i="50"/>
  <c r="J155" i="50"/>
  <c r="F157" i="50"/>
  <c r="F150" i="50"/>
  <c r="N150" i="50"/>
  <c r="L151" i="50"/>
  <c r="J152" i="50"/>
  <c r="H153" i="50"/>
  <c r="F7" i="2"/>
  <c r="F154" i="50"/>
  <c r="N154" i="50"/>
  <c r="L155" i="50"/>
  <c r="J156" i="50"/>
  <c r="H157" i="50"/>
  <c r="F158" i="50"/>
  <c r="N158" i="50"/>
  <c r="L159" i="50"/>
  <c r="J160" i="50"/>
  <c r="G150" i="50"/>
  <c r="E151" i="50"/>
  <c r="M151" i="50"/>
  <c r="K152" i="50"/>
  <c r="I153" i="50"/>
  <c r="G154" i="50"/>
  <c r="E155" i="50"/>
  <c r="M8" i="2"/>
  <c r="M155" i="50"/>
  <c r="K156" i="50"/>
  <c r="I157" i="50"/>
  <c r="G158" i="50"/>
  <c r="E159" i="50"/>
  <c r="M159" i="50"/>
  <c r="K160" i="50"/>
  <c r="H3" i="2"/>
  <c r="H150" i="50"/>
  <c r="F151" i="50"/>
  <c r="N151" i="50"/>
  <c r="L5" i="2"/>
  <c r="L152" i="50"/>
  <c r="J153" i="50"/>
  <c r="H7" i="2"/>
  <c r="H154" i="50"/>
  <c r="F155" i="50"/>
  <c r="N155" i="50"/>
  <c r="L156" i="50"/>
  <c r="J157" i="50"/>
  <c r="H158" i="50"/>
  <c r="F159" i="50"/>
  <c r="N159" i="50"/>
  <c r="L13" i="2"/>
  <c r="L160" i="50"/>
  <c r="N157" i="50"/>
  <c r="I3" i="2"/>
  <c r="I150" i="50"/>
  <c r="G4" i="2"/>
  <c r="G151" i="50"/>
  <c r="E152" i="50"/>
  <c r="M152" i="50"/>
  <c r="K153" i="50"/>
  <c r="I154" i="50"/>
  <c r="G155" i="50"/>
  <c r="E156" i="50"/>
  <c r="M156" i="50"/>
  <c r="K157" i="50"/>
  <c r="I11" i="2"/>
  <c r="I158" i="50"/>
  <c r="G159" i="50"/>
  <c r="E160" i="50"/>
  <c r="M160" i="50"/>
  <c r="L3" i="2"/>
  <c r="L150" i="50"/>
  <c r="L154" i="50"/>
  <c r="H9" i="2"/>
  <c r="H156" i="50"/>
  <c r="J150" i="50"/>
  <c r="H151" i="50"/>
  <c r="F5" i="2"/>
  <c r="F152" i="50"/>
  <c r="N152" i="50"/>
  <c r="L153" i="50"/>
  <c r="J154" i="50"/>
  <c r="H8" i="2"/>
  <c r="H155" i="50"/>
  <c r="F156" i="50"/>
  <c r="N156" i="50"/>
  <c r="L10" i="2"/>
  <c r="L157" i="50"/>
  <c r="J11" i="2"/>
  <c r="J158" i="50"/>
  <c r="H159" i="50"/>
  <c r="F13" i="2"/>
  <c r="F160" i="50"/>
  <c r="N160" i="50"/>
  <c r="E150" i="50"/>
  <c r="G86" i="52"/>
  <c r="G122" i="52" s="1"/>
  <c r="O86" i="52"/>
  <c r="O122" i="52" s="1"/>
  <c r="E87" i="52"/>
  <c r="E123" i="52" s="1"/>
  <c r="M87" i="52"/>
  <c r="M123" i="52" s="1"/>
  <c r="K88" i="52"/>
  <c r="S88" i="52"/>
  <c r="S124" i="52" s="1"/>
  <c r="I89" i="52"/>
  <c r="I125" i="52" s="1"/>
  <c r="Q89" i="52"/>
  <c r="Q125" i="52" s="1"/>
  <c r="G90" i="52"/>
  <c r="G126" i="52" s="1"/>
  <c r="O90" i="52"/>
  <c r="O126" i="52" s="1"/>
  <c r="E91" i="52"/>
  <c r="E127" i="52" s="1"/>
  <c r="M91" i="52"/>
  <c r="M127" i="52" s="1"/>
  <c r="C92" i="52"/>
  <c r="K92" i="52"/>
  <c r="K128" i="52" s="1"/>
  <c r="S92" i="52"/>
  <c r="S128" i="52" s="1"/>
  <c r="I93" i="52"/>
  <c r="I129" i="52" s="1"/>
  <c r="Q93" i="52"/>
  <c r="Q129" i="52" s="1"/>
  <c r="G94" i="52"/>
  <c r="G130" i="52" s="1"/>
  <c r="O94" i="52"/>
  <c r="O130" i="52" s="1"/>
  <c r="E95" i="52"/>
  <c r="E131" i="52" s="1"/>
  <c r="M95" i="52"/>
  <c r="M131" i="52" s="1"/>
  <c r="K96" i="52"/>
  <c r="K132" i="52" s="1"/>
  <c r="S96" i="52"/>
  <c r="S132" i="52" s="1"/>
  <c r="I97" i="52"/>
  <c r="I133" i="52" s="1"/>
  <c r="Q97" i="52"/>
  <c r="Q133" i="52" s="1"/>
  <c r="G98" i="52"/>
  <c r="O98" i="52"/>
  <c r="O134" i="52" s="1"/>
  <c r="U52" i="52"/>
  <c r="U59" i="52"/>
  <c r="F137" i="51"/>
  <c r="AH137" i="51"/>
  <c r="BJ137" i="51"/>
  <c r="CJ32" i="51"/>
  <c r="N3" i="10"/>
  <c r="N4" i="10"/>
  <c r="D5" i="29"/>
  <c r="J5" i="30"/>
  <c r="N6" i="10"/>
  <c r="D6" i="29"/>
  <c r="H6" i="31"/>
  <c r="L7" i="29"/>
  <c r="J7" i="30"/>
  <c r="H7" i="31"/>
  <c r="N8" i="10"/>
  <c r="D8" i="29"/>
  <c r="J8" i="30"/>
  <c r="D9" i="29"/>
  <c r="N10" i="10"/>
  <c r="D10" i="29"/>
  <c r="L10" i="29"/>
  <c r="H11" i="31"/>
  <c r="N12" i="10"/>
  <c r="H13" i="31"/>
  <c r="D14" i="29"/>
  <c r="F115" i="51"/>
  <c r="F3" i="43"/>
  <c r="Z115" i="51"/>
  <c r="D21" i="43"/>
  <c r="AH115" i="51"/>
  <c r="L21" i="43"/>
  <c r="BB115" i="51"/>
  <c r="J40" i="43"/>
  <c r="BJ115" i="51"/>
  <c r="E4" i="29"/>
  <c r="M4" i="29"/>
  <c r="C4" i="30"/>
  <c r="K4" i="30"/>
  <c r="I4" i="31"/>
  <c r="E5" i="29"/>
  <c r="M5" i="29"/>
  <c r="C5" i="30"/>
  <c r="K5" i="30"/>
  <c r="G6" i="10"/>
  <c r="E6" i="29"/>
  <c r="M6" i="29"/>
  <c r="K6" i="30"/>
  <c r="I6" i="31"/>
  <c r="E7" i="29"/>
  <c r="M7" i="29"/>
  <c r="K7" i="30"/>
  <c r="I7" i="31"/>
  <c r="G8" i="10"/>
  <c r="E8" i="29"/>
  <c r="M8" i="29"/>
  <c r="K8" i="30"/>
  <c r="I8" i="31"/>
  <c r="C9" i="30"/>
  <c r="K9" i="30"/>
  <c r="I9" i="31"/>
  <c r="G10" i="10"/>
  <c r="K10" i="30"/>
  <c r="I10" i="31"/>
  <c r="G11" i="10"/>
  <c r="E11" i="29"/>
  <c r="M11" i="29"/>
  <c r="G12" i="10"/>
  <c r="E12" i="29"/>
  <c r="C12" i="30"/>
  <c r="K12" i="30"/>
  <c r="I12" i="31"/>
  <c r="E13" i="29"/>
  <c r="M13" i="29"/>
  <c r="C13" i="30"/>
  <c r="K13" i="30"/>
  <c r="G14" i="10"/>
  <c r="C14" i="30"/>
  <c r="K14" i="30"/>
  <c r="I14" i="31"/>
  <c r="E15" i="29"/>
  <c r="M15" i="29"/>
  <c r="K15" i="30"/>
  <c r="I15" i="31"/>
  <c r="AU115" i="51"/>
  <c r="C39" i="43"/>
  <c r="BC115" i="51"/>
  <c r="K39" i="43"/>
  <c r="AQ103" i="51"/>
  <c r="E22" i="43"/>
  <c r="N7" i="43"/>
  <c r="D25" i="43"/>
  <c r="N8" i="43"/>
  <c r="N9" i="43"/>
  <c r="AQ108" i="51"/>
  <c r="D27" i="43"/>
  <c r="N10" i="43"/>
  <c r="N11" i="43"/>
  <c r="N12" i="43"/>
  <c r="N13" i="43"/>
  <c r="N14" i="43"/>
  <c r="N15" i="43"/>
  <c r="BV115" i="51"/>
  <c r="H69" i="43"/>
  <c r="H99" i="51"/>
  <c r="H3" i="33"/>
  <c r="AB99" i="51"/>
  <c r="F3" i="34"/>
  <c r="AJ99" i="51"/>
  <c r="N3" i="34"/>
  <c r="N4" i="34"/>
  <c r="N5" i="34"/>
  <c r="AQ94" i="51"/>
  <c r="E11" i="34"/>
  <c r="BM95" i="51"/>
  <c r="C12" i="35"/>
  <c r="AQ96" i="51"/>
  <c r="E13" i="34"/>
  <c r="K4" i="10"/>
  <c r="H5" i="10"/>
  <c r="G7" i="10"/>
  <c r="E13" i="10"/>
  <c r="L4" i="29"/>
  <c r="N8" i="29"/>
  <c r="I5" i="31"/>
  <c r="J13" i="30"/>
  <c r="H14" i="31"/>
  <c r="AQ109" i="51"/>
  <c r="C28" i="43"/>
  <c r="CJ16" i="51"/>
  <c r="H137" i="51"/>
  <c r="P137" i="51"/>
  <c r="AB137" i="51"/>
  <c r="AJ137" i="51"/>
  <c r="AV137" i="51"/>
  <c r="BD137" i="51"/>
  <c r="BL137" i="51"/>
  <c r="U33" i="51"/>
  <c r="CJ64" i="51"/>
  <c r="N3" i="29"/>
  <c r="J3" i="31"/>
  <c r="F4" i="29"/>
  <c r="N4" i="29"/>
  <c r="L4" i="30"/>
  <c r="J4" i="31"/>
  <c r="F5" i="29"/>
  <c r="N5" i="29"/>
  <c r="D5" i="30"/>
  <c r="L5" i="30"/>
  <c r="J5" i="31"/>
  <c r="H6" i="10"/>
  <c r="N6" i="29"/>
  <c r="D6" i="30"/>
  <c r="L6" i="30"/>
  <c r="J6" i="31"/>
  <c r="H7" i="10"/>
  <c r="F7" i="29"/>
  <c r="N7" i="29"/>
  <c r="J7" i="31"/>
  <c r="F8" i="29"/>
  <c r="H9" i="10"/>
  <c r="F9" i="29"/>
  <c r="N9" i="29"/>
  <c r="D9" i="30"/>
  <c r="L9" i="30"/>
  <c r="J9" i="31"/>
  <c r="H10" i="10"/>
  <c r="F10" i="29"/>
  <c r="N10" i="29"/>
  <c r="F11" i="29"/>
  <c r="N11" i="29"/>
  <c r="J11" i="31"/>
  <c r="F12" i="29"/>
  <c r="N12" i="29"/>
  <c r="D12" i="30"/>
  <c r="L12" i="30"/>
  <c r="H13" i="10"/>
  <c r="F13" i="29"/>
  <c r="N13" i="29"/>
  <c r="J13" i="31"/>
  <c r="N14" i="29"/>
  <c r="D14" i="30"/>
  <c r="L14" i="30"/>
  <c r="H15" i="10"/>
  <c r="F15" i="29"/>
  <c r="N15" i="29"/>
  <c r="H115" i="51"/>
  <c r="H3" i="43"/>
  <c r="N21" i="43"/>
  <c r="BX115" i="51"/>
  <c r="J57" i="43"/>
  <c r="N22" i="43"/>
  <c r="N23" i="43"/>
  <c r="N24" i="43"/>
  <c r="AQ113" i="51"/>
  <c r="E32" i="43"/>
  <c r="AV115" i="51"/>
  <c r="I99" i="51"/>
  <c r="I3" i="33"/>
  <c r="AW99" i="51"/>
  <c r="E3" i="35"/>
  <c r="BE99" i="51"/>
  <c r="M3" i="35"/>
  <c r="AC99" i="51"/>
  <c r="G4" i="34"/>
  <c r="AK99" i="51"/>
  <c r="N6" i="34"/>
  <c r="N7" i="34"/>
  <c r="N8" i="34"/>
  <c r="N9" i="34"/>
  <c r="N10" i="34"/>
  <c r="N11" i="34"/>
  <c r="N12" i="34"/>
  <c r="N13" i="34"/>
  <c r="N14" i="34"/>
  <c r="N15" i="34"/>
  <c r="BX99" i="51"/>
  <c r="J15" i="36"/>
  <c r="CF99" i="51"/>
  <c r="I17" i="52"/>
  <c r="U56" i="52"/>
  <c r="J65" i="52"/>
  <c r="J139" i="52" s="1"/>
  <c r="H65" i="52"/>
  <c r="H139" i="52" s="1"/>
  <c r="P65" i="52"/>
  <c r="P139" i="52" s="1"/>
  <c r="G3" i="10"/>
  <c r="L5" i="10"/>
  <c r="D8" i="10"/>
  <c r="M13" i="10"/>
  <c r="C3" i="30"/>
  <c r="L8" i="30"/>
  <c r="F6" i="31"/>
  <c r="D12" i="31"/>
  <c r="N137" i="51"/>
  <c r="BB137" i="51"/>
  <c r="CD137" i="51"/>
  <c r="J4" i="30"/>
  <c r="N5" i="10"/>
  <c r="L5" i="29"/>
  <c r="H5" i="31"/>
  <c r="F6" i="10"/>
  <c r="L6" i="29"/>
  <c r="F7" i="10"/>
  <c r="F8" i="10"/>
  <c r="L8" i="29"/>
  <c r="N9" i="10"/>
  <c r="H9" i="31"/>
  <c r="H10" i="31"/>
  <c r="N11" i="10"/>
  <c r="N14" i="10"/>
  <c r="L14" i="29"/>
  <c r="F15" i="10"/>
  <c r="L15" i="29"/>
  <c r="N115" i="51"/>
  <c r="N3" i="43"/>
  <c r="N6" i="43"/>
  <c r="I137" i="51"/>
  <c r="Q137" i="51"/>
  <c r="AC137" i="51"/>
  <c r="AK137" i="51"/>
  <c r="AW137" i="51"/>
  <c r="BE137" i="51"/>
  <c r="BQ137" i="51"/>
  <c r="BY137" i="51"/>
  <c r="CG137" i="51"/>
  <c r="G4" i="29"/>
  <c r="E4" i="30"/>
  <c r="M4" i="30"/>
  <c r="K4" i="31"/>
  <c r="I5" i="10"/>
  <c r="G5" i="29"/>
  <c r="C5" i="31"/>
  <c r="K5" i="31"/>
  <c r="G6" i="29"/>
  <c r="M6" i="30"/>
  <c r="C6" i="31"/>
  <c r="I7" i="10"/>
  <c r="G7" i="29"/>
  <c r="E7" i="30"/>
  <c r="M7" i="30"/>
  <c r="I8" i="10"/>
  <c r="G8" i="29"/>
  <c r="M8" i="30"/>
  <c r="C8" i="31"/>
  <c r="K8" i="31"/>
  <c r="G9" i="29"/>
  <c r="E9" i="30"/>
  <c r="M9" i="30"/>
  <c r="C9" i="31"/>
  <c r="K9" i="31"/>
  <c r="I10" i="10"/>
  <c r="G10" i="29"/>
  <c r="K10" i="31"/>
  <c r="I11" i="10"/>
  <c r="E11" i="30"/>
  <c r="M11" i="30"/>
  <c r="I12" i="10"/>
  <c r="G12" i="29"/>
  <c r="K12" i="31"/>
  <c r="I13" i="10"/>
  <c r="I14" i="10"/>
  <c r="G14" i="29"/>
  <c r="K14" i="31"/>
  <c r="I15" i="10"/>
  <c r="G15" i="29"/>
  <c r="E15" i="30"/>
  <c r="M15" i="30"/>
  <c r="I115" i="51"/>
  <c r="I3" i="43"/>
  <c r="Q115" i="51"/>
  <c r="BM103" i="51"/>
  <c r="E40" i="43"/>
  <c r="N25" i="43"/>
  <c r="N26" i="43"/>
  <c r="N27" i="43"/>
  <c r="N28" i="43"/>
  <c r="N29" i="43"/>
  <c r="N30" i="43"/>
  <c r="N31" i="43"/>
  <c r="N32" i="43"/>
  <c r="N33" i="43"/>
  <c r="BM114" i="51"/>
  <c r="D51" i="43"/>
  <c r="BD115" i="51"/>
  <c r="L51" i="43"/>
  <c r="AD99" i="51"/>
  <c r="H3" i="34"/>
  <c r="AL99" i="51"/>
  <c r="N3" i="35"/>
  <c r="N4" i="35"/>
  <c r="N5" i="35"/>
  <c r="BM90" i="51"/>
  <c r="E7" i="35"/>
  <c r="CI91" i="51"/>
  <c r="BM92" i="51"/>
  <c r="E9" i="35"/>
  <c r="CI93" i="51"/>
  <c r="C10" i="36"/>
  <c r="U64" i="52"/>
  <c r="M4" i="10"/>
  <c r="M5" i="10"/>
  <c r="F6" i="29"/>
  <c r="K3" i="30"/>
  <c r="C7" i="31"/>
  <c r="L12" i="31"/>
  <c r="F3" i="30"/>
  <c r="N3" i="30"/>
  <c r="D3" i="31"/>
  <c r="L3" i="31"/>
  <c r="H4" i="29"/>
  <c r="F4" i="30"/>
  <c r="J5" i="10"/>
  <c r="H5" i="29"/>
  <c r="F5" i="30"/>
  <c r="N5" i="30"/>
  <c r="D5" i="31"/>
  <c r="L5" i="31"/>
  <c r="H6" i="29"/>
  <c r="N6" i="30"/>
  <c r="D6" i="31"/>
  <c r="L6" i="31"/>
  <c r="H7" i="29"/>
  <c r="N7" i="30"/>
  <c r="D7" i="31"/>
  <c r="L7" i="31"/>
  <c r="N8" i="30"/>
  <c r="D8" i="31"/>
  <c r="L8" i="31"/>
  <c r="J9" i="10"/>
  <c r="H9" i="29"/>
  <c r="F9" i="30"/>
  <c r="N9" i="30"/>
  <c r="D9" i="31"/>
  <c r="L9" i="31"/>
  <c r="J10" i="10"/>
  <c r="N10" i="30"/>
  <c r="D10" i="31"/>
  <c r="L10" i="31"/>
  <c r="H11" i="29"/>
  <c r="N11" i="30"/>
  <c r="D11" i="31"/>
  <c r="L11" i="31"/>
  <c r="J12" i="10"/>
  <c r="F12" i="30"/>
  <c r="J13" i="10"/>
  <c r="H13" i="29"/>
  <c r="N13" i="30"/>
  <c r="D13" i="31"/>
  <c r="L13" i="31"/>
  <c r="N14" i="30"/>
  <c r="D14" i="31"/>
  <c r="L14" i="31"/>
  <c r="F15" i="30"/>
  <c r="N15" i="30"/>
  <c r="CI82" i="51"/>
  <c r="D15" i="31"/>
  <c r="N39" i="43"/>
  <c r="BR115" i="51"/>
  <c r="D57" i="43"/>
  <c r="BZ115" i="51"/>
  <c r="L57" i="43"/>
  <c r="CH115" i="51"/>
  <c r="N40" i="43"/>
  <c r="N41" i="43"/>
  <c r="N42" i="43"/>
  <c r="CI106" i="51"/>
  <c r="C61" i="43"/>
  <c r="E44" i="43"/>
  <c r="CI110" i="51"/>
  <c r="C65" i="43"/>
  <c r="CI112" i="51"/>
  <c r="C67" i="43"/>
  <c r="BM113" i="51"/>
  <c r="E50" i="43"/>
  <c r="K99" i="51"/>
  <c r="K3" i="33"/>
  <c r="AE99" i="51"/>
  <c r="I3" i="34"/>
  <c r="AY99" i="51"/>
  <c r="G3" i="35"/>
  <c r="CI88" i="51"/>
  <c r="N6" i="35"/>
  <c r="N8" i="35"/>
  <c r="N9" i="35"/>
  <c r="N10" i="35"/>
  <c r="N11" i="35"/>
  <c r="N12" i="35"/>
  <c r="N13" i="35"/>
  <c r="N14" i="35"/>
  <c r="N15" i="35"/>
  <c r="BZ99" i="51"/>
  <c r="L15" i="36"/>
  <c r="CH99" i="51"/>
  <c r="F65" i="52"/>
  <c r="F139" i="52" s="1"/>
  <c r="N65" i="52"/>
  <c r="N139" i="52" s="1"/>
  <c r="C5" i="10"/>
  <c r="I9" i="10"/>
  <c r="G15" i="10"/>
  <c r="C7" i="29"/>
  <c r="L12" i="29"/>
  <c r="H4" i="30"/>
  <c r="F10" i="30"/>
  <c r="N4" i="30"/>
  <c r="K7" i="31"/>
  <c r="G4" i="30"/>
  <c r="E4" i="31"/>
  <c r="G5" i="30"/>
  <c r="C8" i="10"/>
  <c r="K8" i="10"/>
  <c r="I8" i="29"/>
  <c r="M8" i="31"/>
  <c r="I9" i="29"/>
  <c r="G9" i="30"/>
  <c r="M11" i="31"/>
  <c r="I12" i="29"/>
  <c r="G12" i="30"/>
  <c r="K13" i="10"/>
  <c r="E14" i="31"/>
  <c r="E15" i="31"/>
  <c r="M15" i="31"/>
  <c r="U105" i="51"/>
  <c r="C6" i="43"/>
  <c r="N50" i="43"/>
  <c r="N51" i="43"/>
  <c r="AZ99" i="51"/>
  <c r="H3" i="35"/>
  <c r="BT99" i="51"/>
  <c r="F3" i="36"/>
  <c r="CB99" i="51"/>
  <c r="N3" i="36"/>
  <c r="U87" i="51"/>
  <c r="D4" i="33"/>
  <c r="N4" i="36"/>
  <c r="N5" i="36"/>
  <c r="U90" i="51"/>
  <c r="C7" i="33"/>
  <c r="E7" i="36"/>
  <c r="CI92" i="51"/>
  <c r="E9" i="36"/>
  <c r="CI94" i="51"/>
  <c r="E11" i="36"/>
  <c r="CI96" i="51"/>
  <c r="E13" i="36"/>
  <c r="U98" i="51"/>
  <c r="C15" i="33"/>
  <c r="Z99" i="51"/>
  <c r="Q33" i="52"/>
  <c r="U53" i="52"/>
  <c r="U61" i="52"/>
  <c r="U62" i="52"/>
  <c r="G4" i="10"/>
  <c r="D5" i="10"/>
  <c r="D6" i="10"/>
  <c r="F10" i="10"/>
  <c r="N15" i="10"/>
  <c r="K7" i="29"/>
  <c r="E5" i="30"/>
  <c r="C11" i="30"/>
  <c r="N12" i="30"/>
  <c r="H8" i="31"/>
  <c r="I4" i="29"/>
  <c r="M4" i="31"/>
  <c r="K5" i="10"/>
  <c r="I6" i="29"/>
  <c r="G6" i="30"/>
  <c r="K7" i="10"/>
  <c r="I7" i="29"/>
  <c r="G8" i="30"/>
  <c r="E8" i="31"/>
  <c r="C9" i="10"/>
  <c r="K9" i="10"/>
  <c r="I10" i="29"/>
  <c r="G10" i="30"/>
  <c r="E11" i="31"/>
  <c r="G13" i="30"/>
  <c r="I14" i="29"/>
  <c r="G14" i="30"/>
  <c r="C83" i="51"/>
  <c r="C15" i="10"/>
  <c r="K15" i="10"/>
  <c r="I15" i="29"/>
  <c r="CI103" i="51"/>
  <c r="E58" i="43"/>
  <c r="CI105" i="51"/>
  <c r="H26" i="43"/>
  <c r="N48" i="43"/>
  <c r="N49" i="43"/>
  <c r="AU3" i="51"/>
  <c r="AU69" i="51" s="1"/>
  <c r="D137" i="51"/>
  <c r="L137" i="51"/>
  <c r="T137" i="51"/>
  <c r="AF137" i="51"/>
  <c r="AN137" i="51"/>
  <c r="AZ137" i="51"/>
  <c r="BH137" i="51"/>
  <c r="BT137" i="51"/>
  <c r="CB137" i="51"/>
  <c r="J3" i="29"/>
  <c r="N3" i="31"/>
  <c r="J4" i="29"/>
  <c r="F4" i="31"/>
  <c r="N4" i="31"/>
  <c r="J5" i="29"/>
  <c r="H5" i="30"/>
  <c r="F5" i="31"/>
  <c r="N5" i="31"/>
  <c r="N6" i="31"/>
  <c r="D7" i="10"/>
  <c r="L7" i="10"/>
  <c r="J7" i="29"/>
  <c r="H7" i="30"/>
  <c r="F7" i="31"/>
  <c r="N7" i="31"/>
  <c r="J8" i="29"/>
  <c r="H8" i="30"/>
  <c r="F8" i="31"/>
  <c r="N8" i="31"/>
  <c r="D9" i="10"/>
  <c r="L9" i="10"/>
  <c r="J9" i="29"/>
  <c r="H9" i="30"/>
  <c r="N9" i="31"/>
  <c r="L10" i="10"/>
  <c r="H10" i="30"/>
  <c r="F10" i="31"/>
  <c r="N10" i="31"/>
  <c r="D11" i="10"/>
  <c r="J11" i="29"/>
  <c r="H11" i="30"/>
  <c r="J12" i="29"/>
  <c r="F12" i="31"/>
  <c r="N12" i="31"/>
  <c r="L13" i="10"/>
  <c r="J13" i="29"/>
  <c r="H13" i="30"/>
  <c r="N13" i="31"/>
  <c r="J14" i="29"/>
  <c r="H14" i="30"/>
  <c r="N14" i="31"/>
  <c r="J15" i="29"/>
  <c r="H15" i="30"/>
  <c r="N15" i="31"/>
  <c r="AF115" i="51"/>
  <c r="J21" i="43"/>
  <c r="AN115" i="51"/>
  <c r="BT115" i="51"/>
  <c r="F57" i="43"/>
  <c r="CB115" i="51"/>
  <c r="N57" i="43"/>
  <c r="N58" i="43"/>
  <c r="U104" i="51"/>
  <c r="D5" i="43"/>
  <c r="N59" i="43"/>
  <c r="N60" i="43"/>
  <c r="CI107" i="51"/>
  <c r="E62" i="43"/>
  <c r="CI109" i="51"/>
  <c r="E64" i="43"/>
  <c r="U111" i="51"/>
  <c r="C12" i="43"/>
  <c r="CI111" i="51"/>
  <c r="E66" i="43"/>
  <c r="M66" i="43"/>
  <c r="U113" i="51"/>
  <c r="C14" i="43"/>
  <c r="CI113" i="51"/>
  <c r="E68" i="43"/>
  <c r="AY115" i="51"/>
  <c r="G51" i="43"/>
  <c r="BG115" i="51"/>
  <c r="L115" i="51"/>
  <c r="E99" i="51"/>
  <c r="E3" i="33"/>
  <c r="M99" i="51"/>
  <c r="M3" i="33"/>
  <c r="BA99" i="51"/>
  <c r="I3" i="35"/>
  <c r="BI99" i="51"/>
  <c r="BU99" i="51"/>
  <c r="G3" i="36"/>
  <c r="CC99" i="51"/>
  <c r="N6" i="36"/>
  <c r="N7" i="36"/>
  <c r="N8" i="36"/>
  <c r="N9" i="36"/>
  <c r="U93" i="51"/>
  <c r="D10" i="33"/>
  <c r="N10" i="36"/>
  <c r="N11" i="36"/>
  <c r="U95" i="51"/>
  <c r="D12" i="33"/>
  <c r="N12" i="36"/>
  <c r="N13" i="36"/>
  <c r="N14" i="36"/>
  <c r="AF99" i="51"/>
  <c r="J15" i="34"/>
  <c r="AN99" i="51"/>
  <c r="N15" i="36"/>
  <c r="AH99" i="51"/>
  <c r="C3" i="10"/>
  <c r="K3" i="10"/>
  <c r="E5" i="10"/>
  <c r="I6" i="10"/>
  <c r="C11" i="10"/>
  <c r="N7" i="10"/>
  <c r="F14" i="29"/>
  <c r="M5" i="30"/>
  <c r="K11" i="30"/>
  <c r="G3" i="31"/>
  <c r="E9" i="31"/>
  <c r="M137" i="51"/>
  <c r="Y137" i="51"/>
  <c r="AG137" i="51"/>
  <c r="AO137" i="51"/>
  <c r="BA137" i="51"/>
  <c r="BI137" i="51"/>
  <c r="BU137" i="51"/>
  <c r="CC137" i="51"/>
  <c r="C4" i="29"/>
  <c r="K4" i="29"/>
  <c r="G4" i="31"/>
  <c r="C5" i="29"/>
  <c r="K5" i="29"/>
  <c r="G5" i="31"/>
  <c r="E6" i="10"/>
  <c r="M6" i="10"/>
  <c r="I6" i="30"/>
  <c r="G6" i="31"/>
  <c r="E7" i="10"/>
  <c r="M7" i="10"/>
  <c r="I7" i="30"/>
  <c r="G7" i="31"/>
  <c r="E8" i="10"/>
  <c r="M8" i="10"/>
  <c r="C8" i="29"/>
  <c r="K8" i="29"/>
  <c r="I8" i="30"/>
  <c r="G8" i="31"/>
  <c r="E9" i="10"/>
  <c r="M9" i="10"/>
  <c r="C9" i="29"/>
  <c r="K9" i="29"/>
  <c r="G9" i="31"/>
  <c r="E10" i="10"/>
  <c r="M10" i="10"/>
  <c r="K10" i="29"/>
  <c r="I10" i="30"/>
  <c r="G10" i="31"/>
  <c r="E11" i="10"/>
  <c r="M11" i="10"/>
  <c r="C11" i="29"/>
  <c r="K11" i="29"/>
  <c r="E12" i="10"/>
  <c r="M12" i="10"/>
  <c r="I12" i="30"/>
  <c r="C13" i="29"/>
  <c r="K13" i="29"/>
  <c r="I13" i="30"/>
  <c r="E14" i="10"/>
  <c r="M14" i="10"/>
  <c r="I14" i="30"/>
  <c r="E15" i="10"/>
  <c r="M15" i="10"/>
  <c r="I15" i="30"/>
  <c r="G15" i="31"/>
  <c r="E115" i="51"/>
  <c r="E3" i="43"/>
  <c r="M115" i="51"/>
  <c r="M3" i="43"/>
  <c r="I41" i="43"/>
  <c r="AQ105" i="51"/>
  <c r="C24" i="43"/>
  <c r="N61" i="43"/>
  <c r="N62" i="43"/>
  <c r="N63" i="43"/>
  <c r="N64" i="43"/>
  <c r="U110" i="51"/>
  <c r="D11" i="43"/>
  <c r="N65" i="43"/>
  <c r="N66" i="43"/>
  <c r="U112" i="51"/>
  <c r="D13" i="43"/>
  <c r="N67" i="43"/>
  <c r="N68" i="43"/>
  <c r="N69" i="43"/>
  <c r="F99" i="51"/>
  <c r="F3" i="33"/>
  <c r="N99" i="51"/>
  <c r="N3" i="33"/>
  <c r="BV99" i="51"/>
  <c r="H3" i="36"/>
  <c r="CD99" i="51"/>
  <c r="N4" i="33"/>
  <c r="N5" i="33"/>
  <c r="AQ89" i="51"/>
  <c r="C6" i="34"/>
  <c r="AQ90" i="51"/>
  <c r="C7" i="34"/>
  <c r="AQ92" i="51"/>
  <c r="C9" i="34"/>
  <c r="AQ97" i="51"/>
  <c r="C14" i="34"/>
  <c r="I4" i="10"/>
  <c r="F5" i="10"/>
  <c r="K11" i="10"/>
  <c r="G3" i="29"/>
  <c r="E9" i="29"/>
  <c r="J6" i="30"/>
  <c r="D4" i="31"/>
  <c r="M9" i="31"/>
  <c r="Z137" i="51"/>
  <c r="AP137" i="51"/>
  <c r="BV137" i="51"/>
  <c r="H4" i="31"/>
  <c r="F9" i="10"/>
  <c r="L9" i="29"/>
  <c r="J9" i="30"/>
  <c r="J11" i="30"/>
  <c r="H12" i="31"/>
  <c r="F13" i="10"/>
  <c r="N13" i="10"/>
  <c r="N4" i="43"/>
  <c r="N5" i="43"/>
  <c r="AQ111" i="51"/>
  <c r="C30" i="43"/>
  <c r="G68" i="43"/>
  <c r="G99" i="51"/>
  <c r="G3" i="33"/>
  <c r="AU99" i="51"/>
  <c r="C3" i="35"/>
  <c r="BC99" i="51"/>
  <c r="K3" i="35"/>
  <c r="BW99" i="51"/>
  <c r="I3" i="36"/>
  <c r="BM87" i="51"/>
  <c r="C4" i="35"/>
  <c r="AQ88" i="51"/>
  <c r="E5" i="34"/>
  <c r="AP99" i="51"/>
  <c r="N49" i="52"/>
  <c r="J4" i="10"/>
  <c r="G5" i="10"/>
  <c r="L6" i="10"/>
  <c r="D4" i="29"/>
  <c r="M9" i="29"/>
  <c r="G7" i="30"/>
  <c r="E13" i="30"/>
  <c r="L4" i="31"/>
  <c r="J10" i="31"/>
  <c r="N11" i="31"/>
  <c r="N9" i="32"/>
  <c r="M3" i="2"/>
  <c r="G10" i="2"/>
  <c r="N9" i="53"/>
  <c r="N5" i="32"/>
  <c r="U122" i="50"/>
  <c r="N13" i="32"/>
  <c r="K4" i="2"/>
  <c r="E11" i="2"/>
  <c r="V14" i="50"/>
  <c r="U85" i="50"/>
  <c r="AA20" i="61" s="1"/>
  <c r="AB20" i="61" s="1"/>
  <c r="J115" i="50"/>
  <c r="R115" i="50"/>
  <c r="N5" i="2"/>
  <c r="N13" i="2"/>
  <c r="N3" i="53"/>
  <c r="L129" i="50"/>
  <c r="T129" i="50"/>
  <c r="N6" i="32"/>
  <c r="I5" i="2"/>
  <c r="M11" i="2"/>
  <c r="N10" i="53"/>
  <c r="G6" i="2"/>
  <c r="K12" i="2"/>
  <c r="N3" i="32"/>
  <c r="N7" i="32"/>
  <c r="N11" i="32"/>
  <c r="E7" i="2"/>
  <c r="I13" i="2"/>
  <c r="N7" i="53"/>
  <c r="N11" i="53"/>
  <c r="M7" i="2"/>
  <c r="L3" i="32"/>
  <c r="O143" i="50"/>
  <c r="N4" i="32"/>
  <c r="N8" i="32"/>
  <c r="N12" i="32"/>
  <c r="K8" i="2"/>
  <c r="N4" i="53"/>
  <c r="N8" i="53"/>
  <c r="N12" i="53"/>
  <c r="E3" i="2"/>
  <c r="I9" i="2"/>
  <c r="F3" i="2"/>
  <c r="C4" i="2"/>
  <c r="L4" i="2"/>
  <c r="J5" i="2"/>
  <c r="H6" i="2"/>
  <c r="C8" i="2"/>
  <c r="L8" i="2"/>
  <c r="J9" i="2"/>
  <c r="H10" i="2"/>
  <c r="F11" i="2"/>
  <c r="C12" i="2"/>
  <c r="L12" i="2"/>
  <c r="J13" i="2"/>
  <c r="N7" i="2"/>
  <c r="C7" i="32"/>
  <c r="G129" i="50"/>
  <c r="C3" i="32"/>
  <c r="U132" i="50"/>
  <c r="E143" i="50"/>
  <c r="M143" i="50"/>
  <c r="U140" i="50"/>
  <c r="U118" i="50"/>
  <c r="M129" i="50"/>
  <c r="G3" i="2"/>
  <c r="E4" i="2"/>
  <c r="M4" i="2"/>
  <c r="K5" i="2"/>
  <c r="I6" i="2"/>
  <c r="G7" i="2"/>
  <c r="E8" i="2"/>
  <c r="K9" i="2"/>
  <c r="I10" i="2"/>
  <c r="G11" i="2"/>
  <c r="E12" i="2"/>
  <c r="M12" i="2"/>
  <c r="K13" i="2"/>
  <c r="N8" i="2"/>
  <c r="M7" i="32"/>
  <c r="N6" i="2"/>
  <c r="G9" i="32"/>
  <c r="U29" i="50"/>
  <c r="AA17" i="61" s="1"/>
  <c r="F143" i="50"/>
  <c r="N143" i="50"/>
  <c r="U133" i="50"/>
  <c r="U141" i="50"/>
  <c r="U119" i="50"/>
  <c r="U127" i="50"/>
  <c r="F4" i="2"/>
  <c r="J6" i="2"/>
  <c r="F8" i="2"/>
  <c r="C9" i="2"/>
  <c r="L9" i="2"/>
  <c r="J10" i="2"/>
  <c r="H11" i="2"/>
  <c r="F12" i="2"/>
  <c r="N9" i="2"/>
  <c r="D4" i="53"/>
  <c r="D12" i="53"/>
  <c r="U71" i="50"/>
  <c r="AA19" i="61" s="1"/>
  <c r="AB19" i="61" s="1"/>
  <c r="G143" i="50"/>
  <c r="O129" i="50"/>
  <c r="E5" i="2"/>
  <c r="M5" i="2"/>
  <c r="K6" i="2"/>
  <c r="I7" i="2"/>
  <c r="G8" i="2"/>
  <c r="E9" i="2"/>
  <c r="M9" i="2"/>
  <c r="K10" i="2"/>
  <c r="G12" i="2"/>
  <c r="E13" i="2"/>
  <c r="M13" i="2"/>
  <c r="N10" i="2"/>
  <c r="V56" i="50"/>
  <c r="U15" i="50"/>
  <c r="V42" i="50"/>
  <c r="V84" i="50"/>
  <c r="V98" i="50"/>
  <c r="J3" i="2"/>
  <c r="H4" i="2"/>
  <c r="L6" i="2"/>
  <c r="J7" i="2"/>
  <c r="F9" i="2"/>
  <c r="C10" i="2"/>
  <c r="H12" i="2"/>
  <c r="N3" i="2"/>
  <c r="N11" i="2"/>
  <c r="E7" i="53"/>
  <c r="E14" i="53" s="1"/>
  <c r="E25" i="53" s="1"/>
  <c r="M7" i="53"/>
  <c r="M14" i="53" s="1"/>
  <c r="U43" i="50"/>
  <c r="U57" i="50"/>
  <c r="U99" i="50"/>
  <c r="U138" i="50"/>
  <c r="U139" i="50"/>
  <c r="U124" i="50"/>
  <c r="U125" i="50"/>
  <c r="E129" i="50"/>
  <c r="G5" i="2"/>
  <c r="E6" i="2"/>
  <c r="M6" i="2"/>
  <c r="I8" i="2"/>
  <c r="K11" i="2"/>
  <c r="I12" i="2"/>
  <c r="G13" i="2"/>
  <c r="N4" i="2"/>
  <c r="N12" i="2"/>
  <c r="E9" i="32"/>
  <c r="J4" i="2"/>
  <c r="H5" i="2"/>
  <c r="L7" i="2"/>
  <c r="J8" i="2"/>
  <c r="F10" i="2"/>
  <c r="J12" i="2"/>
  <c r="H13" i="2"/>
  <c r="K3" i="32"/>
  <c r="C10" i="32"/>
  <c r="F14" i="53"/>
  <c r="F25" i="53" s="1"/>
  <c r="D4" i="32"/>
  <c r="D12" i="32"/>
  <c r="V70" i="50"/>
  <c r="D129" i="50"/>
  <c r="D3" i="32"/>
  <c r="U107" i="50"/>
  <c r="D13" i="2"/>
  <c r="D8" i="2"/>
  <c r="D3" i="2"/>
  <c r="D6" i="2"/>
  <c r="V28" i="50"/>
  <c r="D9" i="2"/>
  <c r="D4" i="2"/>
  <c r="D7" i="2"/>
  <c r="G14" i="53"/>
  <c r="I14" i="53"/>
  <c r="L14" i="53"/>
  <c r="H14" i="53"/>
  <c r="J14" i="53"/>
  <c r="C14" i="53"/>
  <c r="C25" i="53" s="1"/>
  <c r="C27" i="53" s="1"/>
  <c r="K14" i="53"/>
  <c r="G21" i="53"/>
  <c r="H21" i="53" s="1"/>
  <c r="D3" i="52"/>
  <c r="D3" i="51"/>
  <c r="D117" i="50"/>
  <c r="D131" i="50"/>
  <c r="D59" i="50"/>
  <c r="I115" i="50"/>
  <c r="Q115" i="50"/>
  <c r="U113" i="50"/>
  <c r="CI33" i="51"/>
  <c r="CI71" i="51"/>
  <c r="BM74" i="51"/>
  <c r="U77" i="51"/>
  <c r="CI90" i="51"/>
  <c r="P115" i="50"/>
  <c r="U136" i="50"/>
  <c r="E3" i="50"/>
  <c r="U114" i="50"/>
  <c r="U134" i="50"/>
  <c r="U137" i="50"/>
  <c r="BS83" i="51"/>
  <c r="CA83" i="51"/>
  <c r="CI70" i="51"/>
  <c r="AQ77" i="51"/>
  <c r="S83" i="51"/>
  <c r="U89" i="51"/>
  <c r="D17" i="50"/>
  <c r="D73" i="50"/>
  <c r="C115" i="50"/>
  <c r="U104" i="50"/>
  <c r="K115" i="50"/>
  <c r="S115" i="50"/>
  <c r="U110" i="50"/>
  <c r="H143" i="50"/>
  <c r="P143" i="50"/>
  <c r="F129" i="50"/>
  <c r="N129" i="50"/>
  <c r="U123" i="50"/>
  <c r="Y83" i="51"/>
  <c r="AG83" i="51"/>
  <c r="AO83" i="51"/>
  <c r="AZ83" i="51"/>
  <c r="BH83" i="51"/>
  <c r="U71" i="51"/>
  <c r="U72" i="51"/>
  <c r="AQ76" i="51"/>
  <c r="AQ79" i="51"/>
  <c r="Z83" i="51"/>
  <c r="AQ107" i="51"/>
  <c r="CI98" i="51"/>
  <c r="U106" i="50"/>
  <c r="BM71" i="51"/>
  <c r="D115" i="50"/>
  <c r="L115" i="50"/>
  <c r="T115" i="50"/>
  <c r="E115" i="50"/>
  <c r="I143" i="50"/>
  <c r="Q143" i="50"/>
  <c r="U135" i="50"/>
  <c r="U142" i="50"/>
  <c r="U120" i="50"/>
  <c r="U126" i="50"/>
  <c r="AQ33" i="51"/>
  <c r="F83" i="51"/>
  <c r="N83" i="51"/>
  <c r="CC83" i="51"/>
  <c r="CI72" i="51"/>
  <c r="AP83" i="51"/>
  <c r="U97" i="51"/>
  <c r="H115" i="50"/>
  <c r="D31" i="50"/>
  <c r="D87" i="50"/>
  <c r="G115" i="50"/>
  <c r="J143" i="50"/>
  <c r="R143" i="50"/>
  <c r="H129" i="50"/>
  <c r="P129" i="50"/>
  <c r="BQ101" i="51"/>
  <c r="BQ85" i="51"/>
  <c r="BQ121" i="51"/>
  <c r="BQ69" i="51"/>
  <c r="BQ51" i="51"/>
  <c r="BQ35" i="51"/>
  <c r="BQ19" i="51"/>
  <c r="AA83" i="51"/>
  <c r="AI83" i="51"/>
  <c r="AQ70" i="51"/>
  <c r="BB83" i="51"/>
  <c r="BJ83" i="51"/>
  <c r="U74" i="51"/>
  <c r="AX83" i="51"/>
  <c r="BL115" i="51"/>
  <c r="AQ110" i="51"/>
  <c r="U108" i="50"/>
  <c r="U112" i="50"/>
  <c r="M115" i="50"/>
  <c r="C143" i="50"/>
  <c r="K143" i="50"/>
  <c r="S143" i="50"/>
  <c r="I129" i="50"/>
  <c r="Q129" i="50"/>
  <c r="U121" i="50"/>
  <c r="U128" i="50"/>
  <c r="BX137" i="51"/>
  <c r="CF137" i="51"/>
  <c r="BM33" i="51"/>
  <c r="H83" i="51"/>
  <c r="P83" i="51"/>
  <c r="BK83" i="51"/>
  <c r="BK135" i="51" s="1"/>
  <c r="CI75" i="51"/>
  <c r="BM105" i="51"/>
  <c r="BM108" i="51"/>
  <c r="U82" i="51"/>
  <c r="D45" i="50"/>
  <c r="D103" i="50"/>
  <c r="U105" i="50"/>
  <c r="U109" i="50"/>
  <c r="O115" i="50"/>
  <c r="D143" i="50"/>
  <c r="L143" i="50"/>
  <c r="T143" i="50"/>
  <c r="J129" i="50"/>
  <c r="R129" i="50"/>
  <c r="D149" i="50"/>
  <c r="AX137" i="51"/>
  <c r="BF137" i="51"/>
  <c r="AQ72" i="51"/>
  <c r="U75" i="51"/>
  <c r="BU83" i="51"/>
  <c r="J115" i="51"/>
  <c r="R115" i="51"/>
  <c r="AD115" i="51"/>
  <c r="AL115" i="51"/>
  <c r="BM107" i="51"/>
  <c r="AX99" i="51"/>
  <c r="BF99" i="51"/>
  <c r="BR99" i="51"/>
  <c r="F115" i="50"/>
  <c r="N115" i="50"/>
  <c r="AU19" i="51"/>
  <c r="AU35" i="51"/>
  <c r="AU51" i="51"/>
  <c r="BA83" i="51"/>
  <c r="BI83" i="51"/>
  <c r="BT83" i="51"/>
  <c r="CB83" i="51"/>
  <c r="AQ74" i="51"/>
  <c r="BM78" i="51"/>
  <c r="AQ80" i="51"/>
  <c r="U81" i="51"/>
  <c r="AU83" i="51"/>
  <c r="BR83" i="51"/>
  <c r="G115" i="51"/>
  <c r="O115" i="51"/>
  <c r="AA115" i="51"/>
  <c r="AI115" i="51"/>
  <c r="BW115" i="51"/>
  <c r="CE115" i="51"/>
  <c r="AA99" i="51"/>
  <c r="AI99" i="51"/>
  <c r="AQ86" i="51"/>
  <c r="BB99" i="51"/>
  <c r="BJ99" i="51"/>
  <c r="AQ87" i="51"/>
  <c r="BM93" i="51"/>
  <c r="AQ95" i="51"/>
  <c r="U111" i="50"/>
  <c r="AQ17" i="51"/>
  <c r="CI17" i="51"/>
  <c r="AQ49" i="51"/>
  <c r="CI49" i="51"/>
  <c r="AQ65" i="51"/>
  <c r="CI65" i="51"/>
  <c r="I83" i="51"/>
  <c r="Q83" i="51"/>
  <c r="AB83" i="51"/>
  <c r="AJ83" i="51"/>
  <c r="BV83" i="51"/>
  <c r="CD83" i="51"/>
  <c r="U73" i="51"/>
  <c r="CI73" i="51"/>
  <c r="BM76" i="51"/>
  <c r="U78" i="51"/>
  <c r="CI79" i="51"/>
  <c r="AC83" i="51"/>
  <c r="BX83" i="51"/>
  <c r="AC115" i="51"/>
  <c r="AK115" i="51"/>
  <c r="AW115" i="51"/>
  <c r="BE115" i="51"/>
  <c r="BQ115" i="51"/>
  <c r="CI102" i="51"/>
  <c r="BY115" i="51"/>
  <c r="CG115" i="51"/>
  <c r="AQ104" i="51"/>
  <c r="U107" i="51"/>
  <c r="CI114" i="51"/>
  <c r="AV99" i="51"/>
  <c r="BD99" i="51"/>
  <c r="BL99" i="51"/>
  <c r="U92" i="51"/>
  <c r="C108" i="52"/>
  <c r="U108" i="52" s="1"/>
  <c r="U42" i="52"/>
  <c r="J83" i="51"/>
  <c r="R83" i="51"/>
  <c r="AV83" i="51"/>
  <c r="BD83" i="51"/>
  <c r="BL83" i="51"/>
  <c r="BW83" i="51"/>
  <c r="CE83" i="51"/>
  <c r="CI78" i="51"/>
  <c r="BM80" i="51"/>
  <c r="AQ82" i="51"/>
  <c r="AF83" i="51"/>
  <c r="BC83" i="51"/>
  <c r="BZ83" i="51"/>
  <c r="AX115" i="51"/>
  <c r="BF115" i="51"/>
  <c r="BM104" i="51"/>
  <c r="U106" i="51"/>
  <c r="CI108" i="51"/>
  <c r="BM110" i="51"/>
  <c r="J99" i="51"/>
  <c r="R99" i="51"/>
  <c r="BQ99" i="51"/>
  <c r="BY99" i="51"/>
  <c r="CG99" i="51"/>
  <c r="U91" i="51"/>
  <c r="BM94" i="51"/>
  <c r="C121" i="51"/>
  <c r="C85" i="51"/>
  <c r="C101" i="51"/>
  <c r="C19" i="51"/>
  <c r="C35" i="51"/>
  <c r="C51" i="51"/>
  <c r="C69" i="51"/>
  <c r="AD83" i="51"/>
  <c r="AL83" i="51"/>
  <c r="AW83" i="51"/>
  <c r="BE83" i="51"/>
  <c r="BM70" i="51"/>
  <c r="BM72" i="51"/>
  <c r="AQ75" i="51"/>
  <c r="U76" i="51"/>
  <c r="BM77" i="51"/>
  <c r="U80" i="51"/>
  <c r="BM82" i="51"/>
  <c r="K83" i="51"/>
  <c r="AH83" i="51"/>
  <c r="BF83" i="51"/>
  <c r="C115" i="51"/>
  <c r="K115" i="51"/>
  <c r="S115" i="51"/>
  <c r="AE115" i="51"/>
  <c r="AM115" i="51"/>
  <c r="BS115" i="51"/>
  <c r="CA115" i="51"/>
  <c r="U103" i="51"/>
  <c r="BM109" i="51"/>
  <c r="AQ112" i="51"/>
  <c r="U114" i="51"/>
  <c r="U86" i="51"/>
  <c r="CI87" i="51"/>
  <c r="BM89" i="51"/>
  <c r="AQ91" i="51"/>
  <c r="U94" i="51"/>
  <c r="CI95" i="51"/>
  <c r="BM97" i="51"/>
  <c r="AQ98" i="51"/>
  <c r="D83" i="51"/>
  <c r="L83" i="51"/>
  <c r="T83" i="51"/>
  <c r="AE83" i="51"/>
  <c r="AM83" i="51"/>
  <c r="BQ83" i="51"/>
  <c r="BY83" i="51"/>
  <c r="CG83" i="51"/>
  <c r="AQ71" i="51"/>
  <c r="AQ73" i="51"/>
  <c r="BM75" i="51"/>
  <c r="CI76" i="51"/>
  <c r="AQ78" i="51"/>
  <c r="U79" i="51"/>
  <c r="CI81" i="51"/>
  <c r="AK83" i="51"/>
  <c r="CF83" i="51"/>
  <c r="U102" i="51"/>
  <c r="AZ115" i="51"/>
  <c r="BH115" i="51"/>
  <c r="CI104" i="51"/>
  <c r="AQ106" i="51"/>
  <c r="U109" i="51"/>
  <c r="BM112" i="51"/>
  <c r="AQ114" i="51"/>
  <c r="D115" i="51"/>
  <c r="D99" i="51"/>
  <c r="L99" i="51"/>
  <c r="T99" i="51"/>
  <c r="BS99" i="51"/>
  <c r="CA99" i="51"/>
  <c r="CI86" i="51"/>
  <c r="BM88" i="51"/>
  <c r="BM96" i="51"/>
  <c r="BM98" i="51"/>
  <c r="Y3" i="51"/>
  <c r="U17" i="51"/>
  <c r="BM17" i="51"/>
  <c r="U49" i="51"/>
  <c r="BM49" i="51"/>
  <c r="U65" i="51"/>
  <c r="BM65" i="51"/>
  <c r="E83" i="51"/>
  <c r="M83" i="51"/>
  <c r="AY83" i="51"/>
  <c r="BG83" i="51"/>
  <c r="BM73" i="51"/>
  <c r="CI74" i="51"/>
  <c r="CI77" i="51"/>
  <c r="CI80" i="51"/>
  <c r="AN83" i="51"/>
  <c r="CH83" i="51"/>
  <c r="AQ102" i="51"/>
  <c r="BA115" i="51"/>
  <c r="BI115" i="51"/>
  <c r="BU115" i="51"/>
  <c r="CC115" i="51"/>
  <c r="Y115" i="51"/>
  <c r="AG115" i="51"/>
  <c r="AO115" i="51"/>
  <c r="BM106" i="51"/>
  <c r="U108" i="51"/>
  <c r="BM111" i="51"/>
  <c r="Y99" i="51"/>
  <c r="AG99" i="51"/>
  <c r="AO99" i="51"/>
  <c r="U88" i="51"/>
  <c r="CI89" i="51"/>
  <c r="BM91" i="51"/>
  <c r="AQ93" i="51"/>
  <c r="U96" i="51"/>
  <c r="CI97" i="51"/>
  <c r="BM79" i="51"/>
  <c r="BM81" i="51"/>
  <c r="BM102" i="51"/>
  <c r="C33" i="52"/>
  <c r="U38" i="52"/>
  <c r="BM86" i="51"/>
  <c r="C99" i="51"/>
  <c r="C90" i="52"/>
  <c r="C126" i="52" s="1"/>
  <c r="U8" i="52"/>
  <c r="C72" i="52"/>
  <c r="U22" i="52"/>
  <c r="K72" i="52"/>
  <c r="K33" i="52"/>
  <c r="U102" i="52"/>
  <c r="AQ81" i="51"/>
  <c r="L17" i="52"/>
  <c r="T17" i="52"/>
  <c r="E115" i="52"/>
  <c r="U31" i="52"/>
  <c r="C81" i="52"/>
  <c r="C133" i="52" s="1"/>
  <c r="U104" i="52"/>
  <c r="U44" i="52"/>
  <c r="U47" i="52"/>
  <c r="R83" i="52"/>
  <c r="U10" i="52"/>
  <c r="C96" i="52"/>
  <c r="C132" i="52" s="1"/>
  <c r="U14" i="52"/>
  <c r="G17" i="52"/>
  <c r="U24" i="52"/>
  <c r="C78" i="52"/>
  <c r="U28" i="52"/>
  <c r="L33" i="52"/>
  <c r="D107" i="52"/>
  <c r="U107" i="52" s="1"/>
  <c r="U41" i="52"/>
  <c r="C111" i="52"/>
  <c r="U111" i="52" s="1"/>
  <c r="U45" i="52"/>
  <c r="U114" i="52"/>
  <c r="S49" i="52"/>
  <c r="E65" i="52"/>
  <c r="E139" i="52" s="1"/>
  <c r="M65" i="52"/>
  <c r="M139" i="52" s="1"/>
  <c r="E86" i="52"/>
  <c r="E122" i="52" s="1"/>
  <c r="E17" i="52"/>
  <c r="M86" i="52"/>
  <c r="M17" i="52"/>
  <c r="U4" i="52"/>
  <c r="J17" i="52"/>
  <c r="S33" i="52"/>
  <c r="K115" i="52"/>
  <c r="S115" i="52"/>
  <c r="U105" i="52"/>
  <c r="U48" i="52"/>
  <c r="C49" i="52"/>
  <c r="U75" i="52"/>
  <c r="S83" i="52"/>
  <c r="U11" i="52"/>
  <c r="O17" i="52"/>
  <c r="I83" i="52"/>
  <c r="Q83" i="52"/>
  <c r="U25" i="52"/>
  <c r="U32" i="52"/>
  <c r="T33" i="52"/>
  <c r="L115" i="52"/>
  <c r="T115" i="52"/>
  <c r="E49" i="52"/>
  <c r="U9" i="52"/>
  <c r="Q17" i="52"/>
  <c r="J83" i="52"/>
  <c r="R33" i="52"/>
  <c r="U23" i="52"/>
  <c r="C73" i="52"/>
  <c r="C125" i="52" s="1"/>
  <c r="U80" i="52"/>
  <c r="M115" i="52"/>
  <c r="U36" i="52"/>
  <c r="U39" i="52"/>
  <c r="U46" i="52"/>
  <c r="F49" i="52"/>
  <c r="I65" i="52"/>
  <c r="I139" i="52" s="1"/>
  <c r="Q65" i="52"/>
  <c r="Q139" i="52" s="1"/>
  <c r="C88" i="52"/>
  <c r="U6" i="52"/>
  <c r="R17" i="52"/>
  <c r="C70" i="52"/>
  <c r="U20" i="52"/>
  <c r="D33" i="52"/>
  <c r="F115" i="52"/>
  <c r="N115" i="52"/>
  <c r="C103" i="52"/>
  <c r="U103" i="52" s="1"/>
  <c r="U37" i="52"/>
  <c r="U110" i="52"/>
  <c r="K49" i="52"/>
  <c r="R65" i="52"/>
  <c r="R139" i="52" s="1"/>
  <c r="C85" i="52"/>
  <c r="C121" i="52"/>
  <c r="C69" i="52"/>
  <c r="C101" i="52"/>
  <c r="C35" i="52"/>
  <c r="C51" i="52"/>
  <c r="U16" i="52"/>
  <c r="C19" i="52"/>
  <c r="D83" i="52"/>
  <c r="L83" i="52"/>
  <c r="T83" i="52"/>
  <c r="U77" i="52"/>
  <c r="U30" i="52"/>
  <c r="I33" i="52"/>
  <c r="M49" i="52"/>
  <c r="K65" i="52"/>
  <c r="K139" i="52" s="1"/>
  <c r="S65" i="52"/>
  <c r="S139" i="52" s="1"/>
  <c r="U63" i="52"/>
  <c r="U5" i="52"/>
  <c r="G89" i="52"/>
  <c r="G125" i="52" s="1"/>
  <c r="O89" i="52"/>
  <c r="O125" i="52" s="1"/>
  <c r="D90" i="52"/>
  <c r="D126" i="52" s="1"/>
  <c r="L90" i="52"/>
  <c r="L126" i="52" s="1"/>
  <c r="T90" i="52"/>
  <c r="I91" i="52"/>
  <c r="I127" i="52" s="1"/>
  <c r="Q91" i="52"/>
  <c r="C93" i="52"/>
  <c r="C129" i="52" s="1"/>
  <c r="K93" i="52"/>
  <c r="S93" i="52"/>
  <c r="S129" i="52" s="1"/>
  <c r="H94" i="52"/>
  <c r="P94" i="52"/>
  <c r="P130" i="52" s="1"/>
  <c r="U13" i="52"/>
  <c r="H17" i="52"/>
  <c r="P17" i="52"/>
  <c r="U27" i="52"/>
  <c r="J33" i="52"/>
  <c r="U113" i="52"/>
  <c r="D49" i="52"/>
  <c r="L49" i="52"/>
  <c r="T49" i="52"/>
  <c r="D65" i="52"/>
  <c r="D139" i="52" s="1"/>
  <c r="L65" i="52"/>
  <c r="L139" i="52" s="1"/>
  <c r="T65" i="52"/>
  <c r="T139" i="52" s="1"/>
  <c r="L86" i="52"/>
  <c r="L122" i="52" s="1"/>
  <c r="U60" i="52"/>
  <c r="C17" i="52"/>
  <c r="K17" i="52"/>
  <c r="S17" i="52"/>
  <c r="E83" i="52"/>
  <c r="M83" i="52"/>
  <c r="U76" i="52"/>
  <c r="E33" i="52"/>
  <c r="M33" i="52"/>
  <c r="G115" i="52"/>
  <c r="O115" i="52"/>
  <c r="U106" i="52"/>
  <c r="G49" i="52"/>
  <c r="O49" i="52"/>
  <c r="G65" i="52"/>
  <c r="G139" i="52" s="1"/>
  <c r="O65" i="52"/>
  <c r="O139" i="52" s="1"/>
  <c r="U57" i="52"/>
  <c r="D17" i="52"/>
  <c r="F83" i="52"/>
  <c r="N83" i="52"/>
  <c r="U71" i="52"/>
  <c r="U79" i="52"/>
  <c r="F33" i="52"/>
  <c r="N33" i="52"/>
  <c r="H115" i="52"/>
  <c r="P115" i="52"/>
  <c r="U109" i="52"/>
  <c r="H49" i="52"/>
  <c r="P49" i="52"/>
  <c r="U54" i="52"/>
  <c r="U12" i="52"/>
  <c r="G83" i="52"/>
  <c r="O83" i="52"/>
  <c r="U74" i="52"/>
  <c r="U26" i="52"/>
  <c r="U82" i="52"/>
  <c r="G33" i="52"/>
  <c r="O33" i="52"/>
  <c r="I115" i="52"/>
  <c r="Q115" i="52"/>
  <c r="U40" i="52"/>
  <c r="U112" i="52"/>
  <c r="I49" i="52"/>
  <c r="Q49" i="52"/>
  <c r="U58" i="52"/>
  <c r="U7" i="52"/>
  <c r="U15" i="52"/>
  <c r="F17" i="52"/>
  <c r="N17" i="52"/>
  <c r="H83" i="52"/>
  <c r="P83" i="52"/>
  <c r="U21" i="52"/>
  <c r="U29" i="52"/>
  <c r="H33" i="52"/>
  <c r="P33" i="52"/>
  <c r="J115" i="52"/>
  <c r="R115" i="52"/>
  <c r="U43" i="52"/>
  <c r="J49" i="52"/>
  <c r="R49" i="52"/>
  <c r="U55" i="52"/>
  <c r="C65" i="52"/>
  <c r="AB17" i="61" l="1"/>
  <c r="AA28" i="61"/>
  <c r="AB28" i="61" s="1"/>
  <c r="BN33" i="51"/>
  <c r="BN117" i="51"/>
  <c r="CI132" i="51"/>
  <c r="AQ125" i="51"/>
  <c r="R161" i="50"/>
  <c r="V33" i="51"/>
  <c r="BD135" i="51"/>
  <c r="AQ133" i="51"/>
  <c r="AN135" i="51"/>
  <c r="V15" i="50"/>
  <c r="N14" i="53"/>
  <c r="V117" i="51"/>
  <c r="M138" i="52"/>
  <c r="AU135" i="51"/>
  <c r="E138" i="52"/>
  <c r="CI126" i="51"/>
  <c r="CG135" i="51"/>
  <c r="N161" i="50"/>
  <c r="O138" i="52"/>
  <c r="N138" i="52"/>
  <c r="S138" i="52"/>
  <c r="AJ135" i="51"/>
  <c r="CJ33" i="51"/>
  <c r="P138" i="52"/>
  <c r="G138" i="52"/>
  <c r="F138" i="52"/>
  <c r="CI128" i="51"/>
  <c r="BW135" i="51"/>
  <c r="AC135" i="51"/>
  <c r="R138" i="52"/>
  <c r="Q138" i="52"/>
  <c r="H138" i="52"/>
  <c r="T138" i="52"/>
  <c r="R135" i="51"/>
  <c r="I138" i="52"/>
  <c r="L138" i="52"/>
  <c r="J138" i="52"/>
  <c r="K138" i="52"/>
  <c r="Z135" i="51"/>
  <c r="D138" i="52"/>
  <c r="AV135" i="51"/>
  <c r="BR135" i="51"/>
  <c r="BG135" i="51"/>
  <c r="BQ135" i="51"/>
  <c r="CI130" i="51"/>
  <c r="AX135" i="51"/>
  <c r="CE135" i="51"/>
  <c r="BX135" i="51"/>
  <c r="CB135" i="51"/>
  <c r="CI124" i="51"/>
  <c r="BH135" i="51"/>
  <c r="CC135" i="51"/>
  <c r="Y135" i="51"/>
  <c r="O135" i="51"/>
  <c r="AM135" i="51"/>
  <c r="C131" i="52"/>
  <c r="C128" i="52"/>
  <c r="AI135" i="51"/>
  <c r="C123" i="52"/>
  <c r="C130" i="52"/>
  <c r="C124" i="52"/>
  <c r="AD135" i="51"/>
  <c r="AQ132" i="51"/>
  <c r="C122" i="52"/>
  <c r="D115" i="52"/>
  <c r="D127" i="52"/>
  <c r="D135" i="51"/>
  <c r="C135" i="51"/>
  <c r="V43" i="50"/>
  <c r="J161" i="50"/>
  <c r="BL135" i="51"/>
  <c r="BC135" i="51"/>
  <c r="BA135" i="51"/>
  <c r="BM131" i="51"/>
  <c r="CI127" i="51"/>
  <c r="BM125" i="51"/>
  <c r="CD135" i="51"/>
  <c r="BF135" i="51"/>
  <c r="CI129" i="51"/>
  <c r="CI133" i="51"/>
  <c r="BY135" i="51"/>
  <c r="BM132" i="51"/>
  <c r="CH135" i="51"/>
  <c r="BZ135" i="51"/>
  <c r="BM129" i="51"/>
  <c r="CI134" i="51"/>
  <c r="CJ117" i="51"/>
  <c r="AP135" i="51"/>
  <c r="AQ126" i="51"/>
  <c r="U118" i="51"/>
  <c r="AE135" i="51"/>
  <c r="AH135" i="51"/>
  <c r="Q137" i="52"/>
  <c r="AQ123" i="51"/>
  <c r="AL135" i="51"/>
  <c r="AR33" i="51"/>
  <c r="AQ131" i="51"/>
  <c r="AR117" i="51"/>
  <c r="AA135" i="51"/>
  <c r="P135" i="51"/>
  <c r="J99" i="52"/>
  <c r="J135" i="52" s="1"/>
  <c r="CI131" i="51"/>
  <c r="CI125" i="51"/>
  <c r="CI122" i="51"/>
  <c r="CA135" i="51"/>
  <c r="CF135" i="51"/>
  <c r="BS135" i="51"/>
  <c r="BV135" i="51"/>
  <c r="BT135" i="51"/>
  <c r="BU135" i="51"/>
  <c r="CI123" i="51"/>
  <c r="AQ127" i="51"/>
  <c r="AY135" i="51"/>
  <c r="AQ130" i="51"/>
  <c r="BM124" i="51"/>
  <c r="BM123" i="51"/>
  <c r="BM126" i="51"/>
  <c r="R99" i="52"/>
  <c r="R135" i="52" s="1"/>
  <c r="BM127" i="51"/>
  <c r="BE135" i="51"/>
  <c r="AB135" i="51"/>
  <c r="BI135" i="51"/>
  <c r="BB135" i="51"/>
  <c r="AZ135" i="51"/>
  <c r="BM133" i="51"/>
  <c r="BM134" i="51"/>
  <c r="AW135" i="51"/>
  <c r="AQ124" i="51"/>
  <c r="AQ122" i="51"/>
  <c r="AO135" i="51"/>
  <c r="BM122" i="51"/>
  <c r="BJ135" i="51"/>
  <c r="F137" i="52"/>
  <c r="U88" i="52"/>
  <c r="AF135" i="51"/>
  <c r="BM128" i="51"/>
  <c r="AG135" i="51"/>
  <c r="AQ129" i="51"/>
  <c r="AK135" i="51"/>
  <c r="AQ134" i="51"/>
  <c r="BM130" i="51"/>
  <c r="AQ128" i="51"/>
  <c r="N99" i="52"/>
  <c r="N135" i="52" s="1"/>
  <c r="F99" i="52"/>
  <c r="F135" i="52" s="1"/>
  <c r="S135" i="51"/>
  <c r="K124" i="52"/>
  <c r="Q135" i="51"/>
  <c r="T135" i="51"/>
  <c r="V99" i="50"/>
  <c r="V85" i="50"/>
  <c r="T161" i="50"/>
  <c r="S161" i="50"/>
  <c r="U97" i="52"/>
  <c r="I137" i="52"/>
  <c r="F135" i="51"/>
  <c r="U123" i="51"/>
  <c r="K135" i="51"/>
  <c r="I135" i="51"/>
  <c r="T99" i="52"/>
  <c r="T135" i="52" s="1"/>
  <c r="T126" i="52"/>
  <c r="M99" i="52"/>
  <c r="M135" i="52" s="1"/>
  <c r="M122" i="52"/>
  <c r="L135" i="51"/>
  <c r="U89" i="52"/>
  <c r="H99" i="52"/>
  <c r="H135" i="52" s="1"/>
  <c r="H130" i="52"/>
  <c r="U96" i="52"/>
  <c r="U132" i="52" s="1"/>
  <c r="U124" i="51"/>
  <c r="U125" i="51"/>
  <c r="U131" i="51"/>
  <c r="M135" i="51"/>
  <c r="U98" i="52"/>
  <c r="U134" i="52" s="1"/>
  <c r="G134" i="52"/>
  <c r="U130" i="51"/>
  <c r="U128" i="51"/>
  <c r="U92" i="52"/>
  <c r="U128" i="52" s="1"/>
  <c r="J135" i="51"/>
  <c r="U87" i="52"/>
  <c r="U123" i="52" s="1"/>
  <c r="K99" i="52"/>
  <c r="K129" i="52"/>
  <c r="U134" i="51"/>
  <c r="U126" i="51"/>
  <c r="Q99" i="52"/>
  <c r="Q135" i="52" s="1"/>
  <c r="Q127" i="52"/>
  <c r="U132" i="51"/>
  <c r="U127" i="51"/>
  <c r="U133" i="51"/>
  <c r="U129" i="51"/>
  <c r="U95" i="52"/>
  <c r="U131" i="52" s="1"/>
  <c r="G135" i="51"/>
  <c r="N135" i="51"/>
  <c r="H135" i="51"/>
  <c r="U122" i="51"/>
  <c r="E135" i="51"/>
  <c r="K161" i="50"/>
  <c r="L161" i="50"/>
  <c r="M161" i="50"/>
  <c r="G161" i="50"/>
  <c r="U146" i="50"/>
  <c r="O161" i="50"/>
  <c r="U159" i="50"/>
  <c r="U156" i="50"/>
  <c r="U151" i="50"/>
  <c r="V71" i="50"/>
  <c r="V64" i="52"/>
  <c r="D137" i="52"/>
  <c r="E137" i="52"/>
  <c r="J137" i="52"/>
  <c r="S137" i="52"/>
  <c r="AU85" i="51"/>
  <c r="D99" i="52"/>
  <c r="K137" i="52"/>
  <c r="G137" i="52"/>
  <c r="AR114" i="51"/>
  <c r="V98" i="51"/>
  <c r="CJ114" i="51"/>
  <c r="AU121" i="51"/>
  <c r="P99" i="52"/>
  <c r="P135" i="52" s="1"/>
  <c r="AU101" i="51"/>
  <c r="S99" i="52"/>
  <c r="S135" i="52" s="1"/>
  <c r="U99" i="51"/>
  <c r="BM99" i="51"/>
  <c r="O137" i="52"/>
  <c r="BM84" i="51"/>
  <c r="D14" i="53"/>
  <c r="D25" i="53" s="1"/>
  <c r="D27" i="53" s="1"/>
  <c r="E27" i="53" s="1"/>
  <c r="F27" i="53" s="1"/>
  <c r="E161" i="50"/>
  <c r="V57" i="50"/>
  <c r="U155" i="50"/>
  <c r="V142" i="50"/>
  <c r="V145" i="50"/>
  <c r="F161" i="50"/>
  <c r="U129" i="50"/>
  <c r="V128" i="50"/>
  <c r="U153" i="50"/>
  <c r="U158" i="50"/>
  <c r="D161" i="50"/>
  <c r="U160" i="50"/>
  <c r="U152" i="50"/>
  <c r="V29" i="50"/>
  <c r="H25" i="53"/>
  <c r="I21" i="53"/>
  <c r="G25" i="53"/>
  <c r="U90" i="52"/>
  <c r="U126" i="52" s="1"/>
  <c r="U73" i="52"/>
  <c r="O99" i="52"/>
  <c r="O135" i="52" s="1"/>
  <c r="C138" i="52"/>
  <c r="U49" i="52"/>
  <c r="V16" i="52"/>
  <c r="U78" i="52"/>
  <c r="T137" i="52"/>
  <c r="V114" i="52"/>
  <c r="U33" i="52"/>
  <c r="Y121" i="51"/>
  <c r="Y85" i="51"/>
  <c r="Y101" i="51"/>
  <c r="Y69" i="51"/>
  <c r="Y51" i="51"/>
  <c r="Y35" i="51"/>
  <c r="Y19" i="51"/>
  <c r="CI115" i="51"/>
  <c r="CI84" i="51"/>
  <c r="CI138" i="51"/>
  <c r="CJ49" i="51"/>
  <c r="BM100" i="51"/>
  <c r="BM83" i="51"/>
  <c r="CI99" i="51"/>
  <c r="C137" i="52"/>
  <c r="U17" i="52"/>
  <c r="L99" i="52"/>
  <c r="L135" i="52" s="1"/>
  <c r="G99" i="52"/>
  <c r="G135" i="52" s="1"/>
  <c r="M137" i="52"/>
  <c r="L137" i="52"/>
  <c r="C115" i="52"/>
  <c r="BN98" i="51"/>
  <c r="BN114" i="51"/>
  <c r="AQ138" i="51"/>
  <c r="AR49" i="51"/>
  <c r="BM115" i="51"/>
  <c r="AR82" i="51"/>
  <c r="U154" i="50"/>
  <c r="AQ100" i="51"/>
  <c r="AQ83" i="51"/>
  <c r="U94" i="52"/>
  <c r="U93" i="52"/>
  <c r="U129" i="52" s="1"/>
  <c r="AQ115" i="51"/>
  <c r="AQ84" i="51"/>
  <c r="BM139" i="51"/>
  <c r="BN65" i="51"/>
  <c r="CI83" i="51"/>
  <c r="CI100" i="51"/>
  <c r="U115" i="51"/>
  <c r="U84" i="51"/>
  <c r="CI137" i="51"/>
  <c r="CI118" i="51"/>
  <c r="CJ17" i="51"/>
  <c r="V82" i="51"/>
  <c r="E3" i="52"/>
  <c r="E3" i="51"/>
  <c r="E117" i="50"/>
  <c r="E131" i="50"/>
  <c r="E149" i="50"/>
  <c r="E45" i="50"/>
  <c r="E87" i="50"/>
  <c r="E31" i="50"/>
  <c r="E73" i="50"/>
  <c r="E17" i="50"/>
  <c r="F3" i="50"/>
  <c r="E103" i="50"/>
  <c r="E59" i="50"/>
  <c r="D121" i="51"/>
  <c r="D85" i="51"/>
  <c r="D69" i="51"/>
  <c r="D51" i="51"/>
  <c r="D35" i="51"/>
  <c r="D19" i="51"/>
  <c r="BR3" i="51"/>
  <c r="AV3" i="51"/>
  <c r="Z3" i="51"/>
  <c r="D101" i="51"/>
  <c r="P137" i="52"/>
  <c r="V32" i="52"/>
  <c r="U139" i="51"/>
  <c r="V65" i="51"/>
  <c r="BN82" i="51"/>
  <c r="AQ137" i="51"/>
  <c r="AQ118" i="51"/>
  <c r="AR17" i="51"/>
  <c r="U150" i="50"/>
  <c r="Q161" i="50"/>
  <c r="D85" i="52"/>
  <c r="D101" i="52"/>
  <c r="D35" i="52"/>
  <c r="D69" i="52"/>
  <c r="D121" i="52"/>
  <c r="D51" i="52"/>
  <c r="D19" i="52"/>
  <c r="U65" i="52"/>
  <c r="C139" i="52"/>
  <c r="U137" i="51"/>
  <c r="V17" i="51"/>
  <c r="AQ139" i="51"/>
  <c r="AR65" i="51"/>
  <c r="H137" i="52"/>
  <c r="U70" i="52"/>
  <c r="C83" i="52"/>
  <c r="E99" i="52"/>
  <c r="E135" i="52" s="1"/>
  <c r="U86" i="52"/>
  <c r="U91" i="52"/>
  <c r="U127" i="52" s="1"/>
  <c r="AQ99" i="51"/>
  <c r="BM138" i="51"/>
  <c r="BN49" i="51"/>
  <c r="V114" i="51"/>
  <c r="AR98" i="51"/>
  <c r="U143" i="50"/>
  <c r="V114" i="50"/>
  <c r="U100" i="51"/>
  <c r="N137" i="52"/>
  <c r="C99" i="52"/>
  <c r="I99" i="52"/>
  <c r="I135" i="52" s="1"/>
  <c r="R137" i="52"/>
  <c r="U72" i="52"/>
  <c r="U138" i="51"/>
  <c r="V49" i="51"/>
  <c r="U157" i="50"/>
  <c r="H161" i="50"/>
  <c r="C161" i="50"/>
  <c r="U115" i="50"/>
  <c r="CJ82" i="51"/>
  <c r="P161" i="50"/>
  <c r="I161" i="50"/>
  <c r="U83" i="51"/>
  <c r="V48" i="52"/>
  <c r="U81" i="52"/>
  <c r="K83" i="52"/>
  <c r="BM137" i="51"/>
  <c r="BM118" i="51"/>
  <c r="BN17" i="51"/>
  <c r="CJ98" i="51"/>
  <c r="CI139" i="51"/>
  <c r="CJ65" i="51"/>
  <c r="D27" i="47" l="1"/>
  <c r="D19" i="47"/>
  <c r="N15" i="53"/>
  <c r="D23" i="47"/>
  <c r="D135" i="52"/>
  <c r="C135" i="52"/>
  <c r="D15" i="47"/>
  <c r="P18" i="43"/>
  <c r="BN99" i="51"/>
  <c r="D13" i="47"/>
  <c r="U122" i="52"/>
  <c r="U130" i="52"/>
  <c r="K135" i="52"/>
  <c r="D26" i="47"/>
  <c r="U124" i="52"/>
  <c r="CI116" i="51"/>
  <c r="CJ118" i="51" s="1"/>
  <c r="D25" i="47"/>
  <c r="CI135" i="51"/>
  <c r="U133" i="52"/>
  <c r="D17" i="47"/>
  <c r="AQ135" i="51"/>
  <c r="E30" i="47" s="1"/>
  <c r="AQ116" i="51"/>
  <c r="AR118" i="51" s="1"/>
  <c r="D22" i="47"/>
  <c r="D21" i="47"/>
  <c r="BM135" i="51"/>
  <c r="BM116" i="51"/>
  <c r="BN118" i="51" s="1"/>
  <c r="D18" i="47"/>
  <c r="U125" i="52"/>
  <c r="V99" i="51"/>
  <c r="D14" i="47"/>
  <c r="U135" i="51"/>
  <c r="U116" i="51"/>
  <c r="V118" i="51" s="1"/>
  <c r="V129" i="50"/>
  <c r="U144" i="50"/>
  <c r="CJ115" i="51"/>
  <c r="P72" i="43"/>
  <c r="BN115" i="51"/>
  <c r="P54" i="43"/>
  <c r="CJ99" i="51"/>
  <c r="V115" i="51"/>
  <c r="AR115" i="51"/>
  <c r="P36" i="43"/>
  <c r="V160" i="50"/>
  <c r="D10" i="47"/>
  <c r="D9" i="47"/>
  <c r="V143" i="50"/>
  <c r="D11" i="47"/>
  <c r="P15" i="53"/>
  <c r="G27" i="53"/>
  <c r="H27" i="53" s="1"/>
  <c r="J21" i="53"/>
  <c r="I25" i="53"/>
  <c r="AR83" i="51"/>
  <c r="V98" i="52"/>
  <c r="BR85" i="51"/>
  <c r="BR101" i="51"/>
  <c r="BR69" i="51"/>
  <c r="BR51" i="51"/>
  <c r="BR35" i="51"/>
  <c r="BR19" i="51"/>
  <c r="BR121" i="51"/>
  <c r="U99" i="52"/>
  <c r="F3" i="52"/>
  <c r="F117" i="50"/>
  <c r="F131" i="50"/>
  <c r="F103" i="50"/>
  <c r="F87" i="50"/>
  <c r="F31" i="50"/>
  <c r="F3" i="51"/>
  <c r="F73" i="50"/>
  <c r="F17" i="50"/>
  <c r="G3" i="50"/>
  <c r="F59" i="50"/>
  <c r="F149" i="50"/>
  <c r="F45" i="50"/>
  <c r="V83" i="51"/>
  <c r="E121" i="51"/>
  <c r="E85" i="51"/>
  <c r="E101" i="51"/>
  <c r="E69" i="51"/>
  <c r="E51" i="51"/>
  <c r="E35" i="51"/>
  <c r="E19" i="51"/>
  <c r="BS3" i="51"/>
  <c r="AW3" i="51"/>
  <c r="AA3" i="51"/>
  <c r="CJ83" i="51"/>
  <c r="U137" i="52"/>
  <c r="U118" i="52"/>
  <c r="V17" i="52"/>
  <c r="V115" i="50"/>
  <c r="U100" i="52"/>
  <c r="U83" i="52"/>
  <c r="U139" i="52"/>
  <c r="V65" i="52"/>
  <c r="E85" i="52"/>
  <c r="E51" i="52"/>
  <c r="E69" i="52"/>
  <c r="E121" i="52"/>
  <c r="E35" i="52"/>
  <c r="E101" i="52"/>
  <c r="E19" i="52"/>
  <c r="V117" i="52"/>
  <c r="AV101" i="51"/>
  <c r="AV121" i="51"/>
  <c r="AV85" i="51"/>
  <c r="AV51" i="51"/>
  <c r="AV35" i="51"/>
  <c r="AV69" i="51"/>
  <c r="AV19" i="51"/>
  <c r="U161" i="50"/>
  <c r="V82" i="52"/>
  <c r="U138" i="52"/>
  <c r="V49" i="52"/>
  <c r="AR99" i="51"/>
  <c r="Z101" i="51"/>
  <c r="Z121" i="51"/>
  <c r="Z85" i="51"/>
  <c r="Z35" i="51"/>
  <c r="Z19" i="51"/>
  <c r="Z69" i="51"/>
  <c r="Z51" i="51"/>
  <c r="U84" i="52"/>
  <c r="U115" i="52"/>
  <c r="BN83" i="51"/>
  <c r="V33" i="52"/>
  <c r="D43" i="47" l="1"/>
  <c r="V115" i="52"/>
  <c r="D31" i="47"/>
  <c r="E32" i="47"/>
  <c r="D28" i="47"/>
  <c r="E31" i="47"/>
  <c r="D24" i="47"/>
  <c r="D29" i="47"/>
  <c r="D30" i="47"/>
  <c r="U135" i="52"/>
  <c r="E29" i="47"/>
  <c r="D16" i="47"/>
  <c r="D12" i="47"/>
  <c r="D20" i="47"/>
  <c r="V161" i="50"/>
  <c r="I27" i="53"/>
  <c r="J25" i="53"/>
  <c r="K21" i="53"/>
  <c r="U116" i="52"/>
  <c r="V118" i="52" s="1"/>
  <c r="V83" i="52"/>
  <c r="F101" i="51"/>
  <c r="BT3" i="51"/>
  <c r="AX3" i="51"/>
  <c r="F121" i="51"/>
  <c r="F85" i="51"/>
  <c r="F69" i="51"/>
  <c r="F51" i="51"/>
  <c r="F35" i="51"/>
  <c r="AB3" i="51"/>
  <c r="F19" i="51"/>
  <c r="V99" i="52"/>
  <c r="AW101" i="51"/>
  <c r="AW121" i="51"/>
  <c r="AW85" i="51"/>
  <c r="AW69" i="51"/>
  <c r="AW51" i="51"/>
  <c r="AW35" i="51"/>
  <c r="AW19" i="51"/>
  <c r="F85" i="52"/>
  <c r="F121" i="52"/>
  <c r="F51" i="52"/>
  <c r="F101" i="52"/>
  <c r="F35" i="52"/>
  <c r="F69" i="52"/>
  <c r="F19" i="52"/>
  <c r="V146" i="50"/>
  <c r="V147" i="50"/>
  <c r="G3" i="52"/>
  <c r="G117" i="50"/>
  <c r="G131" i="50"/>
  <c r="G149" i="50"/>
  <c r="G3" i="51"/>
  <c r="G73" i="50"/>
  <c r="G17" i="50"/>
  <c r="H3" i="50"/>
  <c r="G59" i="50"/>
  <c r="G31" i="50"/>
  <c r="G45" i="50"/>
  <c r="G87" i="50"/>
  <c r="G103" i="50"/>
  <c r="BS85" i="51"/>
  <c r="BS121" i="51"/>
  <c r="BS101" i="51"/>
  <c r="BS69" i="51"/>
  <c r="BS51" i="51"/>
  <c r="BS35" i="51"/>
  <c r="BS19" i="51"/>
  <c r="AA121" i="51"/>
  <c r="AA85" i="51"/>
  <c r="AA101" i="51"/>
  <c r="AA69" i="51"/>
  <c r="AA51" i="51"/>
  <c r="AA35" i="51"/>
  <c r="AA19" i="51"/>
  <c r="J27" i="53" l="1"/>
  <c r="D32" i="47"/>
  <c r="K25" i="53"/>
  <c r="L21" i="53"/>
  <c r="H3" i="52"/>
  <c r="H117" i="50"/>
  <c r="H131" i="50"/>
  <c r="H103" i="50"/>
  <c r="H149" i="50"/>
  <c r="H3" i="51"/>
  <c r="H73" i="50"/>
  <c r="H17" i="50"/>
  <c r="I3" i="50"/>
  <c r="H59" i="50"/>
  <c r="H45" i="50"/>
  <c r="H87" i="50"/>
  <c r="H31" i="50"/>
  <c r="AX121" i="51"/>
  <c r="AX85" i="51"/>
  <c r="AX69" i="51"/>
  <c r="AX51" i="51"/>
  <c r="AX35" i="51"/>
  <c r="AX19" i="51"/>
  <c r="AX101" i="51"/>
  <c r="BT85" i="51"/>
  <c r="BT121" i="51"/>
  <c r="BT101" i="51"/>
  <c r="BT69" i="51"/>
  <c r="BT51" i="51"/>
  <c r="BT35" i="51"/>
  <c r="BT19" i="51"/>
  <c r="G85" i="52"/>
  <c r="G121" i="52"/>
  <c r="G69" i="52"/>
  <c r="G51" i="52"/>
  <c r="G101" i="52"/>
  <c r="G19" i="52"/>
  <c r="G35" i="52"/>
  <c r="AB101" i="51"/>
  <c r="AB19" i="51"/>
  <c r="AB85" i="51"/>
  <c r="AB69" i="51"/>
  <c r="AB35" i="51"/>
  <c r="AB121" i="51"/>
  <c r="AB51" i="51"/>
  <c r="G121" i="51"/>
  <c r="G85" i="51"/>
  <c r="BU3" i="51"/>
  <c r="AY3" i="51"/>
  <c r="G101" i="51"/>
  <c r="AC3" i="51"/>
  <c r="G69" i="51"/>
  <c r="G51" i="51"/>
  <c r="G35" i="51"/>
  <c r="G19" i="51"/>
  <c r="K27" i="53" l="1"/>
  <c r="M21" i="53"/>
  <c r="L25" i="53"/>
  <c r="H101" i="51"/>
  <c r="AZ3" i="51"/>
  <c r="H121" i="51"/>
  <c r="H85" i="51"/>
  <c r="AD3" i="51"/>
  <c r="H51" i="51"/>
  <c r="BV3" i="51"/>
  <c r="H69" i="51"/>
  <c r="H35" i="51"/>
  <c r="H19" i="51"/>
  <c r="AC101" i="51"/>
  <c r="AC121" i="51"/>
  <c r="AC85" i="51"/>
  <c r="AC69" i="51"/>
  <c r="AC51" i="51"/>
  <c r="AC35" i="51"/>
  <c r="AC19" i="51"/>
  <c r="AY121" i="51"/>
  <c r="AY85" i="51"/>
  <c r="AY101" i="51"/>
  <c r="AY69" i="51"/>
  <c r="AY51" i="51"/>
  <c r="AY35" i="51"/>
  <c r="AY19" i="51"/>
  <c r="BU121" i="51"/>
  <c r="BU85" i="51"/>
  <c r="BU101" i="51"/>
  <c r="BU69" i="51"/>
  <c r="BU51" i="51"/>
  <c r="BU35" i="51"/>
  <c r="BU19" i="51"/>
  <c r="I3" i="52"/>
  <c r="I149" i="50"/>
  <c r="I3" i="51"/>
  <c r="J3" i="50"/>
  <c r="I59" i="50"/>
  <c r="I73" i="50"/>
  <c r="I117" i="50"/>
  <c r="I45" i="50"/>
  <c r="I17" i="50"/>
  <c r="I131" i="50"/>
  <c r="I103" i="50"/>
  <c r="I87" i="50"/>
  <c r="I31" i="50"/>
  <c r="H121" i="52"/>
  <c r="H69" i="52"/>
  <c r="H101" i="52"/>
  <c r="H85" i="52"/>
  <c r="H19" i="52"/>
  <c r="H35" i="52"/>
  <c r="H51" i="52"/>
  <c r="L27" i="53" l="1"/>
  <c r="N21" i="53"/>
  <c r="M25" i="53"/>
  <c r="BV121" i="51"/>
  <c r="BV101" i="51"/>
  <c r="BV85" i="51"/>
  <c r="BV19" i="51"/>
  <c r="BV69" i="51"/>
  <c r="BV51" i="51"/>
  <c r="BV35" i="51"/>
  <c r="AD121" i="51"/>
  <c r="AD85" i="51"/>
  <c r="AD69" i="51"/>
  <c r="AD51" i="51"/>
  <c r="AD35" i="51"/>
  <c r="AD19" i="51"/>
  <c r="AD101" i="51"/>
  <c r="I121" i="52"/>
  <c r="I69" i="52"/>
  <c r="I101" i="52"/>
  <c r="I85" i="52"/>
  <c r="I19" i="52"/>
  <c r="I35" i="52"/>
  <c r="I51" i="52"/>
  <c r="J3" i="52"/>
  <c r="J149" i="50"/>
  <c r="J3" i="51"/>
  <c r="J117" i="50"/>
  <c r="J131" i="50"/>
  <c r="J59" i="50"/>
  <c r="J45" i="50"/>
  <c r="K3" i="50"/>
  <c r="J103" i="50"/>
  <c r="J87" i="50"/>
  <c r="J31" i="50"/>
  <c r="J73" i="50"/>
  <c r="J17" i="50"/>
  <c r="I101" i="51"/>
  <c r="I121" i="51"/>
  <c r="I85" i="51"/>
  <c r="BA3" i="51"/>
  <c r="AE3" i="51"/>
  <c r="I69" i="51"/>
  <c r="I51" i="51"/>
  <c r="I35" i="51"/>
  <c r="I19" i="51"/>
  <c r="BW3" i="51"/>
  <c r="AZ121" i="51"/>
  <c r="AZ85" i="51"/>
  <c r="AZ69" i="51"/>
  <c r="AZ51" i="51"/>
  <c r="AZ35" i="51"/>
  <c r="AZ19" i="51"/>
  <c r="AZ101" i="51"/>
  <c r="M27" i="53" l="1"/>
  <c r="O21" i="53"/>
  <c r="N25" i="53"/>
  <c r="AE121" i="51"/>
  <c r="AE85" i="51"/>
  <c r="AE101" i="51"/>
  <c r="AE69" i="51"/>
  <c r="AE51" i="51"/>
  <c r="AE35" i="51"/>
  <c r="AE19" i="51"/>
  <c r="BA121" i="51"/>
  <c r="BA85" i="51"/>
  <c r="BA101" i="51"/>
  <c r="BA69" i="51"/>
  <c r="BA51" i="51"/>
  <c r="BA35" i="51"/>
  <c r="BA19" i="51"/>
  <c r="J121" i="52"/>
  <c r="J69" i="52"/>
  <c r="J101" i="52"/>
  <c r="J19" i="52"/>
  <c r="J35" i="52"/>
  <c r="J85" i="52"/>
  <c r="J51" i="52"/>
  <c r="K3" i="52"/>
  <c r="K149" i="50"/>
  <c r="K3" i="51"/>
  <c r="K45" i="50"/>
  <c r="K117" i="50"/>
  <c r="K103" i="50"/>
  <c r="K87" i="50"/>
  <c r="K31" i="50"/>
  <c r="K131" i="50"/>
  <c r="K73" i="50"/>
  <c r="K17" i="50"/>
  <c r="L3" i="50"/>
  <c r="K59" i="50"/>
  <c r="J121" i="51"/>
  <c r="J85" i="51"/>
  <c r="AF3" i="51"/>
  <c r="J101" i="51"/>
  <c r="J69" i="51"/>
  <c r="J51" i="51"/>
  <c r="J35" i="51"/>
  <c r="J19" i="51"/>
  <c r="BX3" i="51"/>
  <c r="BB3" i="51"/>
  <c r="BW121" i="51"/>
  <c r="BW85" i="51"/>
  <c r="BW69" i="51"/>
  <c r="BW51" i="51"/>
  <c r="BW35" i="51"/>
  <c r="BW19" i="51"/>
  <c r="BW101" i="51"/>
  <c r="N27" i="53" l="1"/>
  <c r="P21" i="53"/>
  <c r="O25" i="53"/>
  <c r="O27" i="53" s="1"/>
  <c r="K85" i="52"/>
  <c r="K121" i="52"/>
  <c r="K69" i="52"/>
  <c r="K101" i="52"/>
  <c r="K35" i="52"/>
  <c r="K51" i="52"/>
  <c r="K19" i="52"/>
  <c r="K121" i="51"/>
  <c r="K85" i="51"/>
  <c r="K101" i="51"/>
  <c r="AG3" i="51"/>
  <c r="K69" i="51"/>
  <c r="K51" i="51"/>
  <c r="K35" i="51"/>
  <c r="K19" i="51"/>
  <c r="BY3" i="51"/>
  <c r="BC3" i="51"/>
  <c r="AF121" i="51"/>
  <c r="AF85" i="51"/>
  <c r="AF69" i="51"/>
  <c r="AF51" i="51"/>
  <c r="AF35" i="51"/>
  <c r="AF19" i="51"/>
  <c r="AF101" i="51"/>
  <c r="BB121" i="51"/>
  <c r="BB101" i="51"/>
  <c r="BB85" i="51"/>
  <c r="BB51" i="51"/>
  <c r="BB35" i="51"/>
  <c r="BB19" i="51"/>
  <c r="BB69" i="51"/>
  <c r="BX121" i="51"/>
  <c r="BX101" i="51"/>
  <c r="BX85" i="51"/>
  <c r="BX69" i="51"/>
  <c r="BX51" i="51"/>
  <c r="BX19" i="51"/>
  <c r="BX35" i="51"/>
  <c r="L3" i="52"/>
  <c r="L3" i="51"/>
  <c r="L117" i="50"/>
  <c r="L131" i="50"/>
  <c r="L45" i="50"/>
  <c r="L103" i="50"/>
  <c r="L87" i="50"/>
  <c r="L31" i="50"/>
  <c r="L73" i="50"/>
  <c r="L17" i="50"/>
  <c r="M3" i="50"/>
  <c r="L149" i="50"/>
  <c r="L59" i="50"/>
  <c r="Q21" i="53" l="1"/>
  <c r="P25" i="53"/>
  <c r="P27" i="53" s="1"/>
  <c r="L121" i="52"/>
  <c r="L85" i="52"/>
  <c r="L101" i="52"/>
  <c r="L35" i="52"/>
  <c r="L51" i="52"/>
  <c r="L69" i="52"/>
  <c r="L19" i="52"/>
  <c r="AG121" i="51"/>
  <c r="AG85" i="51"/>
  <c r="AG101" i="51"/>
  <c r="AG69" i="51"/>
  <c r="AG51" i="51"/>
  <c r="AG35" i="51"/>
  <c r="AG19" i="51"/>
  <c r="L121" i="51"/>
  <c r="L85" i="51"/>
  <c r="L69" i="51"/>
  <c r="L51" i="51"/>
  <c r="L35" i="51"/>
  <c r="L19" i="51"/>
  <c r="L101" i="51"/>
  <c r="BZ3" i="51"/>
  <c r="AH3" i="51"/>
  <c r="BD3" i="51"/>
  <c r="BY101" i="51"/>
  <c r="BY85" i="51"/>
  <c r="BY69" i="51"/>
  <c r="BY51" i="51"/>
  <c r="BY35" i="51"/>
  <c r="BY19" i="51"/>
  <c r="BY121" i="51"/>
  <c r="M3" i="52"/>
  <c r="M3" i="51"/>
  <c r="M117" i="50"/>
  <c r="M131" i="50"/>
  <c r="M149" i="50"/>
  <c r="M103" i="50"/>
  <c r="M87" i="50"/>
  <c r="M31" i="50"/>
  <c r="M73" i="50"/>
  <c r="M17" i="50"/>
  <c r="N3" i="50"/>
  <c r="M59" i="50"/>
  <c r="M45" i="50"/>
  <c r="BC85" i="51"/>
  <c r="BC121" i="51"/>
  <c r="BC69" i="51"/>
  <c r="BC51" i="51"/>
  <c r="BC35" i="51"/>
  <c r="BC19" i="51"/>
  <c r="BC101" i="51"/>
  <c r="R21" i="53" l="1"/>
  <c r="Q25" i="53"/>
  <c r="Q27" i="53" s="1"/>
  <c r="BD101" i="51"/>
  <c r="BD121" i="51"/>
  <c r="BD85" i="51"/>
  <c r="BD35" i="51"/>
  <c r="BD51" i="51"/>
  <c r="BD19" i="51"/>
  <c r="BD69" i="51"/>
  <c r="M121" i="52"/>
  <c r="M85" i="52"/>
  <c r="M51" i="52"/>
  <c r="M101" i="52"/>
  <c r="M69" i="52"/>
  <c r="M19" i="52"/>
  <c r="M35" i="52"/>
  <c r="BZ85" i="51"/>
  <c r="BZ121" i="51"/>
  <c r="BZ69" i="51"/>
  <c r="BZ51" i="51"/>
  <c r="BZ35" i="51"/>
  <c r="BZ19" i="51"/>
  <c r="BZ101" i="51"/>
  <c r="AH101" i="51"/>
  <c r="AH121" i="51"/>
  <c r="AH85" i="51"/>
  <c r="AH19" i="51"/>
  <c r="AH69" i="51"/>
  <c r="AH51" i="51"/>
  <c r="AH35" i="51"/>
  <c r="N3" i="52"/>
  <c r="N117" i="50"/>
  <c r="N131" i="50"/>
  <c r="N103" i="50"/>
  <c r="N87" i="50"/>
  <c r="N31" i="50"/>
  <c r="N73" i="50"/>
  <c r="N17" i="50"/>
  <c r="O3" i="50"/>
  <c r="N3" i="51"/>
  <c r="N59" i="50"/>
  <c r="N149" i="50"/>
  <c r="N45" i="50"/>
  <c r="M121" i="51"/>
  <c r="M85" i="51"/>
  <c r="M101" i="51"/>
  <c r="M69" i="51"/>
  <c r="M51" i="51"/>
  <c r="M35" i="51"/>
  <c r="M19" i="51"/>
  <c r="CA3" i="51"/>
  <c r="BE3" i="51"/>
  <c r="AI3" i="51"/>
  <c r="S21" i="53" l="1"/>
  <c r="R25" i="53"/>
  <c r="R27" i="53" s="1"/>
  <c r="N101" i="51"/>
  <c r="CB3" i="51"/>
  <c r="N121" i="51"/>
  <c r="N85" i="51"/>
  <c r="BF3" i="51"/>
  <c r="N51" i="51"/>
  <c r="N35" i="51"/>
  <c r="AJ3" i="51"/>
  <c r="N19" i="51"/>
  <c r="N69" i="51"/>
  <c r="O3" i="52"/>
  <c r="O117" i="50"/>
  <c r="O131" i="50"/>
  <c r="O103" i="50"/>
  <c r="O149" i="50"/>
  <c r="O3" i="51"/>
  <c r="O31" i="50"/>
  <c r="O73" i="50"/>
  <c r="O17" i="50"/>
  <c r="P3" i="50"/>
  <c r="O59" i="50"/>
  <c r="O45" i="50"/>
  <c r="O87" i="50"/>
  <c r="AI121" i="51"/>
  <c r="AI85" i="51"/>
  <c r="AI101" i="51"/>
  <c r="AI69" i="51"/>
  <c r="AI51" i="51"/>
  <c r="AI35" i="51"/>
  <c r="AI19" i="51"/>
  <c r="N85" i="52"/>
  <c r="N121" i="52"/>
  <c r="N51" i="52"/>
  <c r="N101" i="52"/>
  <c r="N69" i="52"/>
  <c r="N35" i="52"/>
  <c r="N19" i="52"/>
  <c r="BE101" i="51"/>
  <c r="BE85" i="51"/>
  <c r="BE121" i="51"/>
  <c r="BE69" i="51"/>
  <c r="BE51" i="51"/>
  <c r="BE35" i="51"/>
  <c r="BE19" i="51"/>
  <c r="CA85" i="51"/>
  <c r="CA101" i="51"/>
  <c r="CA69" i="51"/>
  <c r="CA51" i="51"/>
  <c r="CA35" i="51"/>
  <c r="CA19" i="51"/>
  <c r="CA121" i="51"/>
  <c r="S25" i="53" l="1"/>
  <c r="S27" i="53" s="1"/>
  <c r="T21" i="53"/>
  <c r="O121" i="51"/>
  <c r="O85" i="51"/>
  <c r="CC3" i="51"/>
  <c r="O101" i="51"/>
  <c r="BG3" i="51"/>
  <c r="AK3" i="51"/>
  <c r="O69" i="51"/>
  <c r="O51" i="51"/>
  <c r="O35" i="51"/>
  <c r="O19" i="51"/>
  <c r="BF85" i="51"/>
  <c r="BF121" i="51"/>
  <c r="BF69" i="51"/>
  <c r="BF51" i="51"/>
  <c r="BF35" i="51"/>
  <c r="BF19" i="51"/>
  <c r="BF101" i="51"/>
  <c r="P3" i="52"/>
  <c r="P117" i="50"/>
  <c r="P131" i="50"/>
  <c r="P103" i="50"/>
  <c r="P149" i="50"/>
  <c r="P73" i="50"/>
  <c r="P17" i="50"/>
  <c r="Q3" i="50"/>
  <c r="P59" i="50"/>
  <c r="P45" i="50"/>
  <c r="P3" i="51"/>
  <c r="P87" i="50"/>
  <c r="P31" i="50"/>
  <c r="O85" i="52"/>
  <c r="O121" i="52"/>
  <c r="O51" i="52"/>
  <c r="O69" i="52"/>
  <c r="O101" i="52"/>
  <c r="O19" i="52"/>
  <c r="O35" i="52"/>
  <c r="AJ101" i="51"/>
  <c r="AJ69" i="51"/>
  <c r="AJ85" i="51"/>
  <c r="AJ51" i="51"/>
  <c r="AJ19" i="51"/>
  <c r="AJ121" i="51"/>
  <c r="AJ35" i="51"/>
  <c r="CB121" i="51"/>
  <c r="CB85" i="51"/>
  <c r="CB69" i="51"/>
  <c r="CB51" i="51"/>
  <c r="CB35" i="51"/>
  <c r="CB19" i="51"/>
  <c r="CB101" i="51"/>
  <c r="T25" i="53" l="1"/>
  <c r="T27" i="53" s="1"/>
  <c r="U21" i="53"/>
  <c r="AK101" i="51"/>
  <c r="AK121" i="51"/>
  <c r="AK85" i="51"/>
  <c r="AK69" i="51"/>
  <c r="AK51" i="51"/>
  <c r="AK35" i="51"/>
  <c r="AK19" i="51"/>
  <c r="P101" i="51"/>
  <c r="P121" i="51"/>
  <c r="P85" i="51"/>
  <c r="BH3" i="51"/>
  <c r="AL3" i="51"/>
  <c r="CD3" i="51"/>
  <c r="P35" i="51"/>
  <c r="P19" i="51"/>
  <c r="P69" i="51"/>
  <c r="P51" i="51"/>
  <c r="CC121" i="51"/>
  <c r="CC85" i="51"/>
  <c r="CC101" i="51"/>
  <c r="CC69" i="51"/>
  <c r="CC51" i="51"/>
  <c r="CC35" i="51"/>
  <c r="CC19" i="51"/>
  <c r="BG85" i="51"/>
  <c r="BG121" i="51"/>
  <c r="BG101" i="51"/>
  <c r="BG69" i="51"/>
  <c r="BG51" i="51"/>
  <c r="BG35" i="51"/>
  <c r="BG19" i="51"/>
  <c r="P121" i="52"/>
  <c r="P85" i="52"/>
  <c r="P51" i="52"/>
  <c r="P69" i="52"/>
  <c r="P101" i="52"/>
  <c r="P19" i="52"/>
  <c r="P35" i="52"/>
  <c r="Q3" i="52"/>
  <c r="Q149" i="50"/>
  <c r="Q3" i="51"/>
  <c r="Q103" i="50"/>
  <c r="R3" i="50"/>
  <c r="Q117" i="50"/>
  <c r="Q59" i="50"/>
  <c r="Q131" i="50"/>
  <c r="Q45" i="50"/>
  <c r="Q87" i="50"/>
  <c r="Q31" i="50"/>
  <c r="Q73" i="50"/>
  <c r="Q17" i="50"/>
  <c r="V21" i="53" l="1"/>
  <c r="U25" i="53"/>
  <c r="U27" i="53" s="1"/>
  <c r="CD101" i="51"/>
  <c r="CD121" i="51"/>
  <c r="CD85" i="51"/>
  <c r="CD69" i="51"/>
  <c r="CD51" i="51"/>
  <c r="CD35" i="51"/>
  <c r="CD19" i="51"/>
  <c r="AL121" i="51"/>
  <c r="AL85" i="51"/>
  <c r="AL101" i="51"/>
  <c r="AL69" i="51"/>
  <c r="AL51" i="51"/>
  <c r="AL35" i="51"/>
  <c r="AL19" i="51"/>
  <c r="R3" i="52"/>
  <c r="R149" i="50"/>
  <c r="R3" i="51"/>
  <c r="R117" i="50"/>
  <c r="R131" i="50"/>
  <c r="R59" i="50"/>
  <c r="R45" i="50"/>
  <c r="R103" i="50"/>
  <c r="R87" i="50"/>
  <c r="R31" i="50"/>
  <c r="S3" i="50"/>
  <c r="R73" i="50"/>
  <c r="R17" i="50"/>
  <c r="BH85" i="51"/>
  <c r="BH121" i="51"/>
  <c r="BH69" i="51"/>
  <c r="BH51" i="51"/>
  <c r="BH35" i="51"/>
  <c r="BH19" i="51"/>
  <c r="BH101" i="51"/>
  <c r="Q121" i="52"/>
  <c r="Q51" i="52"/>
  <c r="Q69" i="52"/>
  <c r="Q101" i="52"/>
  <c r="Q85" i="52"/>
  <c r="Q19" i="52"/>
  <c r="Q35" i="52"/>
  <c r="Q101" i="51"/>
  <c r="Q121" i="51"/>
  <c r="Q85" i="51"/>
  <c r="BI3" i="51"/>
  <c r="AM3" i="51"/>
  <c r="Q69" i="51"/>
  <c r="Q51" i="51"/>
  <c r="Q35" i="51"/>
  <c r="Q19" i="51"/>
  <c r="CE3" i="51"/>
  <c r="W21" i="53" l="1"/>
  <c r="V25" i="53"/>
  <c r="V27" i="53" s="1"/>
  <c r="R121" i="52"/>
  <c r="R69" i="52"/>
  <c r="R101" i="52"/>
  <c r="R85" i="52"/>
  <c r="R19" i="52"/>
  <c r="R51" i="52"/>
  <c r="R35" i="52"/>
  <c r="AM121" i="51"/>
  <c r="AM85" i="51"/>
  <c r="AM101" i="51"/>
  <c r="AM69" i="51"/>
  <c r="AM51" i="51"/>
  <c r="AM35" i="51"/>
  <c r="AM19" i="51"/>
  <c r="BI121" i="51"/>
  <c r="BI85" i="51"/>
  <c r="BI101" i="51"/>
  <c r="BI69" i="51"/>
  <c r="BI51" i="51"/>
  <c r="BI35" i="51"/>
  <c r="BI19" i="51"/>
  <c r="CE121" i="51"/>
  <c r="CE85" i="51"/>
  <c r="CE101" i="51"/>
  <c r="CE69" i="51"/>
  <c r="CE51" i="51"/>
  <c r="CE35" i="51"/>
  <c r="CE19" i="51"/>
  <c r="S3" i="52"/>
  <c r="S149" i="50"/>
  <c r="S3" i="51"/>
  <c r="S117" i="50"/>
  <c r="S45" i="50"/>
  <c r="S131" i="50"/>
  <c r="S87" i="50"/>
  <c r="S31" i="50"/>
  <c r="S59" i="50"/>
  <c r="S73" i="50"/>
  <c r="S17" i="50"/>
  <c r="S103" i="50"/>
  <c r="T3" i="50"/>
  <c r="R121" i="51"/>
  <c r="R85" i="51"/>
  <c r="R101" i="51"/>
  <c r="AN3" i="51"/>
  <c r="R69" i="51"/>
  <c r="R51" i="51"/>
  <c r="R35" i="51"/>
  <c r="R19" i="51"/>
  <c r="CF3" i="51"/>
  <c r="BJ3" i="51"/>
  <c r="W25" i="53" l="1"/>
  <c r="W27" i="53" s="1"/>
  <c r="X21" i="53"/>
  <c r="AN121" i="51"/>
  <c r="AN85" i="51"/>
  <c r="AN101" i="51"/>
  <c r="AN69" i="51"/>
  <c r="AN51" i="51"/>
  <c r="AN35" i="51"/>
  <c r="AN19" i="51"/>
  <c r="S85" i="52"/>
  <c r="S121" i="52"/>
  <c r="S69" i="52"/>
  <c r="S101" i="52"/>
  <c r="S51" i="52"/>
  <c r="S35" i="52"/>
  <c r="S19" i="52"/>
  <c r="BJ121" i="51"/>
  <c r="BJ101" i="51"/>
  <c r="BJ85" i="51"/>
  <c r="BJ35" i="51"/>
  <c r="BJ19" i="51"/>
  <c r="BJ69" i="51"/>
  <c r="BJ51" i="51"/>
  <c r="S121" i="51"/>
  <c r="S85" i="51"/>
  <c r="S101" i="51"/>
  <c r="AO3" i="51"/>
  <c r="S69" i="51"/>
  <c r="S51" i="51"/>
  <c r="S35" i="51"/>
  <c r="S19" i="51"/>
  <c r="CG3" i="51"/>
  <c r="BK3" i="51"/>
  <c r="CF101" i="51"/>
  <c r="CF121" i="51"/>
  <c r="CF85" i="51"/>
  <c r="CF51" i="51"/>
  <c r="CF35" i="51"/>
  <c r="CF69" i="51"/>
  <c r="CF19" i="51"/>
  <c r="T3" i="52"/>
  <c r="T3" i="51"/>
  <c r="T117" i="50"/>
  <c r="T131" i="50"/>
  <c r="T45" i="50"/>
  <c r="T87" i="50"/>
  <c r="T31" i="50"/>
  <c r="T149" i="50"/>
  <c r="T73" i="50"/>
  <c r="T17" i="50"/>
  <c r="T103" i="50"/>
  <c r="T59" i="50"/>
  <c r="X25" i="53" l="1"/>
  <c r="X27" i="53" s="1"/>
  <c r="Y21" i="53"/>
  <c r="T121" i="52"/>
  <c r="T101" i="52"/>
  <c r="T85" i="52"/>
  <c r="T51" i="52"/>
  <c r="T35" i="52"/>
  <c r="T69" i="52"/>
  <c r="T19" i="52"/>
  <c r="BK121" i="51"/>
  <c r="BK85" i="51"/>
  <c r="BK101" i="51"/>
  <c r="BK69" i="51"/>
  <c r="BK51" i="51"/>
  <c r="BK35" i="51"/>
  <c r="BK19" i="51"/>
  <c r="CG101" i="51"/>
  <c r="CG121" i="51"/>
  <c r="CG85" i="51"/>
  <c r="CG69" i="51"/>
  <c r="CG51" i="51"/>
  <c r="CG35" i="51"/>
  <c r="CG19" i="51"/>
  <c r="T121" i="51"/>
  <c r="T85" i="51"/>
  <c r="T69" i="51"/>
  <c r="T51" i="51"/>
  <c r="T35" i="51"/>
  <c r="T19" i="51"/>
  <c r="CH3" i="51"/>
  <c r="AP3" i="51"/>
  <c r="BL3" i="51"/>
  <c r="T101" i="51"/>
  <c r="AO121" i="51"/>
  <c r="AO85" i="51"/>
  <c r="AO101" i="51"/>
  <c r="AO69" i="51"/>
  <c r="AO51" i="51"/>
  <c r="AO35" i="51"/>
  <c r="AO19" i="51"/>
  <c r="Z21" i="53" l="1"/>
  <c r="Y25" i="53"/>
  <c r="Y27" i="53" s="1"/>
  <c r="BL101" i="51"/>
  <c r="BL121" i="51"/>
  <c r="BL85" i="51"/>
  <c r="BL19" i="51"/>
  <c r="BL35" i="51"/>
  <c r="BL69" i="51"/>
  <c r="BL51" i="51"/>
  <c r="AP101" i="51"/>
  <c r="AP121" i="51"/>
  <c r="AP85" i="51"/>
  <c r="AP69" i="51"/>
  <c r="AP51" i="51"/>
  <c r="AP35" i="51"/>
  <c r="AP19" i="51"/>
  <c r="CH121" i="51"/>
  <c r="CH85" i="51"/>
  <c r="CH101" i="51"/>
  <c r="CH69" i="51"/>
  <c r="CH51" i="51"/>
  <c r="CH35" i="51"/>
  <c r="CH19" i="51"/>
  <c r="Z25" i="53" l="1"/>
  <c r="Z27" i="53" s="1"/>
  <c r="AA21" i="53"/>
  <c r="AA25" i="53" l="1"/>
  <c r="AA27" i="53" s="1"/>
  <c r="AC76" i="10" l="1"/>
  <c r="AC77" i="10"/>
  <c r="AC78" i="10"/>
  <c r="AC79" i="10"/>
  <c r="AC80" i="10"/>
  <c r="AC81" i="10"/>
  <c r="AC82" i="10"/>
  <c r="AC83" i="10"/>
  <c r="AC84" i="10"/>
  <c r="AC85" i="10"/>
  <c r="AC86" i="10"/>
  <c r="AC87" i="10"/>
  <c r="AC75" i="10"/>
  <c r="AC64" i="2"/>
  <c r="AC65" i="2"/>
  <c r="AC66" i="2"/>
  <c r="AC67" i="2"/>
  <c r="AC68" i="2"/>
  <c r="AC69" i="2"/>
  <c r="AC70" i="2"/>
  <c r="AC71" i="2"/>
  <c r="AC72" i="2"/>
  <c r="AC63" i="2"/>
  <c r="C2" i="2"/>
  <c r="D5" i="28"/>
  <c r="D2" i="2" s="1"/>
  <c r="D47" i="2" l="1"/>
  <c r="D2" i="53"/>
  <c r="C47" i="2"/>
  <c r="C2" i="53"/>
  <c r="E5" i="28"/>
  <c r="AA161" i="36"/>
  <c r="Z161" i="36"/>
  <c r="Y161" i="36"/>
  <c r="X161" i="36"/>
  <c r="W161" i="36"/>
  <c r="V161" i="36"/>
  <c r="U161" i="36"/>
  <c r="T161" i="36"/>
  <c r="S161" i="36"/>
  <c r="R161" i="36"/>
  <c r="Q161" i="36"/>
  <c r="P161" i="36"/>
  <c r="O161" i="36"/>
  <c r="N161" i="36"/>
  <c r="M161" i="36"/>
  <c r="L161" i="36"/>
  <c r="K161" i="36"/>
  <c r="J161" i="36"/>
  <c r="I161" i="36"/>
  <c r="H161" i="36"/>
  <c r="G161" i="36"/>
  <c r="F161" i="36"/>
  <c r="E161" i="36"/>
  <c r="AA160" i="36"/>
  <c r="Z160" i="36"/>
  <c r="Y160" i="36"/>
  <c r="X160" i="36"/>
  <c r="W160" i="36"/>
  <c r="V160" i="36"/>
  <c r="U160" i="36"/>
  <c r="T160" i="36"/>
  <c r="S160" i="36"/>
  <c r="R160" i="36"/>
  <c r="Q160" i="36"/>
  <c r="P160" i="36"/>
  <c r="O160" i="36"/>
  <c r="N160" i="36"/>
  <c r="M160" i="36"/>
  <c r="L160" i="36"/>
  <c r="K160" i="36"/>
  <c r="J160" i="36"/>
  <c r="I160" i="36"/>
  <c r="H160" i="36"/>
  <c r="G160" i="36"/>
  <c r="F160" i="36"/>
  <c r="E160" i="36"/>
  <c r="AA159" i="36"/>
  <c r="Z159" i="36"/>
  <c r="Y159" i="36"/>
  <c r="X159" i="36"/>
  <c r="W159" i="36"/>
  <c r="V159" i="36"/>
  <c r="U159" i="36"/>
  <c r="T159" i="36"/>
  <c r="S159" i="36"/>
  <c r="R159" i="36"/>
  <c r="Q159" i="36"/>
  <c r="P159" i="36"/>
  <c r="O159" i="36"/>
  <c r="N159" i="36"/>
  <c r="M159" i="36"/>
  <c r="L159" i="36"/>
  <c r="K159" i="36"/>
  <c r="J159" i="36"/>
  <c r="I159" i="36"/>
  <c r="H159" i="36"/>
  <c r="G159" i="36"/>
  <c r="F159" i="36"/>
  <c r="E159" i="36"/>
  <c r="AA158" i="36"/>
  <c r="Z158" i="36"/>
  <c r="Y158" i="36"/>
  <c r="X158" i="36"/>
  <c r="W158" i="36"/>
  <c r="V158" i="36"/>
  <c r="U158" i="36"/>
  <c r="T158" i="36"/>
  <c r="S158" i="36"/>
  <c r="R158" i="36"/>
  <c r="Q158" i="36"/>
  <c r="P158" i="36"/>
  <c r="O158" i="36"/>
  <c r="N158" i="36"/>
  <c r="M158" i="36"/>
  <c r="L158" i="36"/>
  <c r="K158" i="36"/>
  <c r="J158" i="36"/>
  <c r="I158" i="36"/>
  <c r="H158" i="36"/>
  <c r="G158" i="36"/>
  <c r="F158" i="36"/>
  <c r="E158" i="36"/>
  <c r="AA157" i="36"/>
  <c r="Z157" i="36"/>
  <c r="Y157" i="36"/>
  <c r="X157" i="36"/>
  <c r="W157" i="36"/>
  <c r="V157" i="36"/>
  <c r="U157" i="36"/>
  <c r="T157" i="36"/>
  <c r="S157" i="36"/>
  <c r="R157" i="36"/>
  <c r="Q157" i="36"/>
  <c r="P157" i="36"/>
  <c r="O157" i="36"/>
  <c r="N157" i="36"/>
  <c r="M157" i="36"/>
  <c r="L157" i="36"/>
  <c r="K157" i="36"/>
  <c r="J157" i="36"/>
  <c r="I157" i="36"/>
  <c r="H157" i="36"/>
  <c r="G157" i="36"/>
  <c r="F157" i="36"/>
  <c r="E157" i="36"/>
  <c r="AA156" i="36"/>
  <c r="Z156" i="36"/>
  <c r="Y156" i="36"/>
  <c r="X156" i="36"/>
  <c r="W156" i="36"/>
  <c r="V156" i="36"/>
  <c r="U156" i="36"/>
  <c r="T156" i="36"/>
  <c r="S156" i="36"/>
  <c r="R156" i="36"/>
  <c r="Q156" i="36"/>
  <c r="P156" i="36"/>
  <c r="O156" i="36"/>
  <c r="N156" i="36"/>
  <c r="M156" i="36"/>
  <c r="L156" i="36"/>
  <c r="K156" i="36"/>
  <c r="J156" i="36"/>
  <c r="I156" i="36"/>
  <c r="H156" i="36"/>
  <c r="G156" i="36"/>
  <c r="F156" i="36"/>
  <c r="E156" i="36"/>
  <c r="AA155" i="36"/>
  <c r="Z155" i="36"/>
  <c r="Y155" i="36"/>
  <c r="X155" i="36"/>
  <c r="W155" i="36"/>
  <c r="V155" i="36"/>
  <c r="U155" i="36"/>
  <c r="T155" i="36"/>
  <c r="S155" i="36"/>
  <c r="R155" i="36"/>
  <c r="Q155" i="36"/>
  <c r="P155" i="36"/>
  <c r="O155" i="36"/>
  <c r="N155" i="36"/>
  <c r="M155" i="36"/>
  <c r="L155" i="36"/>
  <c r="K155" i="36"/>
  <c r="J155" i="36"/>
  <c r="I155" i="36"/>
  <c r="H155" i="36"/>
  <c r="G155" i="36"/>
  <c r="F155" i="36"/>
  <c r="E155" i="36"/>
  <c r="AA154" i="36"/>
  <c r="Z154" i="36"/>
  <c r="Y154" i="36"/>
  <c r="X154" i="36"/>
  <c r="W154" i="36"/>
  <c r="V154" i="36"/>
  <c r="U154" i="36"/>
  <c r="T154" i="36"/>
  <c r="S154" i="36"/>
  <c r="R154" i="36"/>
  <c r="Q154" i="36"/>
  <c r="P154" i="36"/>
  <c r="O154" i="36"/>
  <c r="N154" i="36"/>
  <c r="M154" i="36"/>
  <c r="L154" i="36"/>
  <c r="K154" i="36"/>
  <c r="J154" i="36"/>
  <c r="I154" i="36"/>
  <c r="H154" i="36"/>
  <c r="G154" i="36"/>
  <c r="F154" i="36"/>
  <c r="E154" i="36"/>
  <c r="AA153" i="36"/>
  <c r="Z153" i="36"/>
  <c r="Y153" i="36"/>
  <c r="X153" i="36"/>
  <c r="W153" i="36"/>
  <c r="V153" i="36"/>
  <c r="U153" i="36"/>
  <c r="T153" i="36"/>
  <c r="S153" i="36"/>
  <c r="R153" i="36"/>
  <c r="Q153" i="36"/>
  <c r="P153" i="36"/>
  <c r="O153" i="36"/>
  <c r="N153" i="36"/>
  <c r="M153" i="36"/>
  <c r="L153" i="36"/>
  <c r="K153" i="36"/>
  <c r="J153" i="36"/>
  <c r="I153" i="36"/>
  <c r="H153" i="36"/>
  <c r="G153" i="36"/>
  <c r="F153" i="36"/>
  <c r="E153" i="36"/>
  <c r="AA152" i="36"/>
  <c r="Z152" i="36"/>
  <c r="Y152" i="36"/>
  <c r="X152" i="36"/>
  <c r="W152" i="36"/>
  <c r="V152" i="36"/>
  <c r="U152" i="36"/>
  <c r="T152" i="36"/>
  <c r="S152" i="36"/>
  <c r="R152" i="36"/>
  <c r="Q152" i="36"/>
  <c r="P152" i="36"/>
  <c r="O152" i="36"/>
  <c r="N152" i="36"/>
  <c r="M152" i="36"/>
  <c r="L152" i="36"/>
  <c r="K152" i="36"/>
  <c r="J152" i="36"/>
  <c r="I152" i="36"/>
  <c r="H152" i="36"/>
  <c r="G152" i="36"/>
  <c r="F152" i="36"/>
  <c r="E152" i="36"/>
  <c r="AA151" i="36"/>
  <c r="Z151" i="36"/>
  <c r="Y151" i="36"/>
  <c r="X151" i="36"/>
  <c r="W151" i="36"/>
  <c r="V151" i="36"/>
  <c r="U151" i="36"/>
  <c r="T151" i="36"/>
  <c r="S151" i="36"/>
  <c r="R151" i="36"/>
  <c r="Q151" i="36"/>
  <c r="P151" i="36"/>
  <c r="O151" i="36"/>
  <c r="N151" i="36"/>
  <c r="M151" i="36"/>
  <c r="L151" i="36"/>
  <c r="K151" i="36"/>
  <c r="J151" i="36"/>
  <c r="I151" i="36"/>
  <c r="H151" i="36"/>
  <c r="G151" i="36"/>
  <c r="F151" i="36"/>
  <c r="E151" i="36"/>
  <c r="AA150" i="36"/>
  <c r="Z150" i="36"/>
  <c r="Y150" i="36"/>
  <c r="X150" i="36"/>
  <c r="W150" i="36"/>
  <c r="V150" i="36"/>
  <c r="U150" i="36"/>
  <c r="T150" i="36"/>
  <c r="S150" i="36"/>
  <c r="R150" i="36"/>
  <c r="Q150" i="36"/>
  <c r="P150" i="36"/>
  <c r="O150" i="36"/>
  <c r="N150" i="36"/>
  <c r="M150" i="36"/>
  <c r="L150" i="36"/>
  <c r="K150" i="36"/>
  <c r="J150" i="36"/>
  <c r="I150" i="36"/>
  <c r="H150" i="36"/>
  <c r="G150" i="36"/>
  <c r="F150" i="36"/>
  <c r="E150" i="36"/>
  <c r="AA149" i="36"/>
  <c r="Z149" i="36"/>
  <c r="Y149" i="36"/>
  <c r="X149" i="36"/>
  <c r="W149" i="36"/>
  <c r="V149" i="36"/>
  <c r="U149" i="36"/>
  <c r="T149" i="36"/>
  <c r="S149" i="36"/>
  <c r="R149" i="36"/>
  <c r="Q149" i="36"/>
  <c r="P149" i="36"/>
  <c r="O149" i="36"/>
  <c r="N149" i="36"/>
  <c r="M149" i="36"/>
  <c r="L149" i="36"/>
  <c r="K149" i="36"/>
  <c r="J149" i="36"/>
  <c r="I149" i="36"/>
  <c r="H149" i="36"/>
  <c r="G149" i="36"/>
  <c r="F149" i="36"/>
  <c r="E149" i="36"/>
  <c r="AA144" i="36"/>
  <c r="Z144" i="36"/>
  <c r="Y144" i="36"/>
  <c r="X144" i="36"/>
  <c r="W144" i="36"/>
  <c r="V144" i="36"/>
  <c r="U144" i="36"/>
  <c r="T144" i="36"/>
  <c r="S144" i="36"/>
  <c r="R144" i="36"/>
  <c r="Q144" i="36"/>
  <c r="P144" i="36"/>
  <c r="O144" i="36"/>
  <c r="N144" i="36"/>
  <c r="M144" i="36"/>
  <c r="L144" i="36"/>
  <c r="K144" i="36"/>
  <c r="J144" i="36"/>
  <c r="I144" i="36"/>
  <c r="H144" i="36"/>
  <c r="G144" i="36"/>
  <c r="F144" i="36"/>
  <c r="E144" i="36"/>
  <c r="AA143" i="36"/>
  <c r="Z143" i="36"/>
  <c r="Y143" i="36"/>
  <c r="X143" i="36"/>
  <c r="W143" i="36"/>
  <c r="V143" i="36"/>
  <c r="U143" i="36"/>
  <c r="T143" i="36"/>
  <c r="S143" i="36"/>
  <c r="R143" i="36"/>
  <c r="Q143" i="36"/>
  <c r="P143" i="36"/>
  <c r="O143" i="36"/>
  <c r="N143" i="36"/>
  <c r="M143" i="36"/>
  <c r="L143" i="36"/>
  <c r="K143" i="36"/>
  <c r="J143" i="36"/>
  <c r="I143" i="36"/>
  <c r="H143" i="36"/>
  <c r="G143" i="36"/>
  <c r="F143" i="36"/>
  <c r="E143" i="36"/>
  <c r="AA142" i="36"/>
  <c r="Z142" i="36"/>
  <c r="Y142" i="36"/>
  <c r="X142" i="36"/>
  <c r="W142" i="36"/>
  <c r="V142" i="36"/>
  <c r="U142" i="36"/>
  <c r="T142" i="36"/>
  <c r="S142" i="36"/>
  <c r="R142" i="36"/>
  <c r="Q142" i="36"/>
  <c r="P142" i="36"/>
  <c r="O142" i="36"/>
  <c r="N142" i="36"/>
  <c r="M142" i="36"/>
  <c r="L142" i="36"/>
  <c r="K142" i="36"/>
  <c r="J142" i="36"/>
  <c r="I142" i="36"/>
  <c r="H142" i="36"/>
  <c r="G142" i="36"/>
  <c r="F142" i="36"/>
  <c r="E142" i="36"/>
  <c r="AA141" i="36"/>
  <c r="Z141" i="36"/>
  <c r="Y141" i="36"/>
  <c r="X141" i="36"/>
  <c r="W141" i="36"/>
  <c r="V141" i="36"/>
  <c r="U141" i="36"/>
  <c r="T141" i="36"/>
  <c r="S141" i="36"/>
  <c r="R141" i="36"/>
  <c r="Q141" i="36"/>
  <c r="P141" i="36"/>
  <c r="O141" i="36"/>
  <c r="N141" i="36"/>
  <c r="M141" i="36"/>
  <c r="L141" i="36"/>
  <c r="K141" i="36"/>
  <c r="J141" i="36"/>
  <c r="I141" i="36"/>
  <c r="H141" i="36"/>
  <c r="G141" i="36"/>
  <c r="F141" i="36"/>
  <c r="E141" i="36"/>
  <c r="AA140" i="36"/>
  <c r="Z140" i="36"/>
  <c r="Y140" i="36"/>
  <c r="X140" i="36"/>
  <c r="W140" i="36"/>
  <c r="V140" i="36"/>
  <c r="U140" i="36"/>
  <c r="T140" i="36"/>
  <c r="S140" i="36"/>
  <c r="R140" i="36"/>
  <c r="Q140" i="36"/>
  <c r="P140" i="36"/>
  <c r="O140" i="36"/>
  <c r="N140" i="36"/>
  <c r="M140" i="36"/>
  <c r="L140" i="36"/>
  <c r="K140" i="36"/>
  <c r="J140" i="36"/>
  <c r="I140" i="36"/>
  <c r="H140" i="36"/>
  <c r="G140" i="36"/>
  <c r="F140" i="36"/>
  <c r="E140" i="36"/>
  <c r="AA139" i="36"/>
  <c r="Z139" i="36"/>
  <c r="Y139" i="36"/>
  <c r="X139" i="36"/>
  <c r="W139" i="36"/>
  <c r="V139" i="36"/>
  <c r="U139" i="36"/>
  <c r="T139" i="36"/>
  <c r="S139" i="36"/>
  <c r="R139" i="36"/>
  <c r="Q139" i="36"/>
  <c r="P139" i="36"/>
  <c r="O139" i="36"/>
  <c r="N139" i="36"/>
  <c r="M139" i="36"/>
  <c r="L139" i="36"/>
  <c r="K139" i="36"/>
  <c r="J139" i="36"/>
  <c r="I139" i="36"/>
  <c r="H139" i="36"/>
  <c r="G139" i="36"/>
  <c r="F139" i="36"/>
  <c r="E139" i="36"/>
  <c r="AA138" i="36"/>
  <c r="Z138" i="36"/>
  <c r="Y138" i="36"/>
  <c r="X138" i="36"/>
  <c r="W138" i="36"/>
  <c r="V138" i="36"/>
  <c r="U138" i="36"/>
  <c r="T138" i="36"/>
  <c r="S138" i="36"/>
  <c r="R138" i="36"/>
  <c r="Q138" i="36"/>
  <c r="P138" i="36"/>
  <c r="O138" i="36"/>
  <c r="N138" i="36"/>
  <c r="M138" i="36"/>
  <c r="L138" i="36"/>
  <c r="K138" i="36"/>
  <c r="J138" i="36"/>
  <c r="I138" i="36"/>
  <c r="H138" i="36"/>
  <c r="G138" i="36"/>
  <c r="F138" i="36"/>
  <c r="E138" i="36"/>
  <c r="AA137" i="36"/>
  <c r="Z137" i="36"/>
  <c r="Y137" i="36"/>
  <c r="X137" i="36"/>
  <c r="W137" i="36"/>
  <c r="V137" i="36"/>
  <c r="U137" i="36"/>
  <c r="T137" i="36"/>
  <c r="S137" i="36"/>
  <c r="R137" i="36"/>
  <c r="Q137" i="36"/>
  <c r="P137" i="36"/>
  <c r="O137" i="36"/>
  <c r="N137" i="36"/>
  <c r="M137" i="36"/>
  <c r="L137" i="36"/>
  <c r="K137" i="36"/>
  <c r="J137" i="36"/>
  <c r="I137" i="36"/>
  <c r="H137" i="36"/>
  <c r="G137" i="36"/>
  <c r="F137" i="36"/>
  <c r="E137" i="36"/>
  <c r="AA136" i="36"/>
  <c r="Z136" i="36"/>
  <c r="Y136" i="36"/>
  <c r="X136" i="36"/>
  <c r="W136" i="36"/>
  <c r="V136" i="36"/>
  <c r="U136" i="36"/>
  <c r="T136" i="36"/>
  <c r="S136" i="36"/>
  <c r="R136" i="36"/>
  <c r="Q136" i="36"/>
  <c r="P136" i="36"/>
  <c r="O136" i="36"/>
  <c r="N136" i="36"/>
  <c r="M136" i="36"/>
  <c r="L136" i="36"/>
  <c r="K136" i="36"/>
  <c r="J136" i="36"/>
  <c r="I136" i="36"/>
  <c r="H136" i="36"/>
  <c r="G136" i="36"/>
  <c r="F136" i="36"/>
  <c r="E136" i="36"/>
  <c r="AA135" i="36"/>
  <c r="Z135" i="36"/>
  <c r="Y135" i="36"/>
  <c r="X135" i="36"/>
  <c r="W135" i="36"/>
  <c r="V135" i="36"/>
  <c r="U135" i="36"/>
  <c r="T135" i="36"/>
  <c r="S135" i="36"/>
  <c r="R135" i="36"/>
  <c r="Q135" i="36"/>
  <c r="P135" i="36"/>
  <c r="O135" i="36"/>
  <c r="N135" i="36"/>
  <c r="M135" i="36"/>
  <c r="L135" i="36"/>
  <c r="K135" i="36"/>
  <c r="J135" i="36"/>
  <c r="I135" i="36"/>
  <c r="H135" i="36"/>
  <c r="G135" i="36"/>
  <c r="F135" i="36"/>
  <c r="E135" i="36"/>
  <c r="AA134" i="36"/>
  <c r="Z134" i="36"/>
  <c r="Y134" i="36"/>
  <c r="X134" i="36"/>
  <c r="W134" i="36"/>
  <c r="V134" i="36"/>
  <c r="U134" i="36"/>
  <c r="T134" i="36"/>
  <c r="S134" i="36"/>
  <c r="R134" i="36"/>
  <c r="Q134" i="36"/>
  <c r="P134" i="36"/>
  <c r="O134" i="36"/>
  <c r="N134" i="36"/>
  <c r="M134" i="36"/>
  <c r="L134" i="36"/>
  <c r="K134" i="36"/>
  <c r="J134" i="36"/>
  <c r="I134" i="36"/>
  <c r="H134" i="36"/>
  <c r="G134" i="36"/>
  <c r="F134" i="36"/>
  <c r="E134" i="36"/>
  <c r="AA133" i="36"/>
  <c r="Z133" i="36"/>
  <c r="Y133" i="36"/>
  <c r="X133" i="36"/>
  <c r="W133" i="36"/>
  <c r="V133" i="36"/>
  <c r="U133" i="36"/>
  <c r="T133" i="36"/>
  <c r="S133" i="36"/>
  <c r="R133" i="36"/>
  <c r="Q133" i="36"/>
  <c r="P133" i="36"/>
  <c r="O133" i="36"/>
  <c r="N133" i="36"/>
  <c r="M133" i="36"/>
  <c r="L133" i="36"/>
  <c r="K133" i="36"/>
  <c r="J133" i="36"/>
  <c r="I133" i="36"/>
  <c r="H133" i="36"/>
  <c r="G133" i="36"/>
  <c r="F133" i="36"/>
  <c r="E133" i="36"/>
  <c r="AA132" i="36"/>
  <c r="Z132" i="36"/>
  <c r="Y132" i="36"/>
  <c r="X132" i="36"/>
  <c r="W132" i="36"/>
  <c r="V132" i="36"/>
  <c r="U132" i="36"/>
  <c r="T132" i="36"/>
  <c r="S132" i="36"/>
  <c r="R132" i="36"/>
  <c r="Q132" i="36"/>
  <c r="P132" i="36"/>
  <c r="O132" i="36"/>
  <c r="N132" i="36"/>
  <c r="M132" i="36"/>
  <c r="L132" i="36"/>
  <c r="K132" i="36"/>
  <c r="J132" i="36"/>
  <c r="I132" i="36"/>
  <c r="H132" i="36"/>
  <c r="G132" i="36"/>
  <c r="F132" i="36"/>
  <c r="E132" i="36"/>
  <c r="D161" i="36"/>
  <c r="C161" i="36"/>
  <c r="D160" i="36"/>
  <c r="C160" i="36"/>
  <c r="D159" i="36"/>
  <c r="C159" i="36"/>
  <c r="D158" i="36"/>
  <c r="C158" i="36"/>
  <c r="D157" i="36"/>
  <c r="C157" i="36"/>
  <c r="D156" i="36"/>
  <c r="C156" i="36"/>
  <c r="D155" i="36"/>
  <c r="C155" i="36"/>
  <c r="D154" i="36"/>
  <c r="C154" i="36"/>
  <c r="D153" i="36"/>
  <c r="C153" i="36"/>
  <c r="D152" i="36"/>
  <c r="C152" i="36"/>
  <c r="D151" i="36"/>
  <c r="C151" i="36"/>
  <c r="D150" i="36"/>
  <c r="C150" i="36"/>
  <c r="D149" i="36"/>
  <c r="C149" i="36"/>
  <c r="D144" i="36"/>
  <c r="C144" i="36"/>
  <c r="D143" i="36"/>
  <c r="C143" i="36"/>
  <c r="D142" i="36"/>
  <c r="C142" i="36"/>
  <c r="D141" i="36"/>
  <c r="C141" i="36"/>
  <c r="D140" i="36"/>
  <c r="C140" i="36"/>
  <c r="D139" i="36"/>
  <c r="C139" i="36"/>
  <c r="D138" i="36"/>
  <c r="C138" i="36"/>
  <c r="D137" i="36"/>
  <c r="C137" i="36"/>
  <c r="D136" i="36"/>
  <c r="C136" i="36"/>
  <c r="D135" i="36"/>
  <c r="C135" i="36"/>
  <c r="D134" i="36"/>
  <c r="C134" i="36"/>
  <c r="D133" i="36"/>
  <c r="C133" i="36"/>
  <c r="D132" i="36"/>
  <c r="C132" i="36"/>
  <c r="AA161" i="35"/>
  <c r="Z161" i="35"/>
  <c r="Y161" i="35"/>
  <c r="X161" i="35"/>
  <c r="W161" i="35"/>
  <c r="V161" i="35"/>
  <c r="U161" i="35"/>
  <c r="T161" i="35"/>
  <c r="S161" i="35"/>
  <c r="R161" i="35"/>
  <c r="Q161" i="35"/>
  <c r="P161" i="35"/>
  <c r="O161" i="35"/>
  <c r="N161" i="35"/>
  <c r="M161" i="35"/>
  <c r="L161" i="35"/>
  <c r="K161" i="35"/>
  <c r="J161" i="35"/>
  <c r="I161" i="35"/>
  <c r="H161" i="35"/>
  <c r="G161" i="35"/>
  <c r="F161" i="35"/>
  <c r="E161" i="35"/>
  <c r="AA160" i="35"/>
  <c r="Z160" i="35"/>
  <c r="Y160" i="35"/>
  <c r="X160" i="35"/>
  <c r="W160" i="35"/>
  <c r="V160" i="35"/>
  <c r="U160" i="35"/>
  <c r="T160" i="35"/>
  <c r="S160" i="35"/>
  <c r="R160" i="35"/>
  <c r="Q160" i="35"/>
  <c r="P160" i="35"/>
  <c r="O160" i="35"/>
  <c r="N160" i="35"/>
  <c r="M160" i="35"/>
  <c r="L160" i="35"/>
  <c r="K160" i="35"/>
  <c r="J160" i="35"/>
  <c r="I160" i="35"/>
  <c r="H160" i="35"/>
  <c r="G160" i="35"/>
  <c r="F160" i="35"/>
  <c r="E160" i="35"/>
  <c r="AA159" i="35"/>
  <c r="Z159" i="35"/>
  <c r="Y159" i="35"/>
  <c r="X159" i="35"/>
  <c r="W159" i="35"/>
  <c r="V159" i="35"/>
  <c r="U159" i="35"/>
  <c r="T159" i="35"/>
  <c r="S159" i="35"/>
  <c r="R159" i="35"/>
  <c r="Q159" i="35"/>
  <c r="P159" i="35"/>
  <c r="O159" i="35"/>
  <c r="N159" i="35"/>
  <c r="M159" i="35"/>
  <c r="L159" i="35"/>
  <c r="K159" i="35"/>
  <c r="J159" i="35"/>
  <c r="I159" i="35"/>
  <c r="H159" i="35"/>
  <c r="G159" i="35"/>
  <c r="F159" i="35"/>
  <c r="E159" i="35"/>
  <c r="AA158" i="35"/>
  <c r="Z158" i="35"/>
  <c r="Y158" i="35"/>
  <c r="X158" i="35"/>
  <c r="W158" i="35"/>
  <c r="V158" i="35"/>
  <c r="U158" i="35"/>
  <c r="T158" i="35"/>
  <c r="S158" i="35"/>
  <c r="R158" i="35"/>
  <c r="Q158" i="35"/>
  <c r="P158" i="35"/>
  <c r="O158" i="35"/>
  <c r="N158" i="35"/>
  <c r="M158" i="35"/>
  <c r="L158" i="35"/>
  <c r="K158" i="35"/>
  <c r="J158" i="35"/>
  <c r="I158" i="35"/>
  <c r="H158" i="35"/>
  <c r="G158" i="35"/>
  <c r="F158" i="35"/>
  <c r="E158" i="35"/>
  <c r="AA157" i="35"/>
  <c r="Z157" i="35"/>
  <c r="Y157" i="35"/>
  <c r="X157" i="35"/>
  <c r="W157" i="35"/>
  <c r="V157" i="35"/>
  <c r="U157" i="35"/>
  <c r="T157" i="35"/>
  <c r="S157" i="35"/>
  <c r="R157" i="35"/>
  <c r="Q157" i="35"/>
  <c r="P157" i="35"/>
  <c r="O157" i="35"/>
  <c r="N157" i="35"/>
  <c r="M157" i="35"/>
  <c r="L157" i="35"/>
  <c r="K157" i="35"/>
  <c r="J157" i="35"/>
  <c r="I157" i="35"/>
  <c r="H157" i="35"/>
  <c r="G157" i="35"/>
  <c r="F157" i="35"/>
  <c r="E157" i="35"/>
  <c r="AA156" i="35"/>
  <c r="Z156" i="35"/>
  <c r="Y156" i="35"/>
  <c r="X156" i="35"/>
  <c r="W156" i="35"/>
  <c r="V156" i="35"/>
  <c r="U156" i="35"/>
  <c r="T156" i="35"/>
  <c r="S156" i="35"/>
  <c r="R156" i="35"/>
  <c r="Q156" i="35"/>
  <c r="P156" i="35"/>
  <c r="O156" i="35"/>
  <c r="N156" i="35"/>
  <c r="M156" i="35"/>
  <c r="L156" i="35"/>
  <c r="K156" i="35"/>
  <c r="J156" i="35"/>
  <c r="I156" i="35"/>
  <c r="H156" i="35"/>
  <c r="G156" i="35"/>
  <c r="F156" i="35"/>
  <c r="E156" i="35"/>
  <c r="AA155" i="35"/>
  <c r="Z155" i="35"/>
  <c r="Y155" i="35"/>
  <c r="X155" i="35"/>
  <c r="W155" i="35"/>
  <c r="V155" i="35"/>
  <c r="U155" i="35"/>
  <c r="T155" i="35"/>
  <c r="S155" i="35"/>
  <c r="R155" i="35"/>
  <c r="Q155" i="35"/>
  <c r="P155" i="35"/>
  <c r="O155" i="35"/>
  <c r="N155" i="35"/>
  <c r="M155" i="35"/>
  <c r="L155" i="35"/>
  <c r="K155" i="35"/>
  <c r="J155" i="35"/>
  <c r="I155" i="35"/>
  <c r="H155" i="35"/>
  <c r="G155" i="35"/>
  <c r="F155" i="35"/>
  <c r="E155" i="35"/>
  <c r="AA154" i="35"/>
  <c r="Z154" i="35"/>
  <c r="Y154" i="35"/>
  <c r="X154" i="35"/>
  <c r="W154" i="35"/>
  <c r="V154" i="35"/>
  <c r="U154" i="35"/>
  <c r="T154" i="35"/>
  <c r="S154" i="35"/>
  <c r="R154" i="35"/>
  <c r="Q154" i="35"/>
  <c r="P154" i="35"/>
  <c r="O154" i="35"/>
  <c r="N154" i="35"/>
  <c r="M154" i="35"/>
  <c r="L154" i="35"/>
  <c r="K154" i="35"/>
  <c r="J154" i="35"/>
  <c r="I154" i="35"/>
  <c r="H154" i="35"/>
  <c r="G154" i="35"/>
  <c r="F154" i="35"/>
  <c r="E154" i="35"/>
  <c r="AA153" i="35"/>
  <c r="Z153" i="35"/>
  <c r="Y153" i="35"/>
  <c r="X153" i="35"/>
  <c r="W153" i="35"/>
  <c r="V153" i="35"/>
  <c r="U153" i="35"/>
  <c r="T153" i="35"/>
  <c r="S153" i="35"/>
  <c r="R153" i="35"/>
  <c r="Q153" i="35"/>
  <c r="P153" i="35"/>
  <c r="O153" i="35"/>
  <c r="N153" i="35"/>
  <c r="M153" i="35"/>
  <c r="L153" i="35"/>
  <c r="K153" i="35"/>
  <c r="J153" i="35"/>
  <c r="I153" i="35"/>
  <c r="H153" i="35"/>
  <c r="G153" i="35"/>
  <c r="F153" i="35"/>
  <c r="E153" i="35"/>
  <c r="AA152" i="35"/>
  <c r="Z152" i="35"/>
  <c r="Y152" i="35"/>
  <c r="X152" i="35"/>
  <c r="W152" i="35"/>
  <c r="V152" i="35"/>
  <c r="U152" i="35"/>
  <c r="T152" i="35"/>
  <c r="S152" i="35"/>
  <c r="R152" i="35"/>
  <c r="Q152" i="35"/>
  <c r="P152" i="35"/>
  <c r="O152" i="35"/>
  <c r="N152" i="35"/>
  <c r="M152" i="35"/>
  <c r="L152" i="35"/>
  <c r="K152" i="35"/>
  <c r="J152" i="35"/>
  <c r="I152" i="35"/>
  <c r="H152" i="35"/>
  <c r="G152" i="35"/>
  <c r="F152" i="35"/>
  <c r="E152" i="35"/>
  <c r="AA151" i="35"/>
  <c r="Z151" i="35"/>
  <c r="Y151" i="35"/>
  <c r="X151" i="35"/>
  <c r="W151" i="35"/>
  <c r="V151" i="35"/>
  <c r="U151" i="35"/>
  <c r="T151" i="35"/>
  <c r="S151" i="35"/>
  <c r="R151" i="35"/>
  <c r="Q151" i="35"/>
  <c r="P151" i="35"/>
  <c r="O151" i="35"/>
  <c r="N151" i="35"/>
  <c r="M151" i="35"/>
  <c r="L151" i="35"/>
  <c r="K151" i="35"/>
  <c r="J151" i="35"/>
  <c r="I151" i="35"/>
  <c r="H151" i="35"/>
  <c r="G151" i="35"/>
  <c r="F151" i="35"/>
  <c r="E151" i="35"/>
  <c r="AA150" i="35"/>
  <c r="Z150" i="35"/>
  <c r="Y150" i="35"/>
  <c r="X150" i="35"/>
  <c r="W150" i="35"/>
  <c r="V150" i="35"/>
  <c r="U150" i="35"/>
  <c r="T150" i="35"/>
  <c r="S150" i="35"/>
  <c r="R150" i="35"/>
  <c r="Q150" i="35"/>
  <c r="P150" i="35"/>
  <c r="O150" i="35"/>
  <c r="N150" i="35"/>
  <c r="M150" i="35"/>
  <c r="L150" i="35"/>
  <c r="K150" i="35"/>
  <c r="J150" i="35"/>
  <c r="I150" i="35"/>
  <c r="H150" i="35"/>
  <c r="G150" i="35"/>
  <c r="F150" i="35"/>
  <c r="E150" i="35"/>
  <c r="AA149" i="35"/>
  <c r="Z149" i="35"/>
  <c r="Y149" i="35"/>
  <c r="X149" i="35"/>
  <c r="W149" i="35"/>
  <c r="V149" i="35"/>
  <c r="U149" i="35"/>
  <c r="T149" i="35"/>
  <c r="S149" i="35"/>
  <c r="R149" i="35"/>
  <c r="Q149" i="35"/>
  <c r="P149" i="35"/>
  <c r="O149" i="35"/>
  <c r="N149" i="35"/>
  <c r="M149" i="35"/>
  <c r="L149" i="35"/>
  <c r="K149" i="35"/>
  <c r="J149" i="35"/>
  <c r="I149" i="35"/>
  <c r="H149" i="35"/>
  <c r="G149" i="35"/>
  <c r="F149" i="35"/>
  <c r="E149" i="35"/>
  <c r="AA144" i="35"/>
  <c r="Z144" i="35"/>
  <c r="Y144" i="35"/>
  <c r="X144" i="35"/>
  <c r="W144" i="35"/>
  <c r="V144" i="35"/>
  <c r="U144" i="35"/>
  <c r="T144" i="35"/>
  <c r="S144" i="35"/>
  <c r="R144" i="35"/>
  <c r="Q144" i="35"/>
  <c r="P144" i="35"/>
  <c r="O144" i="35"/>
  <c r="N144" i="35"/>
  <c r="M144" i="35"/>
  <c r="L144" i="35"/>
  <c r="K144" i="35"/>
  <c r="J144" i="35"/>
  <c r="I144" i="35"/>
  <c r="H144" i="35"/>
  <c r="G144" i="35"/>
  <c r="F144" i="35"/>
  <c r="E144" i="35"/>
  <c r="AA143" i="35"/>
  <c r="Z143" i="35"/>
  <c r="Y143" i="35"/>
  <c r="X143" i="35"/>
  <c r="W143" i="35"/>
  <c r="V143" i="35"/>
  <c r="U143" i="35"/>
  <c r="T143" i="35"/>
  <c r="S143" i="35"/>
  <c r="R143" i="35"/>
  <c r="Q143" i="35"/>
  <c r="P143" i="35"/>
  <c r="O143" i="35"/>
  <c r="N143" i="35"/>
  <c r="M143" i="35"/>
  <c r="L143" i="35"/>
  <c r="K143" i="35"/>
  <c r="J143" i="35"/>
  <c r="I143" i="35"/>
  <c r="H143" i="35"/>
  <c r="G143" i="35"/>
  <c r="F143" i="35"/>
  <c r="E143" i="35"/>
  <c r="AA142" i="35"/>
  <c r="Z142" i="35"/>
  <c r="Y142" i="35"/>
  <c r="X142" i="35"/>
  <c r="W142" i="35"/>
  <c r="V142" i="35"/>
  <c r="U142" i="35"/>
  <c r="T142" i="35"/>
  <c r="S142" i="35"/>
  <c r="R142" i="35"/>
  <c r="Q142" i="35"/>
  <c r="P142" i="35"/>
  <c r="O142" i="35"/>
  <c r="N142" i="35"/>
  <c r="M142" i="35"/>
  <c r="L142" i="35"/>
  <c r="K142" i="35"/>
  <c r="J142" i="35"/>
  <c r="I142" i="35"/>
  <c r="H142" i="35"/>
  <c r="G142" i="35"/>
  <c r="F142" i="35"/>
  <c r="E142" i="35"/>
  <c r="AA141" i="35"/>
  <c r="Z141" i="35"/>
  <c r="Y141" i="35"/>
  <c r="X141" i="35"/>
  <c r="W141" i="35"/>
  <c r="V141" i="35"/>
  <c r="U141" i="35"/>
  <c r="T141" i="35"/>
  <c r="S141" i="35"/>
  <c r="R141" i="35"/>
  <c r="Q141" i="35"/>
  <c r="P141" i="35"/>
  <c r="O141" i="35"/>
  <c r="N141" i="35"/>
  <c r="M141" i="35"/>
  <c r="L141" i="35"/>
  <c r="K141" i="35"/>
  <c r="J141" i="35"/>
  <c r="I141" i="35"/>
  <c r="H141" i="35"/>
  <c r="G141" i="35"/>
  <c r="F141" i="35"/>
  <c r="E141" i="35"/>
  <c r="AA140" i="35"/>
  <c r="Z140" i="35"/>
  <c r="Y140" i="35"/>
  <c r="X140" i="35"/>
  <c r="W140" i="35"/>
  <c r="V140" i="35"/>
  <c r="U140" i="35"/>
  <c r="T140" i="35"/>
  <c r="S140" i="35"/>
  <c r="R140" i="35"/>
  <c r="Q140" i="35"/>
  <c r="P140" i="35"/>
  <c r="O140" i="35"/>
  <c r="N140" i="35"/>
  <c r="M140" i="35"/>
  <c r="L140" i="35"/>
  <c r="K140" i="35"/>
  <c r="J140" i="35"/>
  <c r="I140" i="35"/>
  <c r="H140" i="35"/>
  <c r="G140" i="35"/>
  <c r="F140" i="35"/>
  <c r="E140" i="35"/>
  <c r="AA139" i="35"/>
  <c r="Z139" i="35"/>
  <c r="Y139" i="35"/>
  <c r="X139" i="35"/>
  <c r="W139" i="35"/>
  <c r="V139" i="35"/>
  <c r="U139" i="35"/>
  <c r="T139" i="35"/>
  <c r="S139" i="35"/>
  <c r="R139" i="35"/>
  <c r="Q139" i="35"/>
  <c r="P139" i="35"/>
  <c r="O139" i="35"/>
  <c r="N139" i="35"/>
  <c r="M139" i="35"/>
  <c r="L139" i="35"/>
  <c r="K139" i="35"/>
  <c r="J139" i="35"/>
  <c r="I139" i="35"/>
  <c r="H139" i="35"/>
  <c r="G139" i="35"/>
  <c r="F139" i="35"/>
  <c r="E139" i="35"/>
  <c r="AA138" i="35"/>
  <c r="Z138" i="35"/>
  <c r="Y138" i="35"/>
  <c r="X138" i="35"/>
  <c r="W138" i="35"/>
  <c r="V138" i="35"/>
  <c r="U138" i="35"/>
  <c r="T138" i="35"/>
  <c r="S138" i="35"/>
  <c r="R138" i="35"/>
  <c r="Q138" i="35"/>
  <c r="P138" i="35"/>
  <c r="O138" i="35"/>
  <c r="N138" i="35"/>
  <c r="M138" i="35"/>
  <c r="L138" i="35"/>
  <c r="K138" i="35"/>
  <c r="J138" i="35"/>
  <c r="I138" i="35"/>
  <c r="H138" i="35"/>
  <c r="G138" i="35"/>
  <c r="F138" i="35"/>
  <c r="E138" i="35"/>
  <c r="AA137" i="35"/>
  <c r="Z137" i="35"/>
  <c r="Y137" i="35"/>
  <c r="X137" i="35"/>
  <c r="W137" i="35"/>
  <c r="V137" i="35"/>
  <c r="U137" i="35"/>
  <c r="T137" i="35"/>
  <c r="S137" i="35"/>
  <c r="R137" i="35"/>
  <c r="Q137" i="35"/>
  <c r="P137" i="35"/>
  <c r="O137" i="35"/>
  <c r="N137" i="35"/>
  <c r="M137" i="35"/>
  <c r="L137" i="35"/>
  <c r="K137" i="35"/>
  <c r="J137" i="35"/>
  <c r="I137" i="35"/>
  <c r="H137" i="35"/>
  <c r="G137" i="35"/>
  <c r="F137" i="35"/>
  <c r="E137" i="35"/>
  <c r="AA136" i="35"/>
  <c r="Z136" i="35"/>
  <c r="Y136" i="35"/>
  <c r="X136" i="35"/>
  <c r="W136" i="35"/>
  <c r="V136" i="35"/>
  <c r="U136" i="35"/>
  <c r="T136" i="35"/>
  <c r="S136" i="35"/>
  <c r="R136" i="35"/>
  <c r="Q136" i="35"/>
  <c r="P136" i="35"/>
  <c r="O136" i="35"/>
  <c r="N136" i="35"/>
  <c r="M136" i="35"/>
  <c r="L136" i="35"/>
  <c r="K136" i="35"/>
  <c r="J136" i="35"/>
  <c r="I136" i="35"/>
  <c r="H136" i="35"/>
  <c r="G136" i="35"/>
  <c r="F136" i="35"/>
  <c r="E136" i="35"/>
  <c r="AA135" i="35"/>
  <c r="Z135" i="35"/>
  <c r="Y135" i="35"/>
  <c r="X135" i="35"/>
  <c r="W135" i="35"/>
  <c r="V135" i="35"/>
  <c r="U135" i="35"/>
  <c r="T135" i="35"/>
  <c r="S135" i="35"/>
  <c r="R135" i="35"/>
  <c r="Q135" i="35"/>
  <c r="P135" i="35"/>
  <c r="O135" i="35"/>
  <c r="N135" i="35"/>
  <c r="M135" i="35"/>
  <c r="L135" i="35"/>
  <c r="K135" i="35"/>
  <c r="J135" i="35"/>
  <c r="I135" i="35"/>
  <c r="H135" i="35"/>
  <c r="G135" i="35"/>
  <c r="F135" i="35"/>
  <c r="E135" i="35"/>
  <c r="AA134" i="35"/>
  <c r="Z134" i="35"/>
  <c r="Y134" i="35"/>
  <c r="X134" i="35"/>
  <c r="W134" i="35"/>
  <c r="V134" i="35"/>
  <c r="U134" i="35"/>
  <c r="T134" i="35"/>
  <c r="S134" i="35"/>
  <c r="R134" i="35"/>
  <c r="Q134" i="35"/>
  <c r="P134" i="35"/>
  <c r="O134" i="35"/>
  <c r="N134" i="35"/>
  <c r="M134" i="35"/>
  <c r="L134" i="35"/>
  <c r="K134" i="35"/>
  <c r="J134" i="35"/>
  <c r="I134" i="35"/>
  <c r="H134" i="35"/>
  <c r="G134" i="35"/>
  <c r="F134" i="35"/>
  <c r="E134" i="35"/>
  <c r="AA133" i="35"/>
  <c r="Z133" i="35"/>
  <c r="Y133" i="35"/>
  <c r="X133" i="35"/>
  <c r="W133" i="35"/>
  <c r="V133" i="35"/>
  <c r="U133" i="35"/>
  <c r="T133" i="35"/>
  <c r="S133" i="35"/>
  <c r="R133" i="35"/>
  <c r="Q133" i="35"/>
  <c r="P133" i="35"/>
  <c r="O133" i="35"/>
  <c r="N133" i="35"/>
  <c r="M133" i="35"/>
  <c r="L133" i="35"/>
  <c r="K133" i="35"/>
  <c r="J133" i="35"/>
  <c r="I133" i="35"/>
  <c r="H133" i="35"/>
  <c r="G133" i="35"/>
  <c r="F133" i="35"/>
  <c r="E133" i="35"/>
  <c r="AA132" i="35"/>
  <c r="Z132" i="35"/>
  <c r="Y132" i="35"/>
  <c r="X132" i="35"/>
  <c r="W132" i="35"/>
  <c r="V132" i="35"/>
  <c r="U132" i="35"/>
  <c r="T132" i="35"/>
  <c r="S132" i="35"/>
  <c r="R132" i="35"/>
  <c r="Q132" i="35"/>
  <c r="P132" i="35"/>
  <c r="O132" i="35"/>
  <c r="N132" i="35"/>
  <c r="M132" i="35"/>
  <c r="L132" i="35"/>
  <c r="K132" i="35"/>
  <c r="J132" i="35"/>
  <c r="I132" i="35"/>
  <c r="H132" i="35"/>
  <c r="G132" i="35"/>
  <c r="F132" i="35"/>
  <c r="E132" i="35"/>
  <c r="D161" i="35"/>
  <c r="C161" i="35"/>
  <c r="D160" i="35"/>
  <c r="C160" i="35"/>
  <c r="D159" i="35"/>
  <c r="C159" i="35"/>
  <c r="D158" i="35"/>
  <c r="C158" i="35"/>
  <c r="D157" i="35"/>
  <c r="C157" i="35"/>
  <c r="D156" i="35"/>
  <c r="C156" i="35"/>
  <c r="D155" i="35"/>
  <c r="C155" i="35"/>
  <c r="D154" i="35"/>
  <c r="C154" i="35"/>
  <c r="D153" i="35"/>
  <c r="C153" i="35"/>
  <c r="D152" i="35"/>
  <c r="C152" i="35"/>
  <c r="D151" i="35"/>
  <c r="C151" i="35"/>
  <c r="D150" i="35"/>
  <c r="C150" i="35"/>
  <c r="D149" i="35"/>
  <c r="C149" i="35"/>
  <c r="D144" i="35"/>
  <c r="C144" i="35"/>
  <c r="D143" i="35"/>
  <c r="C143" i="35"/>
  <c r="D142" i="35"/>
  <c r="C142" i="35"/>
  <c r="D141" i="35"/>
  <c r="C141" i="35"/>
  <c r="D140" i="35"/>
  <c r="C140" i="35"/>
  <c r="D139" i="35"/>
  <c r="C139" i="35"/>
  <c r="D138" i="35"/>
  <c r="C138" i="35"/>
  <c r="D137" i="35"/>
  <c r="C137" i="35"/>
  <c r="D136" i="35"/>
  <c r="C136" i="35"/>
  <c r="D135" i="35"/>
  <c r="C135" i="35"/>
  <c r="D134" i="35"/>
  <c r="C134" i="35"/>
  <c r="D133" i="35"/>
  <c r="C133" i="35"/>
  <c r="D132" i="35"/>
  <c r="C132" i="35"/>
  <c r="AA161" i="34"/>
  <c r="Z161" i="34"/>
  <c r="Y161" i="34"/>
  <c r="X161" i="34"/>
  <c r="W161" i="34"/>
  <c r="V161" i="34"/>
  <c r="U161" i="34"/>
  <c r="T161" i="34"/>
  <c r="S161" i="34"/>
  <c r="R161" i="34"/>
  <c r="Q161" i="34"/>
  <c r="P161" i="34"/>
  <c r="O161" i="34"/>
  <c r="N161" i="34"/>
  <c r="M161" i="34"/>
  <c r="L161" i="34"/>
  <c r="K161" i="34"/>
  <c r="J161" i="34"/>
  <c r="I161" i="34"/>
  <c r="H161" i="34"/>
  <c r="G161" i="34"/>
  <c r="F161" i="34"/>
  <c r="E161" i="34"/>
  <c r="D161" i="34"/>
  <c r="C161" i="34"/>
  <c r="AA160" i="34"/>
  <c r="Z160" i="34"/>
  <c r="Y160" i="34"/>
  <c r="X160" i="34"/>
  <c r="W160" i="34"/>
  <c r="V160" i="34"/>
  <c r="U160" i="34"/>
  <c r="T160" i="34"/>
  <c r="S160" i="34"/>
  <c r="R160" i="34"/>
  <c r="Q160" i="34"/>
  <c r="P160" i="34"/>
  <c r="O160" i="34"/>
  <c r="N160" i="34"/>
  <c r="M160" i="34"/>
  <c r="L160" i="34"/>
  <c r="K160" i="34"/>
  <c r="J160" i="34"/>
  <c r="I160" i="34"/>
  <c r="H160" i="34"/>
  <c r="G160" i="34"/>
  <c r="F160" i="34"/>
  <c r="E160" i="34"/>
  <c r="D160" i="34"/>
  <c r="C160" i="34"/>
  <c r="AA159" i="34"/>
  <c r="Z159" i="34"/>
  <c r="Y159" i="34"/>
  <c r="X159" i="34"/>
  <c r="W159" i="34"/>
  <c r="V159" i="34"/>
  <c r="U159" i="34"/>
  <c r="T159" i="34"/>
  <c r="S159" i="34"/>
  <c r="R159" i="34"/>
  <c r="Q159" i="34"/>
  <c r="P159" i="34"/>
  <c r="O159" i="34"/>
  <c r="N159" i="34"/>
  <c r="M159" i="34"/>
  <c r="L159" i="34"/>
  <c r="K159" i="34"/>
  <c r="J159" i="34"/>
  <c r="I159" i="34"/>
  <c r="H159" i="34"/>
  <c r="G159" i="34"/>
  <c r="F159" i="34"/>
  <c r="E159" i="34"/>
  <c r="D159" i="34"/>
  <c r="C159" i="34"/>
  <c r="AA158" i="34"/>
  <c r="Z158" i="34"/>
  <c r="Y158" i="34"/>
  <c r="X158" i="34"/>
  <c r="W158" i="34"/>
  <c r="V158" i="34"/>
  <c r="U158" i="34"/>
  <c r="T158" i="34"/>
  <c r="S158" i="34"/>
  <c r="R158" i="34"/>
  <c r="Q158" i="34"/>
  <c r="P158" i="34"/>
  <c r="O158" i="34"/>
  <c r="N158" i="34"/>
  <c r="M158" i="34"/>
  <c r="L158" i="34"/>
  <c r="K158" i="34"/>
  <c r="J158" i="34"/>
  <c r="I158" i="34"/>
  <c r="H158" i="34"/>
  <c r="G158" i="34"/>
  <c r="F158" i="34"/>
  <c r="E158" i="34"/>
  <c r="D158" i="34"/>
  <c r="C158" i="34"/>
  <c r="AA157" i="34"/>
  <c r="Z157" i="34"/>
  <c r="Y157" i="34"/>
  <c r="X157" i="34"/>
  <c r="W157" i="34"/>
  <c r="V157" i="34"/>
  <c r="U157" i="34"/>
  <c r="T157" i="34"/>
  <c r="S157" i="34"/>
  <c r="R157" i="34"/>
  <c r="Q157" i="34"/>
  <c r="P157" i="34"/>
  <c r="O157" i="34"/>
  <c r="N157" i="34"/>
  <c r="M157" i="34"/>
  <c r="L157" i="34"/>
  <c r="K157" i="34"/>
  <c r="J157" i="34"/>
  <c r="I157" i="34"/>
  <c r="H157" i="34"/>
  <c r="G157" i="34"/>
  <c r="F157" i="34"/>
  <c r="E157" i="34"/>
  <c r="D157" i="34"/>
  <c r="C157" i="34"/>
  <c r="AA156" i="34"/>
  <c r="Z156" i="34"/>
  <c r="Y156" i="34"/>
  <c r="X156" i="34"/>
  <c r="W156" i="34"/>
  <c r="V156" i="34"/>
  <c r="U156" i="34"/>
  <c r="T156" i="34"/>
  <c r="S156" i="34"/>
  <c r="R156" i="34"/>
  <c r="Q156" i="34"/>
  <c r="P156" i="34"/>
  <c r="O156" i="34"/>
  <c r="N156" i="34"/>
  <c r="M156" i="34"/>
  <c r="L156" i="34"/>
  <c r="K156" i="34"/>
  <c r="J156" i="34"/>
  <c r="I156" i="34"/>
  <c r="H156" i="34"/>
  <c r="G156" i="34"/>
  <c r="F156" i="34"/>
  <c r="E156" i="34"/>
  <c r="D156" i="34"/>
  <c r="C156" i="34"/>
  <c r="AA155" i="34"/>
  <c r="Z155" i="34"/>
  <c r="Y155" i="34"/>
  <c r="X155" i="34"/>
  <c r="W155" i="34"/>
  <c r="V155" i="34"/>
  <c r="U155" i="34"/>
  <c r="T155" i="34"/>
  <c r="S155" i="34"/>
  <c r="R155" i="34"/>
  <c r="Q155" i="34"/>
  <c r="P155" i="34"/>
  <c r="O155" i="34"/>
  <c r="N155" i="34"/>
  <c r="M155" i="34"/>
  <c r="L155" i="34"/>
  <c r="K155" i="34"/>
  <c r="J155" i="34"/>
  <c r="I155" i="34"/>
  <c r="H155" i="34"/>
  <c r="G155" i="34"/>
  <c r="F155" i="34"/>
  <c r="E155" i="34"/>
  <c r="D155" i="34"/>
  <c r="C155" i="34"/>
  <c r="AA154" i="34"/>
  <c r="Z154" i="34"/>
  <c r="Y154" i="34"/>
  <c r="X154" i="34"/>
  <c r="W154" i="34"/>
  <c r="V154" i="34"/>
  <c r="U154" i="34"/>
  <c r="T154" i="34"/>
  <c r="S154" i="34"/>
  <c r="R154" i="34"/>
  <c r="Q154" i="34"/>
  <c r="P154" i="34"/>
  <c r="O154" i="34"/>
  <c r="N154" i="34"/>
  <c r="M154" i="34"/>
  <c r="L154" i="34"/>
  <c r="K154" i="34"/>
  <c r="J154" i="34"/>
  <c r="I154" i="34"/>
  <c r="H154" i="34"/>
  <c r="G154" i="34"/>
  <c r="F154" i="34"/>
  <c r="E154" i="34"/>
  <c r="D154" i="34"/>
  <c r="C154" i="34"/>
  <c r="AA153" i="34"/>
  <c r="Z153" i="34"/>
  <c r="Y153" i="34"/>
  <c r="X153" i="34"/>
  <c r="W153" i="34"/>
  <c r="V153" i="34"/>
  <c r="U153" i="34"/>
  <c r="T153" i="34"/>
  <c r="S153" i="34"/>
  <c r="R153" i="34"/>
  <c r="Q153" i="34"/>
  <c r="P153" i="34"/>
  <c r="O153" i="34"/>
  <c r="N153" i="34"/>
  <c r="M153" i="34"/>
  <c r="L153" i="34"/>
  <c r="K153" i="34"/>
  <c r="J153" i="34"/>
  <c r="I153" i="34"/>
  <c r="H153" i="34"/>
  <c r="G153" i="34"/>
  <c r="F153" i="34"/>
  <c r="E153" i="34"/>
  <c r="D153" i="34"/>
  <c r="C153" i="34"/>
  <c r="AA152" i="34"/>
  <c r="Z152" i="34"/>
  <c r="Y152" i="34"/>
  <c r="X152" i="34"/>
  <c r="W152" i="34"/>
  <c r="V152" i="34"/>
  <c r="U152" i="34"/>
  <c r="T152" i="34"/>
  <c r="S152" i="34"/>
  <c r="R152" i="34"/>
  <c r="Q152" i="34"/>
  <c r="P152" i="34"/>
  <c r="O152" i="34"/>
  <c r="N152" i="34"/>
  <c r="M152" i="34"/>
  <c r="L152" i="34"/>
  <c r="K152" i="34"/>
  <c r="J152" i="34"/>
  <c r="I152" i="34"/>
  <c r="H152" i="34"/>
  <c r="G152" i="34"/>
  <c r="F152" i="34"/>
  <c r="E152" i="34"/>
  <c r="D152" i="34"/>
  <c r="C152" i="34"/>
  <c r="AA151" i="34"/>
  <c r="Z151" i="34"/>
  <c r="Y151" i="34"/>
  <c r="X151" i="34"/>
  <c r="W151" i="34"/>
  <c r="V151" i="34"/>
  <c r="U151" i="34"/>
  <c r="T151" i="34"/>
  <c r="S151" i="34"/>
  <c r="R151" i="34"/>
  <c r="Q151" i="34"/>
  <c r="P151" i="34"/>
  <c r="O151" i="34"/>
  <c r="N151" i="34"/>
  <c r="M151" i="34"/>
  <c r="L151" i="34"/>
  <c r="K151" i="34"/>
  <c r="J151" i="34"/>
  <c r="I151" i="34"/>
  <c r="H151" i="34"/>
  <c r="G151" i="34"/>
  <c r="F151" i="34"/>
  <c r="E151" i="34"/>
  <c r="D151" i="34"/>
  <c r="C151" i="34"/>
  <c r="AA150" i="34"/>
  <c r="Z150" i="34"/>
  <c r="Y150" i="34"/>
  <c r="X150" i="34"/>
  <c r="W150" i="34"/>
  <c r="V150" i="34"/>
  <c r="U150" i="34"/>
  <c r="T150" i="34"/>
  <c r="S150" i="34"/>
  <c r="R150" i="34"/>
  <c r="Q150" i="34"/>
  <c r="P150" i="34"/>
  <c r="O150" i="34"/>
  <c r="N150" i="34"/>
  <c r="M150" i="34"/>
  <c r="L150" i="34"/>
  <c r="K150" i="34"/>
  <c r="J150" i="34"/>
  <c r="I150" i="34"/>
  <c r="H150" i="34"/>
  <c r="G150" i="34"/>
  <c r="F150" i="34"/>
  <c r="E150" i="34"/>
  <c r="D150" i="34"/>
  <c r="C150" i="34"/>
  <c r="AA149" i="34"/>
  <c r="Z149" i="34"/>
  <c r="Y149" i="34"/>
  <c r="X149" i="34"/>
  <c r="W149" i="34"/>
  <c r="V149" i="34"/>
  <c r="U149" i="34"/>
  <c r="T149" i="34"/>
  <c r="S149" i="34"/>
  <c r="R149" i="34"/>
  <c r="Q149" i="34"/>
  <c r="P149" i="34"/>
  <c r="O149" i="34"/>
  <c r="N149" i="34"/>
  <c r="M149" i="34"/>
  <c r="L149" i="34"/>
  <c r="K149" i="34"/>
  <c r="J149" i="34"/>
  <c r="I149" i="34"/>
  <c r="H149" i="34"/>
  <c r="G149" i="34"/>
  <c r="F149" i="34"/>
  <c r="E149" i="34"/>
  <c r="D149" i="34"/>
  <c r="C149" i="34"/>
  <c r="AA144" i="34"/>
  <c r="Z144" i="34"/>
  <c r="Y144" i="34"/>
  <c r="X144" i="34"/>
  <c r="W144" i="34"/>
  <c r="V144" i="34"/>
  <c r="U144" i="34"/>
  <c r="T144" i="34"/>
  <c r="S144" i="34"/>
  <c r="R144" i="34"/>
  <c r="Q144" i="34"/>
  <c r="P144" i="34"/>
  <c r="O144" i="34"/>
  <c r="N144" i="34"/>
  <c r="M144" i="34"/>
  <c r="L144" i="34"/>
  <c r="K144" i="34"/>
  <c r="J144" i="34"/>
  <c r="I144" i="34"/>
  <c r="H144" i="34"/>
  <c r="G144" i="34"/>
  <c r="F144" i="34"/>
  <c r="E144" i="34"/>
  <c r="D144" i="34"/>
  <c r="C144" i="34"/>
  <c r="AA143" i="34"/>
  <c r="Z143" i="34"/>
  <c r="Y143" i="34"/>
  <c r="X143" i="34"/>
  <c r="W143" i="34"/>
  <c r="V143" i="34"/>
  <c r="U143" i="34"/>
  <c r="T143" i="34"/>
  <c r="S143" i="34"/>
  <c r="R143" i="34"/>
  <c r="Q143" i="34"/>
  <c r="P143" i="34"/>
  <c r="O143" i="34"/>
  <c r="N143" i="34"/>
  <c r="M143" i="34"/>
  <c r="L143" i="34"/>
  <c r="K143" i="34"/>
  <c r="J143" i="34"/>
  <c r="I143" i="34"/>
  <c r="H143" i="34"/>
  <c r="G143" i="34"/>
  <c r="F143" i="34"/>
  <c r="E143" i="34"/>
  <c r="D143" i="34"/>
  <c r="C143" i="34"/>
  <c r="AA142" i="34"/>
  <c r="Z142" i="34"/>
  <c r="Y142" i="34"/>
  <c r="X142" i="34"/>
  <c r="W142" i="34"/>
  <c r="V142" i="34"/>
  <c r="U142" i="34"/>
  <c r="T142" i="34"/>
  <c r="S142" i="34"/>
  <c r="R142" i="34"/>
  <c r="Q142" i="34"/>
  <c r="P142" i="34"/>
  <c r="O142" i="34"/>
  <c r="N142" i="34"/>
  <c r="M142" i="34"/>
  <c r="L142" i="34"/>
  <c r="K142" i="34"/>
  <c r="J142" i="34"/>
  <c r="I142" i="34"/>
  <c r="H142" i="34"/>
  <c r="G142" i="34"/>
  <c r="F142" i="34"/>
  <c r="E142" i="34"/>
  <c r="D142" i="34"/>
  <c r="C142" i="34"/>
  <c r="AA141" i="34"/>
  <c r="Z141" i="34"/>
  <c r="Y141" i="34"/>
  <c r="X141" i="34"/>
  <c r="W141" i="34"/>
  <c r="V141" i="34"/>
  <c r="U141" i="34"/>
  <c r="T141" i="34"/>
  <c r="S141" i="34"/>
  <c r="R141" i="34"/>
  <c r="Q141" i="34"/>
  <c r="P141" i="34"/>
  <c r="O141" i="34"/>
  <c r="N141" i="34"/>
  <c r="M141" i="34"/>
  <c r="L141" i="34"/>
  <c r="K141" i="34"/>
  <c r="J141" i="34"/>
  <c r="I141" i="34"/>
  <c r="H141" i="34"/>
  <c r="G141" i="34"/>
  <c r="F141" i="34"/>
  <c r="E141" i="34"/>
  <c r="D141" i="34"/>
  <c r="C141" i="34"/>
  <c r="AA140" i="34"/>
  <c r="Z140" i="34"/>
  <c r="Y140" i="34"/>
  <c r="X140" i="34"/>
  <c r="W140" i="34"/>
  <c r="V140" i="34"/>
  <c r="U140" i="34"/>
  <c r="T140" i="34"/>
  <c r="S140" i="34"/>
  <c r="R140" i="34"/>
  <c r="Q140" i="34"/>
  <c r="P140" i="34"/>
  <c r="O140" i="34"/>
  <c r="N140" i="34"/>
  <c r="M140" i="34"/>
  <c r="L140" i="34"/>
  <c r="K140" i="34"/>
  <c r="J140" i="34"/>
  <c r="I140" i="34"/>
  <c r="H140" i="34"/>
  <c r="G140" i="34"/>
  <c r="F140" i="34"/>
  <c r="E140" i="34"/>
  <c r="D140" i="34"/>
  <c r="C140" i="34"/>
  <c r="AA139" i="34"/>
  <c r="Z139" i="34"/>
  <c r="Y139" i="34"/>
  <c r="X139" i="34"/>
  <c r="W139" i="34"/>
  <c r="V139" i="34"/>
  <c r="U139" i="34"/>
  <c r="T139" i="34"/>
  <c r="S139" i="34"/>
  <c r="R139" i="34"/>
  <c r="Q139" i="34"/>
  <c r="P139" i="34"/>
  <c r="O139" i="34"/>
  <c r="N139" i="34"/>
  <c r="M139" i="34"/>
  <c r="L139" i="34"/>
  <c r="K139" i="34"/>
  <c r="J139" i="34"/>
  <c r="I139" i="34"/>
  <c r="H139" i="34"/>
  <c r="G139" i="34"/>
  <c r="F139" i="34"/>
  <c r="E139" i="34"/>
  <c r="D139" i="34"/>
  <c r="C139" i="34"/>
  <c r="AA138" i="34"/>
  <c r="Z138" i="34"/>
  <c r="Y138" i="34"/>
  <c r="X138" i="34"/>
  <c r="W138" i="34"/>
  <c r="V138" i="34"/>
  <c r="U138" i="34"/>
  <c r="T138" i="34"/>
  <c r="S138" i="34"/>
  <c r="R138" i="34"/>
  <c r="Q138" i="34"/>
  <c r="P138" i="34"/>
  <c r="O138" i="34"/>
  <c r="N138" i="34"/>
  <c r="M138" i="34"/>
  <c r="L138" i="34"/>
  <c r="K138" i="34"/>
  <c r="J138" i="34"/>
  <c r="I138" i="34"/>
  <c r="H138" i="34"/>
  <c r="G138" i="34"/>
  <c r="F138" i="34"/>
  <c r="E138" i="34"/>
  <c r="D138" i="34"/>
  <c r="C138" i="34"/>
  <c r="AA137" i="34"/>
  <c r="Z137" i="34"/>
  <c r="Y137" i="34"/>
  <c r="X137" i="34"/>
  <c r="W137" i="34"/>
  <c r="V137" i="34"/>
  <c r="U137" i="34"/>
  <c r="T137" i="34"/>
  <c r="S137" i="34"/>
  <c r="R137" i="34"/>
  <c r="Q137" i="34"/>
  <c r="P137" i="34"/>
  <c r="O137" i="34"/>
  <c r="N137" i="34"/>
  <c r="M137" i="34"/>
  <c r="L137" i="34"/>
  <c r="K137" i="34"/>
  <c r="J137" i="34"/>
  <c r="I137" i="34"/>
  <c r="H137" i="34"/>
  <c r="G137" i="34"/>
  <c r="F137" i="34"/>
  <c r="E137" i="34"/>
  <c r="D137" i="34"/>
  <c r="C137" i="34"/>
  <c r="AA136" i="34"/>
  <c r="Z136" i="34"/>
  <c r="Y136" i="34"/>
  <c r="X136" i="34"/>
  <c r="W136" i="34"/>
  <c r="V136" i="34"/>
  <c r="U136" i="34"/>
  <c r="T136" i="34"/>
  <c r="S136" i="34"/>
  <c r="R136" i="34"/>
  <c r="Q136" i="34"/>
  <c r="P136" i="34"/>
  <c r="O136" i="34"/>
  <c r="N136" i="34"/>
  <c r="M136" i="34"/>
  <c r="L136" i="34"/>
  <c r="K136" i="34"/>
  <c r="J136" i="34"/>
  <c r="I136" i="34"/>
  <c r="H136" i="34"/>
  <c r="G136" i="34"/>
  <c r="F136" i="34"/>
  <c r="E136" i="34"/>
  <c r="D136" i="34"/>
  <c r="C136" i="34"/>
  <c r="AA135" i="34"/>
  <c r="Z135" i="34"/>
  <c r="Y135" i="34"/>
  <c r="X135" i="34"/>
  <c r="W135" i="34"/>
  <c r="V135" i="34"/>
  <c r="U135" i="34"/>
  <c r="T135" i="34"/>
  <c r="S135" i="34"/>
  <c r="R135" i="34"/>
  <c r="Q135" i="34"/>
  <c r="P135" i="34"/>
  <c r="O135" i="34"/>
  <c r="N135" i="34"/>
  <c r="M135" i="34"/>
  <c r="L135" i="34"/>
  <c r="K135" i="34"/>
  <c r="J135" i="34"/>
  <c r="I135" i="34"/>
  <c r="H135" i="34"/>
  <c r="G135" i="34"/>
  <c r="F135" i="34"/>
  <c r="E135" i="34"/>
  <c r="D135" i="34"/>
  <c r="C135" i="34"/>
  <c r="AA134" i="34"/>
  <c r="Z134" i="34"/>
  <c r="Y134" i="34"/>
  <c r="X134" i="34"/>
  <c r="W134" i="34"/>
  <c r="V134" i="34"/>
  <c r="U134" i="34"/>
  <c r="T134" i="34"/>
  <c r="S134" i="34"/>
  <c r="R134" i="34"/>
  <c r="Q134" i="34"/>
  <c r="P134" i="34"/>
  <c r="O134" i="34"/>
  <c r="N134" i="34"/>
  <c r="M134" i="34"/>
  <c r="L134" i="34"/>
  <c r="K134" i="34"/>
  <c r="J134" i="34"/>
  <c r="I134" i="34"/>
  <c r="H134" i="34"/>
  <c r="G134" i="34"/>
  <c r="F134" i="34"/>
  <c r="E134" i="34"/>
  <c r="D134" i="34"/>
  <c r="C134" i="34"/>
  <c r="AA133" i="34"/>
  <c r="Z133" i="34"/>
  <c r="Y133" i="34"/>
  <c r="X133" i="34"/>
  <c r="W133" i="34"/>
  <c r="V133" i="34"/>
  <c r="U133" i="34"/>
  <c r="T133" i="34"/>
  <c r="S133" i="34"/>
  <c r="R133" i="34"/>
  <c r="Q133" i="34"/>
  <c r="P133" i="34"/>
  <c r="O133" i="34"/>
  <c r="N133" i="34"/>
  <c r="M133" i="34"/>
  <c r="L133" i="34"/>
  <c r="K133" i="34"/>
  <c r="J133" i="34"/>
  <c r="I133" i="34"/>
  <c r="H133" i="34"/>
  <c r="G133" i="34"/>
  <c r="F133" i="34"/>
  <c r="E133" i="34"/>
  <c r="D133" i="34"/>
  <c r="C133" i="34"/>
  <c r="AA132" i="34"/>
  <c r="Z132" i="34"/>
  <c r="Y132" i="34"/>
  <c r="X132" i="34"/>
  <c r="W132" i="34"/>
  <c r="V132" i="34"/>
  <c r="U132" i="34"/>
  <c r="T132" i="34"/>
  <c r="S132" i="34"/>
  <c r="R132" i="34"/>
  <c r="Q132" i="34"/>
  <c r="P132" i="34"/>
  <c r="O132" i="34"/>
  <c r="N132" i="34"/>
  <c r="M132" i="34"/>
  <c r="L132" i="34"/>
  <c r="K132" i="34"/>
  <c r="J132" i="34"/>
  <c r="I132" i="34"/>
  <c r="H132" i="34"/>
  <c r="G132" i="34"/>
  <c r="F132" i="34"/>
  <c r="E132" i="34"/>
  <c r="D132" i="34"/>
  <c r="C132" i="34"/>
  <c r="D2" i="43"/>
  <c r="C2" i="43"/>
  <c r="C74" i="43" s="1"/>
  <c r="D2" i="36"/>
  <c r="D56" i="36" s="1"/>
  <c r="C2" i="36"/>
  <c r="C56" i="36" s="1"/>
  <c r="D2" i="35"/>
  <c r="D56" i="35" s="1"/>
  <c r="C2" i="35"/>
  <c r="C56" i="35" s="1"/>
  <c r="D2" i="34"/>
  <c r="D56" i="34" s="1"/>
  <c r="C2" i="34"/>
  <c r="C56" i="34" s="1"/>
  <c r="D2" i="33"/>
  <c r="D56" i="33" s="1"/>
  <c r="C2" i="33"/>
  <c r="D2" i="32"/>
  <c r="C2" i="32"/>
  <c r="C47" i="32" s="1"/>
  <c r="D2" i="31"/>
  <c r="D56" i="31" s="1"/>
  <c r="C2" i="31"/>
  <c r="C56" i="31" s="1"/>
  <c r="D2" i="30"/>
  <c r="D56" i="30" s="1"/>
  <c r="C2" i="30"/>
  <c r="C56" i="30" s="1"/>
  <c r="D2" i="29"/>
  <c r="C2" i="29"/>
  <c r="C56" i="29" s="1"/>
  <c r="D81" i="43"/>
  <c r="E81" i="43" s="1"/>
  <c r="F81" i="43" s="1"/>
  <c r="G81" i="43" s="1"/>
  <c r="H81" i="43" s="1"/>
  <c r="I81" i="43" s="1"/>
  <c r="J81" i="43" s="1"/>
  <c r="K81" i="43" s="1"/>
  <c r="L81" i="43" s="1"/>
  <c r="M81" i="43" s="1"/>
  <c r="N81" i="43" s="1"/>
  <c r="O81" i="43" s="1"/>
  <c r="P81" i="43" s="1"/>
  <c r="Q81" i="43" s="1"/>
  <c r="R81" i="43" s="1"/>
  <c r="S81" i="43" s="1"/>
  <c r="T81" i="43" s="1"/>
  <c r="U81" i="43" s="1"/>
  <c r="V81" i="43" s="1"/>
  <c r="W81" i="43" s="1"/>
  <c r="X81" i="43" s="1"/>
  <c r="Y81" i="43" s="1"/>
  <c r="Z81" i="43" s="1"/>
  <c r="AA81" i="43" s="1"/>
  <c r="C106" i="36"/>
  <c r="D106" i="36" s="1"/>
  <c r="C106" i="35"/>
  <c r="D106" i="35" s="1"/>
  <c r="E106" i="35" s="1"/>
  <c r="C106" i="34"/>
  <c r="D106" i="34" s="1"/>
  <c r="C94" i="33"/>
  <c r="D94" i="33" s="1"/>
  <c r="E94" i="33" s="1"/>
  <c r="F94" i="33" s="1"/>
  <c r="C79" i="32"/>
  <c r="D79" i="32" s="1"/>
  <c r="E79" i="32" s="1"/>
  <c r="F79" i="32" s="1"/>
  <c r="G79" i="32" s="1"/>
  <c r="H79" i="32" s="1"/>
  <c r="I79" i="32" s="1"/>
  <c r="J79" i="32" s="1"/>
  <c r="K79" i="32" s="1"/>
  <c r="L79" i="32" s="1"/>
  <c r="M79" i="32" s="1"/>
  <c r="N79" i="32" s="1"/>
  <c r="O79" i="32" s="1"/>
  <c r="P79" i="32" s="1"/>
  <c r="Q79" i="32" s="1"/>
  <c r="R79" i="32" s="1"/>
  <c r="S79" i="32" s="1"/>
  <c r="T79" i="32" s="1"/>
  <c r="U79" i="32" s="1"/>
  <c r="V79" i="32" s="1"/>
  <c r="W79" i="32" s="1"/>
  <c r="X79" i="32" s="1"/>
  <c r="Y79" i="32" s="1"/>
  <c r="Z79" i="32" s="1"/>
  <c r="AA79" i="32" s="1"/>
  <c r="D106" i="31"/>
  <c r="D106" i="30"/>
  <c r="E106" i="30" s="1"/>
  <c r="D2" i="10"/>
  <c r="D56" i="10" s="1"/>
  <c r="C2" i="10"/>
  <c r="D33" i="2"/>
  <c r="E33" i="2" s="1"/>
  <c r="F33" i="2" s="1"/>
  <c r="G33" i="2" s="1"/>
  <c r="H33" i="2" s="1"/>
  <c r="I33" i="2" s="1"/>
  <c r="J33" i="2" s="1"/>
  <c r="K33" i="2" s="1"/>
  <c r="L33" i="2" s="1"/>
  <c r="M33" i="2" s="1"/>
  <c r="N33" i="2" s="1"/>
  <c r="O33" i="2" s="1"/>
  <c r="P33" i="2" s="1"/>
  <c r="Q33" i="2" s="1"/>
  <c r="AN53" i="28"/>
  <c r="AN52" i="28"/>
  <c r="AN51" i="28"/>
  <c r="AM53" i="28"/>
  <c r="AL53" i="28"/>
  <c r="AK53" i="28"/>
  <c r="AJ53" i="28"/>
  <c r="AI53" i="28"/>
  <c r="AH53" i="28"/>
  <c r="AG53" i="28"/>
  <c r="AF53" i="28"/>
  <c r="AE53" i="28"/>
  <c r="AD53" i="28"/>
  <c r="AC53" i="28"/>
  <c r="AM52" i="28"/>
  <c r="AL52" i="28"/>
  <c r="AK52" i="28"/>
  <c r="AJ52" i="28"/>
  <c r="AI52" i="28"/>
  <c r="AH52" i="28"/>
  <c r="AG52" i="28"/>
  <c r="AF52" i="28"/>
  <c r="AE52" i="28"/>
  <c r="AD52" i="28"/>
  <c r="AC52" i="28"/>
  <c r="AM51" i="28"/>
  <c r="AL51" i="28"/>
  <c r="AK51" i="28"/>
  <c r="AJ51" i="28"/>
  <c r="AI51" i="28"/>
  <c r="AH51" i="28"/>
  <c r="AG51" i="28"/>
  <c r="AF51" i="28"/>
  <c r="AE51" i="28"/>
  <c r="AD51" i="28"/>
  <c r="AC51" i="28"/>
  <c r="D210" i="36"/>
  <c r="C203" i="36"/>
  <c r="D148" i="36"/>
  <c r="D109" i="36"/>
  <c r="C203" i="35"/>
  <c r="D210" i="34"/>
  <c r="C210" i="34"/>
  <c r="D203" i="34"/>
  <c r="C203" i="34"/>
  <c r="D183" i="34"/>
  <c r="C183" i="34"/>
  <c r="D164" i="34"/>
  <c r="C164" i="34"/>
  <c r="D148" i="34"/>
  <c r="C148" i="34"/>
  <c r="D131" i="34"/>
  <c r="C131" i="34"/>
  <c r="D90" i="34"/>
  <c r="C90" i="34"/>
  <c r="D74" i="34"/>
  <c r="C74" i="34"/>
  <c r="D109" i="34"/>
  <c r="C109" i="34"/>
  <c r="D38" i="34"/>
  <c r="C38" i="34"/>
  <c r="D20" i="34"/>
  <c r="C20" i="34"/>
  <c r="C74" i="33"/>
  <c r="C97" i="33"/>
  <c r="C38" i="33"/>
  <c r="C20" i="33"/>
  <c r="D75" i="32"/>
  <c r="C75" i="32"/>
  <c r="D62" i="32"/>
  <c r="D82" i="32"/>
  <c r="D32" i="32"/>
  <c r="D17" i="32"/>
  <c r="C17" i="32"/>
  <c r="C20" i="30"/>
  <c r="D20" i="30"/>
  <c r="D210" i="30"/>
  <c r="C210" i="30"/>
  <c r="D203" i="30"/>
  <c r="C203" i="30"/>
  <c r="D183" i="30"/>
  <c r="C183" i="30"/>
  <c r="D164" i="30"/>
  <c r="C164" i="30"/>
  <c r="D148" i="30"/>
  <c r="C148" i="30"/>
  <c r="D131" i="30"/>
  <c r="C131" i="30"/>
  <c r="D90" i="30"/>
  <c r="C90" i="30"/>
  <c r="D74" i="30"/>
  <c r="C74" i="30"/>
  <c r="D109" i="30"/>
  <c r="C109" i="30"/>
  <c r="D38" i="30"/>
  <c r="C38" i="30"/>
  <c r="C210" i="29"/>
  <c r="C203" i="29"/>
  <c r="C183" i="29"/>
  <c r="C164" i="29"/>
  <c r="C148" i="29"/>
  <c r="C131" i="29"/>
  <c r="C90" i="29"/>
  <c r="C74" i="29"/>
  <c r="C109" i="29"/>
  <c r="C38" i="29"/>
  <c r="C20" i="29"/>
  <c r="D90" i="10"/>
  <c r="D74" i="10"/>
  <c r="D97" i="10"/>
  <c r="D38" i="10"/>
  <c r="D20" i="10"/>
  <c r="D75" i="2"/>
  <c r="C75" i="2"/>
  <c r="D62" i="2"/>
  <c r="C62" i="2"/>
  <c r="D82" i="2"/>
  <c r="C82" i="2"/>
  <c r="D32" i="2"/>
  <c r="C32" i="2"/>
  <c r="D17" i="2"/>
  <c r="C17" i="2"/>
  <c r="E21" i="28"/>
  <c r="D21" i="28"/>
  <c r="AK50" i="28"/>
  <c r="K48" i="28" s="1"/>
  <c r="AK46" i="28"/>
  <c r="AK42" i="28"/>
  <c r="AK38" i="28"/>
  <c r="K36" i="28" s="1"/>
  <c r="AW49" i="28"/>
  <c r="AW48" i="28"/>
  <c r="AW47" i="28"/>
  <c r="AW45" i="28"/>
  <c r="AW44" i="28"/>
  <c r="AW43" i="28"/>
  <c r="AW41" i="28"/>
  <c r="AW40" i="28"/>
  <c r="AW39" i="28"/>
  <c r="AW37" i="28"/>
  <c r="AW36" i="28"/>
  <c r="AW35" i="28"/>
  <c r="N87" i="36"/>
  <c r="M87" i="36"/>
  <c r="L87" i="36"/>
  <c r="K87" i="36"/>
  <c r="J87" i="36"/>
  <c r="I87" i="36"/>
  <c r="H87" i="36"/>
  <c r="G87" i="36"/>
  <c r="F87" i="36"/>
  <c r="E87" i="36"/>
  <c r="D87" i="36"/>
  <c r="C87" i="36"/>
  <c r="N86" i="36"/>
  <c r="M86" i="36"/>
  <c r="L86" i="36"/>
  <c r="K86" i="36"/>
  <c r="J86" i="36"/>
  <c r="I86" i="36"/>
  <c r="H86" i="36"/>
  <c r="G86" i="36"/>
  <c r="F86" i="36"/>
  <c r="E86" i="36"/>
  <c r="D86" i="36"/>
  <c r="C86" i="36"/>
  <c r="N85" i="36"/>
  <c r="M85" i="36"/>
  <c r="L85" i="36"/>
  <c r="K85" i="36"/>
  <c r="J85" i="36"/>
  <c r="I85" i="36"/>
  <c r="H85" i="36"/>
  <c r="G85" i="36"/>
  <c r="F85" i="36"/>
  <c r="E85" i="36"/>
  <c r="D85" i="36"/>
  <c r="C85" i="36"/>
  <c r="N84" i="36"/>
  <c r="M84" i="36"/>
  <c r="L84" i="36"/>
  <c r="K84" i="36"/>
  <c r="J84" i="36"/>
  <c r="I84" i="36"/>
  <c r="H84" i="36"/>
  <c r="G84" i="36"/>
  <c r="F84" i="36"/>
  <c r="E84" i="36"/>
  <c r="D84" i="36"/>
  <c r="C84" i="36"/>
  <c r="N83" i="36"/>
  <c r="M83" i="36"/>
  <c r="L83" i="36"/>
  <c r="K83" i="36"/>
  <c r="J83" i="36"/>
  <c r="I83" i="36"/>
  <c r="H83" i="36"/>
  <c r="G83" i="36"/>
  <c r="F83" i="36"/>
  <c r="E83" i="36"/>
  <c r="D83" i="36"/>
  <c r="C83" i="36"/>
  <c r="N82" i="36"/>
  <c r="M82" i="36"/>
  <c r="L82" i="36"/>
  <c r="K82" i="36"/>
  <c r="J82" i="36"/>
  <c r="I82" i="36"/>
  <c r="H82" i="36"/>
  <c r="G82" i="36"/>
  <c r="F82" i="36"/>
  <c r="E82" i="36"/>
  <c r="D82" i="36"/>
  <c r="C82" i="36"/>
  <c r="N81" i="36"/>
  <c r="M81" i="36"/>
  <c r="L81" i="36"/>
  <c r="K81" i="36"/>
  <c r="J81" i="36"/>
  <c r="I81" i="36"/>
  <c r="H81" i="36"/>
  <c r="G81" i="36"/>
  <c r="F81" i="36"/>
  <c r="E81" i="36"/>
  <c r="D81" i="36"/>
  <c r="C81" i="36"/>
  <c r="N80" i="36"/>
  <c r="M80" i="36"/>
  <c r="L80" i="36"/>
  <c r="K80" i="36"/>
  <c r="J80" i="36"/>
  <c r="I80" i="36"/>
  <c r="H80" i="36"/>
  <c r="G80" i="36"/>
  <c r="F80" i="36"/>
  <c r="E80" i="36"/>
  <c r="D80" i="36"/>
  <c r="C80" i="36"/>
  <c r="N79" i="36"/>
  <c r="M79" i="36"/>
  <c r="L79" i="36"/>
  <c r="K79" i="36"/>
  <c r="J79" i="36"/>
  <c r="I79" i="36"/>
  <c r="H79" i="36"/>
  <c r="G79" i="36"/>
  <c r="F79" i="36"/>
  <c r="E79" i="36"/>
  <c r="D79" i="36"/>
  <c r="C79" i="36"/>
  <c r="N78" i="36"/>
  <c r="M78" i="36"/>
  <c r="L78" i="36"/>
  <c r="K78" i="36"/>
  <c r="J78" i="36"/>
  <c r="I78" i="36"/>
  <c r="H78" i="36"/>
  <c r="G78" i="36"/>
  <c r="F78" i="36"/>
  <c r="E78" i="36"/>
  <c r="D78" i="36"/>
  <c r="C78" i="36"/>
  <c r="N77" i="36"/>
  <c r="M77" i="36"/>
  <c r="L77" i="36"/>
  <c r="K77" i="36"/>
  <c r="J77" i="36"/>
  <c r="I77" i="36"/>
  <c r="H77" i="36"/>
  <c r="G77" i="36"/>
  <c r="F77" i="36"/>
  <c r="E77" i="36"/>
  <c r="D77" i="36"/>
  <c r="C77" i="36"/>
  <c r="N76" i="36"/>
  <c r="M76" i="36"/>
  <c r="L76" i="36"/>
  <c r="K76" i="36"/>
  <c r="J76" i="36"/>
  <c r="I76" i="36"/>
  <c r="H76" i="36"/>
  <c r="G76" i="36"/>
  <c r="F76" i="36"/>
  <c r="E76" i="36"/>
  <c r="D76" i="36"/>
  <c r="C76" i="36"/>
  <c r="N75" i="36"/>
  <c r="M75" i="36"/>
  <c r="L75" i="36"/>
  <c r="K75" i="36"/>
  <c r="J75" i="36"/>
  <c r="I75" i="36"/>
  <c r="H75" i="36"/>
  <c r="G75" i="36"/>
  <c r="F75" i="36"/>
  <c r="E75" i="36"/>
  <c r="D75" i="36"/>
  <c r="C75" i="36"/>
  <c r="N87" i="35"/>
  <c r="M87" i="35"/>
  <c r="L87" i="35"/>
  <c r="K87" i="35"/>
  <c r="J87" i="35"/>
  <c r="I87" i="35"/>
  <c r="H87" i="35"/>
  <c r="G87" i="35"/>
  <c r="F87" i="35"/>
  <c r="E87" i="35"/>
  <c r="D87" i="35"/>
  <c r="C87" i="35"/>
  <c r="N86" i="35"/>
  <c r="M86" i="35"/>
  <c r="L86" i="35"/>
  <c r="K86" i="35"/>
  <c r="J86" i="35"/>
  <c r="I86" i="35"/>
  <c r="H86" i="35"/>
  <c r="G86" i="35"/>
  <c r="F86" i="35"/>
  <c r="E86" i="35"/>
  <c r="D86" i="35"/>
  <c r="C86" i="35"/>
  <c r="N85" i="35"/>
  <c r="M85" i="35"/>
  <c r="L85" i="35"/>
  <c r="K85" i="35"/>
  <c r="J85" i="35"/>
  <c r="I85" i="35"/>
  <c r="H85" i="35"/>
  <c r="G85" i="35"/>
  <c r="F85" i="35"/>
  <c r="E85" i="35"/>
  <c r="D85" i="35"/>
  <c r="C85" i="35"/>
  <c r="N84" i="35"/>
  <c r="M84" i="35"/>
  <c r="L84" i="35"/>
  <c r="K84" i="35"/>
  <c r="J84" i="35"/>
  <c r="I84" i="35"/>
  <c r="H84" i="35"/>
  <c r="G84" i="35"/>
  <c r="F84" i="35"/>
  <c r="E84" i="35"/>
  <c r="D84" i="35"/>
  <c r="C84" i="35"/>
  <c r="N83" i="35"/>
  <c r="M83" i="35"/>
  <c r="L83" i="35"/>
  <c r="K83" i="35"/>
  <c r="J83" i="35"/>
  <c r="I83" i="35"/>
  <c r="H83" i="35"/>
  <c r="G83" i="35"/>
  <c r="F83" i="35"/>
  <c r="E83" i="35"/>
  <c r="D83" i="35"/>
  <c r="C83" i="35"/>
  <c r="N82" i="35"/>
  <c r="M82" i="35"/>
  <c r="L82" i="35"/>
  <c r="K82" i="35"/>
  <c r="J82" i="35"/>
  <c r="I82" i="35"/>
  <c r="H82" i="35"/>
  <c r="G82" i="35"/>
  <c r="F82" i="35"/>
  <c r="E82" i="35"/>
  <c r="D82" i="35"/>
  <c r="C82" i="35"/>
  <c r="N81" i="35"/>
  <c r="M81" i="35"/>
  <c r="L81" i="35"/>
  <c r="K81" i="35"/>
  <c r="J81" i="35"/>
  <c r="I81" i="35"/>
  <c r="H81" i="35"/>
  <c r="G81" i="35"/>
  <c r="F81" i="35"/>
  <c r="E81" i="35"/>
  <c r="D81" i="35"/>
  <c r="C81" i="35"/>
  <c r="N80" i="35"/>
  <c r="M80" i="35"/>
  <c r="L80" i="35"/>
  <c r="K80" i="35"/>
  <c r="J80" i="35"/>
  <c r="I80" i="35"/>
  <c r="H80" i="35"/>
  <c r="G80" i="35"/>
  <c r="F80" i="35"/>
  <c r="E80" i="35"/>
  <c r="D80" i="35"/>
  <c r="C80" i="35"/>
  <c r="N79" i="35"/>
  <c r="M79" i="35"/>
  <c r="L79" i="35"/>
  <c r="K79" i="35"/>
  <c r="J79" i="35"/>
  <c r="I79" i="35"/>
  <c r="H79" i="35"/>
  <c r="G79" i="35"/>
  <c r="F79" i="35"/>
  <c r="E79" i="35"/>
  <c r="D79" i="35"/>
  <c r="C79" i="35"/>
  <c r="N78" i="35"/>
  <c r="M78" i="35"/>
  <c r="L78" i="35"/>
  <c r="K78" i="35"/>
  <c r="J78" i="35"/>
  <c r="I78" i="35"/>
  <c r="H78" i="35"/>
  <c r="G78" i="35"/>
  <c r="F78" i="35"/>
  <c r="E78" i="35"/>
  <c r="D78" i="35"/>
  <c r="C78" i="35"/>
  <c r="N77" i="35"/>
  <c r="M77" i="35"/>
  <c r="L77" i="35"/>
  <c r="K77" i="35"/>
  <c r="J77" i="35"/>
  <c r="I77" i="35"/>
  <c r="H77" i="35"/>
  <c r="G77" i="35"/>
  <c r="F77" i="35"/>
  <c r="E77" i="35"/>
  <c r="D77" i="35"/>
  <c r="C77" i="35"/>
  <c r="N76" i="35"/>
  <c r="M76" i="35"/>
  <c r="L76" i="35"/>
  <c r="K76" i="35"/>
  <c r="J76" i="35"/>
  <c r="I76" i="35"/>
  <c r="H76" i="35"/>
  <c r="G76" i="35"/>
  <c r="F76" i="35"/>
  <c r="E76" i="35"/>
  <c r="D76" i="35"/>
  <c r="C76" i="35"/>
  <c r="N75" i="35"/>
  <c r="M75" i="35"/>
  <c r="L75" i="35"/>
  <c r="K75" i="35"/>
  <c r="J75" i="35"/>
  <c r="I75" i="35"/>
  <c r="H75" i="35"/>
  <c r="G75" i="35"/>
  <c r="F75" i="35"/>
  <c r="E75" i="35"/>
  <c r="D75" i="35"/>
  <c r="C75" i="35"/>
  <c r="N87" i="34"/>
  <c r="M87" i="34"/>
  <c r="L87" i="34"/>
  <c r="K87" i="34"/>
  <c r="J87" i="34"/>
  <c r="I87" i="34"/>
  <c r="H87" i="34"/>
  <c r="G87" i="34"/>
  <c r="F87" i="34"/>
  <c r="E87" i="34"/>
  <c r="D87" i="34"/>
  <c r="C87" i="34"/>
  <c r="N86" i="34"/>
  <c r="M86" i="34"/>
  <c r="L86" i="34"/>
  <c r="K86" i="34"/>
  <c r="J86" i="34"/>
  <c r="I86" i="34"/>
  <c r="H86" i="34"/>
  <c r="G86" i="34"/>
  <c r="F86" i="34"/>
  <c r="E86" i="34"/>
  <c r="D86" i="34"/>
  <c r="C86" i="34"/>
  <c r="N85" i="34"/>
  <c r="M85" i="34"/>
  <c r="L85" i="34"/>
  <c r="K85" i="34"/>
  <c r="J85" i="34"/>
  <c r="I85" i="34"/>
  <c r="H85" i="34"/>
  <c r="G85" i="34"/>
  <c r="F85" i="34"/>
  <c r="E85" i="34"/>
  <c r="D85" i="34"/>
  <c r="C85" i="34"/>
  <c r="N84" i="34"/>
  <c r="M84" i="34"/>
  <c r="L84" i="34"/>
  <c r="K84" i="34"/>
  <c r="J84" i="34"/>
  <c r="I84" i="34"/>
  <c r="H84" i="34"/>
  <c r="G84" i="34"/>
  <c r="F84" i="34"/>
  <c r="E84" i="34"/>
  <c r="D84" i="34"/>
  <c r="C84" i="34"/>
  <c r="N83" i="34"/>
  <c r="M83" i="34"/>
  <c r="L83" i="34"/>
  <c r="K83" i="34"/>
  <c r="J83" i="34"/>
  <c r="I83" i="34"/>
  <c r="H83" i="34"/>
  <c r="G83" i="34"/>
  <c r="F83" i="34"/>
  <c r="E83" i="34"/>
  <c r="D83" i="34"/>
  <c r="C83" i="34"/>
  <c r="N82" i="34"/>
  <c r="M82" i="34"/>
  <c r="L82" i="34"/>
  <c r="K82" i="34"/>
  <c r="J82" i="34"/>
  <c r="I82" i="34"/>
  <c r="H82" i="34"/>
  <c r="G82" i="34"/>
  <c r="F82" i="34"/>
  <c r="E82" i="34"/>
  <c r="D82" i="34"/>
  <c r="C82" i="34"/>
  <c r="N81" i="34"/>
  <c r="M81" i="34"/>
  <c r="L81" i="34"/>
  <c r="K81" i="34"/>
  <c r="J81" i="34"/>
  <c r="I81" i="34"/>
  <c r="H81" i="34"/>
  <c r="G81" i="34"/>
  <c r="F81" i="34"/>
  <c r="E81" i="34"/>
  <c r="D81" i="34"/>
  <c r="C81" i="34"/>
  <c r="N80" i="34"/>
  <c r="M80" i="34"/>
  <c r="L80" i="34"/>
  <c r="K80" i="34"/>
  <c r="J80" i="34"/>
  <c r="I80" i="34"/>
  <c r="H80" i="34"/>
  <c r="G80" i="34"/>
  <c r="F80" i="34"/>
  <c r="E80" i="34"/>
  <c r="D80" i="34"/>
  <c r="C80" i="34"/>
  <c r="N79" i="34"/>
  <c r="M79" i="34"/>
  <c r="L79" i="34"/>
  <c r="K79" i="34"/>
  <c r="J79" i="34"/>
  <c r="I79" i="34"/>
  <c r="H79" i="34"/>
  <c r="G79" i="34"/>
  <c r="F79" i="34"/>
  <c r="E79" i="34"/>
  <c r="D79" i="34"/>
  <c r="C79" i="34"/>
  <c r="N78" i="34"/>
  <c r="M78" i="34"/>
  <c r="L78" i="34"/>
  <c r="K78" i="34"/>
  <c r="J78" i="34"/>
  <c r="I78" i="34"/>
  <c r="H78" i="34"/>
  <c r="G78" i="34"/>
  <c r="F78" i="34"/>
  <c r="E78" i="34"/>
  <c r="D78" i="34"/>
  <c r="C78" i="34"/>
  <c r="N77" i="34"/>
  <c r="M77" i="34"/>
  <c r="L77" i="34"/>
  <c r="K77" i="34"/>
  <c r="J77" i="34"/>
  <c r="I77" i="34"/>
  <c r="H77" i="34"/>
  <c r="G77" i="34"/>
  <c r="F77" i="34"/>
  <c r="E77" i="34"/>
  <c r="D77" i="34"/>
  <c r="C77" i="34"/>
  <c r="N76" i="34"/>
  <c r="M76" i="34"/>
  <c r="L76" i="34"/>
  <c r="K76" i="34"/>
  <c r="J76" i="34"/>
  <c r="I76" i="34"/>
  <c r="H76" i="34"/>
  <c r="G76" i="34"/>
  <c r="F76" i="34"/>
  <c r="E76" i="34"/>
  <c r="D76" i="34"/>
  <c r="C76" i="34"/>
  <c r="N75" i="34"/>
  <c r="M75" i="34"/>
  <c r="L75" i="34"/>
  <c r="K75" i="34"/>
  <c r="J75" i="34"/>
  <c r="I75" i="34"/>
  <c r="H75" i="34"/>
  <c r="G75" i="34"/>
  <c r="F75" i="34"/>
  <c r="E75" i="34"/>
  <c r="D75" i="34"/>
  <c r="C75" i="34"/>
  <c r="N87" i="33"/>
  <c r="M87" i="33"/>
  <c r="L87" i="33"/>
  <c r="K87" i="33"/>
  <c r="J87" i="33"/>
  <c r="I87" i="33"/>
  <c r="H87" i="33"/>
  <c r="G87" i="33"/>
  <c r="F87" i="33"/>
  <c r="E87" i="33"/>
  <c r="D87" i="33"/>
  <c r="C87" i="33"/>
  <c r="N86" i="33"/>
  <c r="M86" i="33"/>
  <c r="L86" i="33"/>
  <c r="K86" i="33"/>
  <c r="J86" i="33"/>
  <c r="I86" i="33"/>
  <c r="H86" i="33"/>
  <c r="G86" i="33"/>
  <c r="F86" i="33"/>
  <c r="E86" i="33"/>
  <c r="D86" i="33"/>
  <c r="C86" i="33"/>
  <c r="N85" i="33"/>
  <c r="M85" i="33"/>
  <c r="L85" i="33"/>
  <c r="K85" i="33"/>
  <c r="J85" i="33"/>
  <c r="I85" i="33"/>
  <c r="H85" i="33"/>
  <c r="G85" i="33"/>
  <c r="F85" i="33"/>
  <c r="E85" i="33"/>
  <c r="D85" i="33"/>
  <c r="C85" i="33"/>
  <c r="N84" i="33"/>
  <c r="M84" i="33"/>
  <c r="L84" i="33"/>
  <c r="K84" i="33"/>
  <c r="J84" i="33"/>
  <c r="I84" i="33"/>
  <c r="H84" i="33"/>
  <c r="G84" i="33"/>
  <c r="F84" i="33"/>
  <c r="E84" i="33"/>
  <c r="D84" i="33"/>
  <c r="C84" i="33"/>
  <c r="N83" i="33"/>
  <c r="M83" i="33"/>
  <c r="L83" i="33"/>
  <c r="K83" i="33"/>
  <c r="J83" i="33"/>
  <c r="I83" i="33"/>
  <c r="H83" i="33"/>
  <c r="G83" i="33"/>
  <c r="F83" i="33"/>
  <c r="E83" i="33"/>
  <c r="D83" i="33"/>
  <c r="C83" i="33"/>
  <c r="N82" i="33"/>
  <c r="M82" i="33"/>
  <c r="L82" i="33"/>
  <c r="K82" i="33"/>
  <c r="J82" i="33"/>
  <c r="I82" i="33"/>
  <c r="H82" i="33"/>
  <c r="G82" i="33"/>
  <c r="F82" i="33"/>
  <c r="E82" i="33"/>
  <c r="D82" i="33"/>
  <c r="C82" i="33"/>
  <c r="N81" i="33"/>
  <c r="M81" i="33"/>
  <c r="L81" i="33"/>
  <c r="K81" i="33"/>
  <c r="J81" i="33"/>
  <c r="I81" i="33"/>
  <c r="H81" i="33"/>
  <c r="G81" i="33"/>
  <c r="F81" i="33"/>
  <c r="E81" i="33"/>
  <c r="D81" i="33"/>
  <c r="C81" i="33"/>
  <c r="N80" i="33"/>
  <c r="M80" i="33"/>
  <c r="L80" i="33"/>
  <c r="K80" i="33"/>
  <c r="J80" i="33"/>
  <c r="I80" i="33"/>
  <c r="H80" i="33"/>
  <c r="G80" i="33"/>
  <c r="F80" i="33"/>
  <c r="E80" i="33"/>
  <c r="D80" i="33"/>
  <c r="C80" i="33"/>
  <c r="N79" i="33"/>
  <c r="M79" i="33"/>
  <c r="L79" i="33"/>
  <c r="K79" i="33"/>
  <c r="J79" i="33"/>
  <c r="I79" i="33"/>
  <c r="H79" i="33"/>
  <c r="G79" i="33"/>
  <c r="F79" i="33"/>
  <c r="E79" i="33"/>
  <c r="D79" i="33"/>
  <c r="C79" i="33"/>
  <c r="N78" i="33"/>
  <c r="M78" i="33"/>
  <c r="L78" i="33"/>
  <c r="K78" i="33"/>
  <c r="J78" i="33"/>
  <c r="I78" i="33"/>
  <c r="H78" i="33"/>
  <c r="G78" i="33"/>
  <c r="F78" i="33"/>
  <c r="E78" i="33"/>
  <c r="D78" i="33"/>
  <c r="C78" i="33"/>
  <c r="N77" i="33"/>
  <c r="M77" i="33"/>
  <c r="L77" i="33"/>
  <c r="K77" i="33"/>
  <c r="J77" i="33"/>
  <c r="I77" i="33"/>
  <c r="H77" i="33"/>
  <c r="G77" i="33"/>
  <c r="F77" i="33"/>
  <c r="E77" i="33"/>
  <c r="D77" i="33"/>
  <c r="C77" i="33"/>
  <c r="N76" i="33"/>
  <c r="M76" i="33"/>
  <c r="L76" i="33"/>
  <c r="K76" i="33"/>
  <c r="J76" i="33"/>
  <c r="I76" i="33"/>
  <c r="H76" i="33"/>
  <c r="G76" i="33"/>
  <c r="F76" i="33"/>
  <c r="E76" i="33"/>
  <c r="D76" i="33"/>
  <c r="C76" i="33"/>
  <c r="N75" i="33"/>
  <c r="M75" i="33"/>
  <c r="L75" i="33"/>
  <c r="K75" i="33"/>
  <c r="J75" i="33"/>
  <c r="I75" i="33"/>
  <c r="H75" i="33"/>
  <c r="G75" i="33"/>
  <c r="F75" i="33"/>
  <c r="E75" i="33"/>
  <c r="D75" i="33"/>
  <c r="C75" i="33"/>
  <c r="N72" i="32"/>
  <c r="M72" i="32"/>
  <c r="L72" i="32"/>
  <c r="K72" i="32"/>
  <c r="J72" i="32"/>
  <c r="I72" i="32"/>
  <c r="H72" i="32"/>
  <c r="G72" i="32"/>
  <c r="F72" i="32"/>
  <c r="E72" i="32"/>
  <c r="D72" i="32"/>
  <c r="C72" i="32"/>
  <c r="N71" i="32"/>
  <c r="M71" i="32"/>
  <c r="L71" i="32"/>
  <c r="K71" i="32"/>
  <c r="J71" i="32"/>
  <c r="I71" i="32"/>
  <c r="H71" i="32"/>
  <c r="G71" i="32"/>
  <c r="F71" i="32"/>
  <c r="E71" i="32"/>
  <c r="D71" i="32"/>
  <c r="C71" i="32"/>
  <c r="N70" i="32"/>
  <c r="M70" i="32"/>
  <c r="L70" i="32"/>
  <c r="K70" i="32"/>
  <c r="J70" i="32"/>
  <c r="I70" i="32"/>
  <c r="H70" i="32"/>
  <c r="G70" i="32"/>
  <c r="F70" i="32"/>
  <c r="E70" i="32"/>
  <c r="D70" i="32"/>
  <c r="C70" i="32"/>
  <c r="N69" i="32"/>
  <c r="M69" i="32"/>
  <c r="L69" i="32"/>
  <c r="K69" i="32"/>
  <c r="J69" i="32"/>
  <c r="I69" i="32"/>
  <c r="H69" i="32"/>
  <c r="G69" i="32"/>
  <c r="F69" i="32"/>
  <c r="E69" i="32"/>
  <c r="D69" i="32"/>
  <c r="C69" i="32"/>
  <c r="N68" i="32"/>
  <c r="M68" i="32"/>
  <c r="L68" i="32"/>
  <c r="K68" i="32"/>
  <c r="J68" i="32"/>
  <c r="I68" i="32"/>
  <c r="H68" i="32"/>
  <c r="G68" i="32"/>
  <c r="F68" i="32"/>
  <c r="E68" i="32"/>
  <c r="D68" i="32"/>
  <c r="C68" i="32"/>
  <c r="N67" i="32"/>
  <c r="M67" i="32"/>
  <c r="L67" i="32"/>
  <c r="K67" i="32"/>
  <c r="J67" i="32"/>
  <c r="I67" i="32"/>
  <c r="H67" i="32"/>
  <c r="G67" i="32"/>
  <c r="F67" i="32"/>
  <c r="E67" i="32"/>
  <c r="D67" i="32"/>
  <c r="C67" i="32"/>
  <c r="N66" i="32"/>
  <c r="M66" i="32"/>
  <c r="L66" i="32"/>
  <c r="K66" i="32"/>
  <c r="J66" i="32"/>
  <c r="I66" i="32"/>
  <c r="H66" i="32"/>
  <c r="G66" i="32"/>
  <c r="F66" i="32"/>
  <c r="E66" i="32"/>
  <c r="D66" i="32"/>
  <c r="C66" i="32"/>
  <c r="N65" i="32"/>
  <c r="M65" i="32"/>
  <c r="L65" i="32"/>
  <c r="K65" i="32"/>
  <c r="J65" i="32"/>
  <c r="I65" i="32"/>
  <c r="H65" i="32"/>
  <c r="G65" i="32"/>
  <c r="F65" i="32"/>
  <c r="E65" i="32"/>
  <c r="D65" i="32"/>
  <c r="C65" i="32"/>
  <c r="N64" i="32"/>
  <c r="M64" i="32"/>
  <c r="L64" i="32"/>
  <c r="K64" i="32"/>
  <c r="J64" i="32"/>
  <c r="I64" i="32"/>
  <c r="H64" i="32"/>
  <c r="G64" i="32"/>
  <c r="F64" i="32"/>
  <c r="E64" i="32"/>
  <c r="D64" i="32"/>
  <c r="C64" i="32"/>
  <c r="N63" i="32"/>
  <c r="M63" i="32"/>
  <c r="L63" i="32"/>
  <c r="K63" i="32"/>
  <c r="J63" i="32"/>
  <c r="I63" i="32"/>
  <c r="H63" i="32"/>
  <c r="G63" i="32"/>
  <c r="F63" i="32"/>
  <c r="E63" i="32"/>
  <c r="D63" i="32"/>
  <c r="AC80" i="31"/>
  <c r="AC78" i="31"/>
  <c r="AC76" i="31"/>
  <c r="AC83" i="30"/>
  <c r="AC82" i="30"/>
  <c r="AC81" i="30"/>
  <c r="AC78" i="30"/>
  <c r="AC77" i="30"/>
  <c r="AC76" i="30"/>
  <c r="AC75" i="30"/>
  <c r="Z87" i="10"/>
  <c r="Y87" i="10"/>
  <c r="X87" i="10"/>
  <c r="W87" i="10"/>
  <c r="V87" i="10"/>
  <c r="U87" i="10"/>
  <c r="T87" i="10"/>
  <c r="S87" i="10"/>
  <c r="S87" i="31" s="1"/>
  <c r="R87" i="10"/>
  <c r="Q87" i="10"/>
  <c r="P87" i="10"/>
  <c r="O87" i="10"/>
  <c r="Z86" i="10"/>
  <c r="Y86" i="10"/>
  <c r="X86" i="10"/>
  <c r="W86" i="10"/>
  <c r="W86" i="33" s="1"/>
  <c r="V86" i="10"/>
  <c r="U86" i="10"/>
  <c r="T86" i="10"/>
  <c r="S86" i="10"/>
  <c r="R86" i="10"/>
  <c r="Q86" i="10"/>
  <c r="P86" i="10"/>
  <c r="O86" i="10"/>
  <c r="O86" i="36" s="1"/>
  <c r="Z85" i="10"/>
  <c r="Y85" i="10"/>
  <c r="X85" i="10"/>
  <c r="W85" i="10"/>
  <c r="V85" i="10"/>
  <c r="U85" i="10"/>
  <c r="T85" i="10"/>
  <c r="S85" i="10"/>
  <c r="S85" i="36" s="1"/>
  <c r="R85" i="10"/>
  <c r="Q85" i="10"/>
  <c r="P85" i="10"/>
  <c r="O85" i="10"/>
  <c r="Z84" i="10"/>
  <c r="Y84" i="10"/>
  <c r="X84" i="10"/>
  <c r="W84" i="10"/>
  <c r="W84" i="29" s="1"/>
  <c r="V84" i="10"/>
  <c r="U84" i="10"/>
  <c r="T84" i="10"/>
  <c r="S84" i="10"/>
  <c r="R84" i="10"/>
  <c r="Q84" i="10"/>
  <c r="P84" i="10"/>
  <c r="O84" i="10"/>
  <c r="O84" i="34" s="1"/>
  <c r="Z83" i="10"/>
  <c r="Y83" i="10"/>
  <c r="X83" i="10"/>
  <c r="W83" i="10"/>
  <c r="V83" i="10"/>
  <c r="U83" i="10"/>
  <c r="T83" i="10"/>
  <c r="S83" i="10"/>
  <c r="S83" i="34" s="1"/>
  <c r="R83" i="10"/>
  <c r="Q83" i="10"/>
  <c r="P83" i="10"/>
  <c r="O83" i="10"/>
  <c r="Z82" i="10"/>
  <c r="Y82" i="10"/>
  <c r="X82" i="10"/>
  <c r="W82" i="10"/>
  <c r="W82" i="31" s="1"/>
  <c r="V82" i="10"/>
  <c r="U82" i="10"/>
  <c r="T82" i="10"/>
  <c r="S82" i="10"/>
  <c r="R82" i="10"/>
  <c r="Q82" i="10"/>
  <c r="P82" i="10"/>
  <c r="O82" i="10"/>
  <c r="O82" i="35" s="1"/>
  <c r="Z81" i="10"/>
  <c r="Y81" i="10"/>
  <c r="X81" i="10"/>
  <c r="W81" i="10"/>
  <c r="V81" i="10"/>
  <c r="U81" i="10"/>
  <c r="T81" i="10"/>
  <c r="S81" i="10"/>
  <c r="S81" i="34" s="1"/>
  <c r="R81" i="10"/>
  <c r="Q81" i="10"/>
  <c r="P81" i="10"/>
  <c r="O81" i="10"/>
  <c r="Z80" i="10"/>
  <c r="Y80" i="10"/>
  <c r="X80" i="10"/>
  <c r="W80" i="10"/>
  <c r="W80" i="31" s="1"/>
  <c r="V80" i="10"/>
  <c r="U80" i="10"/>
  <c r="T80" i="10"/>
  <c r="S80" i="10"/>
  <c r="R80" i="10"/>
  <c r="Q80" i="10"/>
  <c r="P80" i="10"/>
  <c r="O80" i="10"/>
  <c r="O80" i="34" s="1"/>
  <c r="Z79" i="10"/>
  <c r="Y79" i="10"/>
  <c r="X79" i="10"/>
  <c r="W79" i="10"/>
  <c r="V79" i="10"/>
  <c r="U79" i="10"/>
  <c r="T79" i="10"/>
  <c r="S79" i="10"/>
  <c r="S79" i="35" s="1"/>
  <c r="R79" i="10"/>
  <c r="Q79" i="10"/>
  <c r="P79" i="10"/>
  <c r="O79" i="10"/>
  <c r="Z78" i="10"/>
  <c r="Y78" i="10"/>
  <c r="X78" i="10"/>
  <c r="W78" i="10"/>
  <c r="W78" i="36" s="1"/>
  <c r="V78" i="10"/>
  <c r="U78" i="10"/>
  <c r="T78" i="10"/>
  <c r="S78" i="10"/>
  <c r="R78" i="10"/>
  <c r="Q78" i="10"/>
  <c r="P78" i="10"/>
  <c r="O78" i="10"/>
  <c r="O78" i="30" s="1"/>
  <c r="Z77" i="10"/>
  <c r="Y77" i="10"/>
  <c r="X77" i="10"/>
  <c r="W77" i="10"/>
  <c r="V77" i="10"/>
  <c r="U77" i="10"/>
  <c r="T77" i="10"/>
  <c r="S77" i="10"/>
  <c r="S77" i="31" s="1"/>
  <c r="R77" i="10"/>
  <c r="Q77" i="10"/>
  <c r="P77" i="10"/>
  <c r="O77" i="10"/>
  <c r="Z76" i="10"/>
  <c r="Y76" i="10"/>
  <c r="X76" i="10"/>
  <c r="W76" i="10"/>
  <c r="W76" i="33" s="1"/>
  <c r="V76" i="10"/>
  <c r="U76" i="10"/>
  <c r="T76" i="10"/>
  <c r="S76" i="10"/>
  <c r="R76" i="10"/>
  <c r="Q76" i="10"/>
  <c r="P76" i="10"/>
  <c r="O76" i="10"/>
  <c r="O76" i="36" s="1"/>
  <c r="Z75" i="10"/>
  <c r="Y75" i="10"/>
  <c r="X75" i="10"/>
  <c r="W75" i="10"/>
  <c r="V75" i="10"/>
  <c r="U75" i="10"/>
  <c r="T75" i="10"/>
  <c r="S75" i="10"/>
  <c r="S75" i="36" s="1"/>
  <c r="R75" i="10"/>
  <c r="Q75" i="10"/>
  <c r="P75" i="10"/>
  <c r="O75" i="10"/>
  <c r="Z72" i="2"/>
  <c r="Z72" i="32" s="1"/>
  <c r="Y72" i="2"/>
  <c r="X72" i="2"/>
  <c r="W72" i="2"/>
  <c r="V72" i="2"/>
  <c r="U72" i="2"/>
  <c r="U72" i="32" s="1"/>
  <c r="T72" i="2"/>
  <c r="T72" i="32" s="1"/>
  <c r="S72" i="2"/>
  <c r="R72" i="2"/>
  <c r="Q72" i="2"/>
  <c r="P72" i="2"/>
  <c r="O72" i="2"/>
  <c r="Z71" i="2"/>
  <c r="Y71" i="2"/>
  <c r="Y71" i="32" s="1"/>
  <c r="X71" i="2"/>
  <c r="X71" i="32" s="1"/>
  <c r="W71" i="2"/>
  <c r="W71" i="32" s="1"/>
  <c r="V71" i="2"/>
  <c r="U71" i="2"/>
  <c r="T71" i="2"/>
  <c r="S71" i="2"/>
  <c r="R71" i="2"/>
  <c r="Q71" i="2"/>
  <c r="Q71" i="32" s="1"/>
  <c r="P71" i="2"/>
  <c r="O71" i="2"/>
  <c r="Z70" i="2"/>
  <c r="Y70" i="2"/>
  <c r="X70" i="2"/>
  <c r="W70" i="2"/>
  <c r="V70" i="2"/>
  <c r="U70" i="2"/>
  <c r="T70" i="2"/>
  <c r="S70" i="2"/>
  <c r="S70" i="32" s="1"/>
  <c r="R70" i="2"/>
  <c r="Q70" i="2"/>
  <c r="Q70" i="32" s="1"/>
  <c r="P70" i="2"/>
  <c r="O70" i="2"/>
  <c r="Z69" i="2"/>
  <c r="Y69" i="2"/>
  <c r="X69" i="2"/>
  <c r="W69" i="2"/>
  <c r="W69" i="32" s="1"/>
  <c r="V69" i="2"/>
  <c r="U69" i="2"/>
  <c r="T69" i="2"/>
  <c r="T69" i="32" s="1"/>
  <c r="S69" i="2"/>
  <c r="S69" i="32" s="1"/>
  <c r="R69" i="2"/>
  <c r="Q69" i="2"/>
  <c r="P69" i="2"/>
  <c r="O69" i="2"/>
  <c r="Z68" i="2"/>
  <c r="Y68" i="2"/>
  <c r="X68" i="2"/>
  <c r="W68" i="2"/>
  <c r="V68" i="2"/>
  <c r="U68" i="2"/>
  <c r="T68" i="2"/>
  <c r="S68" i="2"/>
  <c r="R68" i="2"/>
  <c r="Q68" i="2"/>
  <c r="P68" i="2"/>
  <c r="O68" i="2"/>
  <c r="Z67" i="2"/>
  <c r="Y67" i="2"/>
  <c r="X67" i="2"/>
  <c r="W67" i="2"/>
  <c r="V67" i="2"/>
  <c r="U67" i="2"/>
  <c r="T67" i="2"/>
  <c r="T67" i="32" s="1"/>
  <c r="S67" i="2"/>
  <c r="R67" i="2"/>
  <c r="Q67" i="2"/>
  <c r="P67" i="2"/>
  <c r="P67" i="32" s="1"/>
  <c r="O67" i="2"/>
  <c r="Z66" i="2"/>
  <c r="Y66" i="2"/>
  <c r="X66" i="2"/>
  <c r="X66" i="32" s="1"/>
  <c r="W66" i="2"/>
  <c r="V66" i="2"/>
  <c r="U66" i="2"/>
  <c r="T66" i="2"/>
  <c r="S66" i="2"/>
  <c r="R66" i="2"/>
  <c r="Q66" i="2"/>
  <c r="P66" i="2"/>
  <c r="O66" i="2"/>
  <c r="Z65" i="2"/>
  <c r="Y65" i="2"/>
  <c r="X65" i="2"/>
  <c r="W65" i="2"/>
  <c r="W65" i="32" s="1"/>
  <c r="V65" i="2"/>
  <c r="U65" i="2"/>
  <c r="U65" i="32" s="1"/>
  <c r="T65" i="2"/>
  <c r="T65" i="32" s="1"/>
  <c r="S65" i="2"/>
  <c r="R65" i="2"/>
  <c r="Q65" i="2"/>
  <c r="P65" i="2"/>
  <c r="O65" i="2"/>
  <c r="Z64" i="2"/>
  <c r="Y64" i="2"/>
  <c r="X64" i="2"/>
  <c r="W64" i="2"/>
  <c r="V64" i="2"/>
  <c r="U64" i="2"/>
  <c r="T64" i="2"/>
  <c r="S64" i="2"/>
  <c r="R64" i="2"/>
  <c r="Q64" i="2"/>
  <c r="P64" i="2"/>
  <c r="P64" i="32" s="1"/>
  <c r="O64" i="2"/>
  <c r="Z63" i="2"/>
  <c r="Y63" i="2"/>
  <c r="X63" i="2"/>
  <c r="W63" i="2"/>
  <c r="V63" i="2"/>
  <c r="U63" i="2"/>
  <c r="T63" i="2"/>
  <c r="S63" i="2"/>
  <c r="R63" i="2"/>
  <c r="Q63" i="2"/>
  <c r="P63" i="2"/>
  <c r="O63" i="2"/>
  <c r="X86" i="29"/>
  <c r="P82" i="36"/>
  <c r="P82" i="35"/>
  <c r="P82" i="34"/>
  <c r="P82" i="33"/>
  <c r="P82" i="31"/>
  <c r="P82" i="30"/>
  <c r="P82" i="29"/>
  <c r="X82" i="36"/>
  <c r="X82" i="35"/>
  <c r="X82" i="34"/>
  <c r="X82" i="33"/>
  <c r="X82" i="31"/>
  <c r="X82" i="30"/>
  <c r="X82" i="29"/>
  <c r="T84" i="36"/>
  <c r="T84" i="35"/>
  <c r="T84" i="34"/>
  <c r="T84" i="33"/>
  <c r="T84" i="31"/>
  <c r="T84" i="30"/>
  <c r="T84" i="29"/>
  <c r="X77" i="35"/>
  <c r="X77" i="34"/>
  <c r="P79" i="35"/>
  <c r="P79" i="34"/>
  <c r="T81" i="33"/>
  <c r="V82" i="30"/>
  <c r="X83" i="36"/>
  <c r="X83" i="35"/>
  <c r="X83" i="34"/>
  <c r="X83" i="33"/>
  <c r="X83" i="31"/>
  <c r="X83" i="30"/>
  <c r="X83" i="29"/>
  <c r="P86" i="36"/>
  <c r="P86" i="35"/>
  <c r="P86" i="34"/>
  <c r="P86" i="33"/>
  <c r="P86" i="31"/>
  <c r="P86" i="30"/>
  <c r="P86" i="29"/>
  <c r="AA85" i="10"/>
  <c r="O85" i="30"/>
  <c r="W85" i="33"/>
  <c r="P77" i="30"/>
  <c r="P77" i="29"/>
  <c r="T75" i="30"/>
  <c r="T75" i="31"/>
  <c r="P76" i="36"/>
  <c r="P76" i="31"/>
  <c r="X76" i="35"/>
  <c r="O87" i="35"/>
  <c r="O87" i="34"/>
  <c r="W87" i="34"/>
  <c r="W87" i="35"/>
  <c r="X76" i="29"/>
  <c r="U75" i="34"/>
  <c r="U75" i="30"/>
  <c r="U75" i="33"/>
  <c r="Q78" i="34"/>
  <c r="Y80" i="33"/>
  <c r="Y80" i="31"/>
  <c r="Y80" i="30"/>
  <c r="Y80" i="29"/>
  <c r="O84" i="35"/>
  <c r="Q85" i="34"/>
  <c r="P75" i="35"/>
  <c r="T76" i="30"/>
  <c r="T76" i="29"/>
  <c r="T78" i="30"/>
  <c r="T78" i="29"/>
  <c r="X79" i="30"/>
  <c r="X79" i="29"/>
  <c r="Q76" i="35"/>
  <c r="Q76" i="34"/>
  <c r="Q76" i="33"/>
  <c r="Q76" i="29"/>
  <c r="U77" i="35"/>
  <c r="U77" i="34"/>
  <c r="U77" i="33"/>
  <c r="U77" i="29"/>
  <c r="Y78" i="35"/>
  <c r="Y78" i="34"/>
  <c r="Y78" i="33"/>
  <c r="Y78" i="30"/>
  <c r="Y78" i="29"/>
  <c r="Q80" i="35"/>
  <c r="Q80" i="34"/>
  <c r="Q80" i="33"/>
  <c r="Q80" i="30"/>
  <c r="Q80" i="29"/>
  <c r="Y85" i="36"/>
  <c r="Y85" i="35"/>
  <c r="Y85" i="34"/>
  <c r="Y85" i="33"/>
  <c r="Y85" i="31"/>
  <c r="Y85" i="30"/>
  <c r="T87" i="36"/>
  <c r="T87" i="35"/>
  <c r="T87" i="34"/>
  <c r="T87" i="33"/>
  <c r="T87" i="31"/>
  <c r="T87" i="30"/>
  <c r="T87" i="29"/>
  <c r="U79" i="30"/>
  <c r="S81" i="35"/>
  <c r="U82" i="36"/>
  <c r="U82" i="35"/>
  <c r="U82" i="33"/>
  <c r="U82" i="34"/>
  <c r="U82" i="30"/>
  <c r="U82" i="31"/>
  <c r="U82" i="29"/>
  <c r="T85" i="31"/>
  <c r="S80" i="34"/>
  <c r="U81" i="36"/>
  <c r="U81" i="35"/>
  <c r="U81" i="33"/>
  <c r="U81" i="31"/>
  <c r="U81" i="30"/>
  <c r="W82" i="33"/>
  <c r="O83" i="31"/>
  <c r="V84" i="36"/>
  <c r="V84" i="35"/>
  <c r="V84" i="34"/>
  <c r="V84" i="31"/>
  <c r="V84" i="33"/>
  <c r="V84" i="30"/>
  <c r="X85" i="33"/>
  <c r="V87" i="36"/>
  <c r="Q75" i="36"/>
  <c r="Q75" i="34"/>
  <c r="Q75" i="35"/>
  <c r="Q75" i="33"/>
  <c r="Q75" i="31"/>
  <c r="Y75" i="36"/>
  <c r="Y75" i="35"/>
  <c r="Y75" i="34"/>
  <c r="Y75" i="33"/>
  <c r="Y75" i="31"/>
  <c r="U76" i="34"/>
  <c r="Q77" i="36"/>
  <c r="Q77" i="35"/>
  <c r="Q77" i="34"/>
  <c r="Q77" i="33"/>
  <c r="Q77" i="31"/>
  <c r="Q77" i="30"/>
  <c r="Y77" i="36"/>
  <c r="Y77" i="35"/>
  <c r="Y77" i="34"/>
  <c r="Y77" i="31"/>
  <c r="Y77" i="30"/>
  <c r="Y77" i="33"/>
  <c r="U78" i="36"/>
  <c r="U78" i="35"/>
  <c r="U78" i="34"/>
  <c r="U78" i="33"/>
  <c r="U78" i="30"/>
  <c r="Q79" i="36"/>
  <c r="Q79" i="35"/>
  <c r="Q79" i="34"/>
  <c r="Q79" i="33"/>
  <c r="Q79" i="31"/>
  <c r="Q79" i="30"/>
  <c r="Y79" i="33"/>
  <c r="U80" i="36"/>
  <c r="U80" i="35"/>
  <c r="U80" i="34"/>
  <c r="U80" i="33"/>
  <c r="U80" i="31"/>
  <c r="U80" i="30"/>
  <c r="Q82" i="36"/>
  <c r="Q82" i="35"/>
  <c r="Q82" i="34"/>
  <c r="Q82" i="33"/>
  <c r="Q82" i="31"/>
  <c r="Q82" i="30"/>
  <c r="Y82" i="36"/>
  <c r="Y82" i="35"/>
  <c r="Y82" i="34"/>
  <c r="Y82" i="33"/>
  <c r="Y82" i="31"/>
  <c r="Y82" i="30"/>
  <c r="Q83" i="36"/>
  <c r="Q83" i="35"/>
  <c r="Q83" i="34"/>
  <c r="Q83" i="33"/>
  <c r="Q83" i="31"/>
  <c r="Q83" i="30"/>
  <c r="X84" i="36"/>
  <c r="X84" i="35"/>
  <c r="X84" i="34"/>
  <c r="X84" i="33"/>
  <c r="X84" i="31"/>
  <c r="X84" i="30"/>
  <c r="R85" i="36"/>
  <c r="R85" i="35"/>
  <c r="R85" i="34"/>
  <c r="R85" i="31"/>
  <c r="R85" i="33"/>
  <c r="R85" i="30"/>
  <c r="Z85" i="36"/>
  <c r="Z85" i="35"/>
  <c r="Z85" i="34"/>
  <c r="Z85" i="31"/>
  <c r="T86" i="36"/>
  <c r="T86" i="35"/>
  <c r="T86" i="34"/>
  <c r="T86" i="33"/>
  <c r="T86" i="31"/>
  <c r="T86" i="30"/>
  <c r="T86" i="29"/>
  <c r="P87" i="36"/>
  <c r="P87" i="35"/>
  <c r="P87" i="34"/>
  <c r="P87" i="33"/>
  <c r="P87" i="30"/>
  <c r="P87" i="29"/>
  <c r="P87" i="31"/>
  <c r="X87" i="36"/>
  <c r="X87" i="35"/>
  <c r="X87" i="34"/>
  <c r="X87" i="33"/>
  <c r="X87" i="31"/>
  <c r="X87" i="29"/>
  <c r="X87" i="30"/>
  <c r="U81" i="29"/>
  <c r="Q82" i="29"/>
  <c r="Y82" i="29"/>
  <c r="Q75" i="30"/>
  <c r="Z75" i="36"/>
  <c r="Z75" i="35"/>
  <c r="Z75" i="33"/>
  <c r="Z75" i="31"/>
  <c r="V76" i="35"/>
  <c r="V76" i="33"/>
  <c r="V76" i="30"/>
  <c r="R77" i="36"/>
  <c r="R77" i="35"/>
  <c r="R77" i="34"/>
  <c r="R77" i="33"/>
  <c r="R77" i="30"/>
  <c r="Z77" i="36"/>
  <c r="Z77" i="35"/>
  <c r="Z77" i="34"/>
  <c r="Z77" i="31"/>
  <c r="Z77" i="30"/>
  <c r="Z77" i="33"/>
  <c r="V78" i="36"/>
  <c r="V78" i="35"/>
  <c r="V78" i="34"/>
  <c r="V78" i="33"/>
  <c r="V78" i="30"/>
  <c r="V78" i="31"/>
  <c r="R79" i="36"/>
  <c r="R79" i="35"/>
  <c r="R79" i="33"/>
  <c r="R79" i="30"/>
  <c r="R79" i="34"/>
  <c r="Z79" i="36"/>
  <c r="Z79" i="35"/>
  <c r="Z79" i="34"/>
  <c r="Z79" i="33"/>
  <c r="Z79" i="30"/>
  <c r="Z79" i="31"/>
  <c r="V80" i="36"/>
  <c r="V80" i="35"/>
  <c r="V80" i="34"/>
  <c r="V80" i="33"/>
  <c r="V80" i="31"/>
  <c r="V80" i="30"/>
  <c r="P81" i="30"/>
  <c r="Z83" i="36"/>
  <c r="Z83" i="35"/>
  <c r="Z83" i="34"/>
  <c r="Z83" i="31"/>
  <c r="Z83" i="33"/>
  <c r="Z83" i="30"/>
  <c r="U86" i="36"/>
  <c r="U86" i="35"/>
  <c r="U86" i="34"/>
  <c r="U86" i="33"/>
  <c r="U86" i="31"/>
  <c r="U86" i="30"/>
  <c r="Q87" i="36"/>
  <c r="Q87" i="35"/>
  <c r="Q87" i="34"/>
  <c r="Q87" i="33"/>
  <c r="Q87" i="31"/>
  <c r="Q87" i="30"/>
  <c r="Q87" i="29"/>
  <c r="Y87" i="36"/>
  <c r="Y87" i="35"/>
  <c r="Y87" i="34"/>
  <c r="Y87" i="33"/>
  <c r="Y87" i="31"/>
  <c r="Y87" i="30"/>
  <c r="Y87" i="29"/>
  <c r="Q75" i="29"/>
  <c r="Y75" i="29"/>
  <c r="AA76" i="10"/>
  <c r="W76" i="35"/>
  <c r="S77" i="33"/>
  <c r="O78" i="31"/>
  <c r="S79" i="36"/>
  <c r="O80" i="35"/>
  <c r="W80" i="33"/>
  <c r="Q81" i="36"/>
  <c r="Q81" i="35"/>
  <c r="Q81" i="34"/>
  <c r="Q81" i="33"/>
  <c r="Q81" i="31"/>
  <c r="Q81" i="30"/>
  <c r="Y81" i="36"/>
  <c r="Y81" i="35"/>
  <c r="Y81" i="34"/>
  <c r="Y81" i="33"/>
  <c r="Y81" i="31"/>
  <c r="Y81" i="30"/>
  <c r="S83" i="35"/>
  <c r="T85" i="36"/>
  <c r="T85" i="35"/>
  <c r="T85" i="34"/>
  <c r="T85" i="33"/>
  <c r="T85" i="30"/>
  <c r="V86" i="36"/>
  <c r="V86" i="35"/>
  <c r="V86" i="34"/>
  <c r="V86" i="33"/>
  <c r="V86" i="31"/>
  <c r="V86" i="30"/>
  <c r="R87" i="36"/>
  <c r="R87" i="35"/>
  <c r="R87" i="34"/>
  <c r="R87" i="31"/>
  <c r="R87" i="33"/>
  <c r="R87" i="30"/>
  <c r="Z87" i="36"/>
  <c r="Z87" i="35"/>
  <c r="Z87" i="34"/>
  <c r="Z87" i="33"/>
  <c r="Z87" i="31"/>
  <c r="Z87" i="30"/>
  <c r="Z75" i="29"/>
  <c r="R77" i="31"/>
  <c r="T77" i="34"/>
  <c r="P78" i="30"/>
  <c r="X78" i="36"/>
  <c r="X78" i="35"/>
  <c r="X78" i="34"/>
  <c r="X78" i="33"/>
  <c r="X78" i="31"/>
  <c r="X78" i="30"/>
  <c r="T79" i="36"/>
  <c r="T79" i="35"/>
  <c r="T79" i="34"/>
  <c r="T79" i="33"/>
  <c r="T79" i="31"/>
  <c r="T79" i="30"/>
  <c r="X80" i="36"/>
  <c r="R81" i="36"/>
  <c r="R81" i="35"/>
  <c r="R81" i="34"/>
  <c r="R81" i="33"/>
  <c r="R81" i="31"/>
  <c r="R81" i="30"/>
  <c r="Z81" i="36"/>
  <c r="Z81" i="35"/>
  <c r="Z81" i="34"/>
  <c r="Z81" i="33"/>
  <c r="Z81" i="31"/>
  <c r="Z81" i="30"/>
  <c r="T82" i="36"/>
  <c r="T82" i="35"/>
  <c r="T83" i="35"/>
  <c r="S84" i="36"/>
  <c r="S84" i="35"/>
  <c r="AA86" i="10"/>
  <c r="W86" i="34"/>
  <c r="S87" i="30"/>
  <c r="X81" i="29"/>
  <c r="Z87" i="29"/>
  <c r="Z85" i="30"/>
  <c r="V76" i="31"/>
  <c r="Z85" i="33"/>
  <c r="R63" i="32"/>
  <c r="Z63" i="32"/>
  <c r="W72" i="32"/>
  <c r="Z64" i="32"/>
  <c r="V68" i="32"/>
  <c r="R69" i="32"/>
  <c r="Z69" i="32"/>
  <c r="V70" i="32"/>
  <c r="P66" i="32"/>
  <c r="R66" i="32"/>
  <c r="T63" i="32"/>
  <c r="X68" i="32"/>
  <c r="Q72" i="32"/>
  <c r="R71" i="32"/>
  <c r="Z71" i="32"/>
  <c r="V64" i="32"/>
  <c r="Z68" i="32"/>
  <c r="V72" i="32"/>
  <c r="R65" i="32"/>
  <c r="Z65" i="32"/>
  <c r="R67" i="32"/>
  <c r="Z67" i="32"/>
  <c r="T70" i="32"/>
  <c r="AA85" i="31"/>
  <c r="D106" i="29"/>
  <c r="D94" i="10"/>
  <c r="E94" i="10" s="1"/>
  <c r="AA51" i="36"/>
  <c r="Z51" i="36"/>
  <c r="Y51" i="36"/>
  <c r="Y50" i="36" s="1"/>
  <c r="Y49" i="36" s="1"/>
  <c r="Y48" i="36" s="1"/>
  <c r="Y47" i="36" s="1"/>
  <c r="Y46" i="36" s="1"/>
  <c r="Y45" i="36" s="1"/>
  <c r="Y44" i="36" s="1"/>
  <c r="Y43" i="36" s="1"/>
  <c r="Y42" i="36" s="1"/>
  <c r="Y41" i="36" s="1"/>
  <c r="Y40" i="36" s="1"/>
  <c r="Y39" i="36" s="1"/>
  <c r="Y53" i="36" s="1"/>
  <c r="X51" i="36"/>
  <c r="X50" i="36" s="1"/>
  <c r="X49" i="36" s="1"/>
  <c r="X48" i="36" s="1"/>
  <c r="X47" i="36" s="1"/>
  <c r="X46" i="36" s="1"/>
  <c r="X45" i="36" s="1"/>
  <c r="X44" i="36" s="1"/>
  <c r="X43" i="36" s="1"/>
  <c r="X42" i="36" s="1"/>
  <c r="X41" i="36" s="1"/>
  <c r="X40" i="36" s="1"/>
  <c r="X39" i="36" s="1"/>
  <c r="X53" i="36" s="1"/>
  <c r="W51" i="36"/>
  <c r="W50" i="36" s="1"/>
  <c r="W49" i="36" s="1"/>
  <c r="W48" i="36" s="1"/>
  <c r="W47" i="36" s="1"/>
  <c r="W46" i="36" s="1"/>
  <c r="W45" i="36" s="1"/>
  <c r="W44" i="36" s="1"/>
  <c r="W43" i="36" s="1"/>
  <c r="W42" i="36" s="1"/>
  <c r="W41" i="36" s="1"/>
  <c r="W40" i="36" s="1"/>
  <c r="W39" i="36" s="1"/>
  <c r="W53" i="36" s="1"/>
  <c r="V51" i="36"/>
  <c r="V50" i="36" s="1"/>
  <c r="V49" i="36" s="1"/>
  <c r="V48" i="36" s="1"/>
  <c r="V47" i="36" s="1"/>
  <c r="V46" i="36" s="1"/>
  <c r="V45" i="36" s="1"/>
  <c r="V44" i="36" s="1"/>
  <c r="V43" i="36" s="1"/>
  <c r="V42" i="36" s="1"/>
  <c r="V41" i="36" s="1"/>
  <c r="V40" i="36" s="1"/>
  <c r="V39" i="36" s="1"/>
  <c r="V53" i="36" s="1"/>
  <c r="U51" i="36"/>
  <c r="T51" i="36"/>
  <c r="S51" i="36"/>
  <c r="R51" i="36"/>
  <c r="R50" i="36" s="1"/>
  <c r="R49" i="36" s="1"/>
  <c r="R48" i="36" s="1"/>
  <c r="R47" i="36" s="1"/>
  <c r="R46" i="36" s="1"/>
  <c r="R45" i="36" s="1"/>
  <c r="R44" i="36" s="1"/>
  <c r="R43" i="36" s="1"/>
  <c r="R42" i="36" s="1"/>
  <c r="R41" i="36" s="1"/>
  <c r="R40" i="36" s="1"/>
  <c r="R39" i="36" s="1"/>
  <c r="R53" i="36" s="1"/>
  <c r="Q51" i="36"/>
  <c r="Q50" i="36" s="1"/>
  <c r="Q49" i="36" s="1"/>
  <c r="Q48" i="36" s="1"/>
  <c r="Q47" i="36" s="1"/>
  <c r="Q46" i="36" s="1"/>
  <c r="Q45" i="36" s="1"/>
  <c r="Q44" i="36" s="1"/>
  <c r="Q43" i="36" s="1"/>
  <c r="Q42" i="36" s="1"/>
  <c r="Q41" i="36" s="1"/>
  <c r="Q40" i="36" s="1"/>
  <c r="Q39" i="36" s="1"/>
  <c r="Q53" i="36" s="1"/>
  <c r="P51" i="36"/>
  <c r="P50" i="36" s="1"/>
  <c r="P49" i="36" s="1"/>
  <c r="P48" i="36" s="1"/>
  <c r="P47" i="36" s="1"/>
  <c r="P46" i="36" s="1"/>
  <c r="P45" i="36" s="1"/>
  <c r="P44" i="36" s="1"/>
  <c r="P43" i="36" s="1"/>
  <c r="P42" i="36" s="1"/>
  <c r="P41" i="36" s="1"/>
  <c r="P40" i="36" s="1"/>
  <c r="P39" i="36" s="1"/>
  <c r="P53" i="36" s="1"/>
  <c r="O51" i="36"/>
  <c r="N51" i="36"/>
  <c r="N50" i="36" s="1"/>
  <c r="N49" i="36" s="1"/>
  <c r="N48" i="36" s="1"/>
  <c r="N47" i="36" s="1"/>
  <c r="N46" i="36" s="1"/>
  <c r="N45" i="36" s="1"/>
  <c r="N44" i="36" s="1"/>
  <c r="N43" i="36" s="1"/>
  <c r="N42" i="36" s="1"/>
  <c r="N41" i="36" s="1"/>
  <c r="N40" i="36" s="1"/>
  <c r="N39" i="36" s="1"/>
  <c r="N53" i="36" s="1"/>
  <c r="M51" i="36"/>
  <c r="M50" i="36" s="1"/>
  <c r="M49" i="36" s="1"/>
  <c r="M48" i="36" s="1"/>
  <c r="M47" i="36" s="1"/>
  <c r="M46" i="36" s="1"/>
  <c r="M45" i="36" s="1"/>
  <c r="M44" i="36" s="1"/>
  <c r="M43" i="36" s="1"/>
  <c r="M42" i="36" s="1"/>
  <c r="M41" i="36" s="1"/>
  <c r="M40" i="36" s="1"/>
  <c r="M39" i="36" s="1"/>
  <c r="M53" i="36" s="1"/>
  <c r="L51" i="36"/>
  <c r="K51" i="36"/>
  <c r="J51" i="36"/>
  <c r="I51" i="36"/>
  <c r="I50" i="36" s="1"/>
  <c r="I49" i="36" s="1"/>
  <c r="I48" i="36" s="1"/>
  <c r="I47" i="36" s="1"/>
  <c r="I46" i="36" s="1"/>
  <c r="I45" i="36" s="1"/>
  <c r="I44" i="36" s="1"/>
  <c r="I43" i="36" s="1"/>
  <c r="I42" i="36" s="1"/>
  <c r="I41" i="36" s="1"/>
  <c r="I40" i="36" s="1"/>
  <c r="I39" i="36" s="1"/>
  <c r="I53" i="36" s="1"/>
  <c r="H51" i="36"/>
  <c r="H50" i="36" s="1"/>
  <c r="H49" i="36" s="1"/>
  <c r="H48" i="36" s="1"/>
  <c r="H47" i="36" s="1"/>
  <c r="H46" i="36" s="1"/>
  <c r="H45" i="36" s="1"/>
  <c r="H44" i="36" s="1"/>
  <c r="H43" i="36" s="1"/>
  <c r="H42" i="36" s="1"/>
  <c r="H41" i="36" s="1"/>
  <c r="H40" i="36" s="1"/>
  <c r="H39" i="36" s="1"/>
  <c r="H53" i="36" s="1"/>
  <c r="G51" i="36"/>
  <c r="G50" i="36" s="1"/>
  <c r="G49" i="36" s="1"/>
  <c r="G48" i="36" s="1"/>
  <c r="G47" i="36" s="1"/>
  <c r="G46" i="36" s="1"/>
  <c r="G45" i="36" s="1"/>
  <c r="G44" i="36" s="1"/>
  <c r="G43" i="36" s="1"/>
  <c r="G42" i="36" s="1"/>
  <c r="G41" i="36" s="1"/>
  <c r="G40" i="36" s="1"/>
  <c r="G39" i="36" s="1"/>
  <c r="G53" i="36" s="1"/>
  <c r="AA50" i="36"/>
  <c r="AA49" i="36" s="1"/>
  <c r="AA48" i="36" s="1"/>
  <c r="AA47" i="36" s="1"/>
  <c r="AA46" i="36" s="1"/>
  <c r="AA45" i="36" s="1"/>
  <c r="AA44" i="36" s="1"/>
  <c r="AA43" i="36" s="1"/>
  <c r="AA42" i="36" s="1"/>
  <c r="AA41" i="36" s="1"/>
  <c r="AA40" i="36" s="1"/>
  <c r="AA39" i="36" s="1"/>
  <c r="AA53" i="36" s="1"/>
  <c r="Z50" i="36"/>
  <c r="Z49" i="36" s="1"/>
  <c r="Z48" i="36" s="1"/>
  <c r="Z47" i="36" s="1"/>
  <c r="Z46" i="36" s="1"/>
  <c r="Z45" i="36" s="1"/>
  <c r="Z44" i="36" s="1"/>
  <c r="Z43" i="36" s="1"/>
  <c r="Z42" i="36" s="1"/>
  <c r="Z41" i="36" s="1"/>
  <c r="Z40" i="36" s="1"/>
  <c r="Z39" i="36" s="1"/>
  <c r="Z53" i="36" s="1"/>
  <c r="U50" i="36"/>
  <c r="U49" i="36" s="1"/>
  <c r="U48" i="36" s="1"/>
  <c r="U47" i="36" s="1"/>
  <c r="U46" i="36" s="1"/>
  <c r="U45" i="36" s="1"/>
  <c r="U44" i="36" s="1"/>
  <c r="U43" i="36" s="1"/>
  <c r="U42" i="36" s="1"/>
  <c r="U41" i="36" s="1"/>
  <c r="U40" i="36" s="1"/>
  <c r="U39" i="36" s="1"/>
  <c r="U53" i="36" s="1"/>
  <c r="T50" i="36"/>
  <c r="T49" i="36" s="1"/>
  <c r="T48" i="36" s="1"/>
  <c r="T47" i="36" s="1"/>
  <c r="T46" i="36" s="1"/>
  <c r="T45" i="36" s="1"/>
  <c r="T44" i="36" s="1"/>
  <c r="T43" i="36" s="1"/>
  <c r="T42" i="36" s="1"/>
  <c r="T41" i="36" s="1"/>
  <c r="T40" i="36" s="1"/>
  <c r="T39" i="36" s="1"/>
  <c r="T53" i="36" s="1"/>
  <c r="S50" i="36"/>
  <c r="S49" i="36" s="1"/>
  <c r="S48" i="36" s="1"/>
  <c r="S47" i="36" s="1"/>
  <c r="S46" i="36" s="1"/>
  <c r="S45" i="36" s="1"/>
  <c r="S44" i="36" s="1"/>
  <c r="S43" i="36" s="1"/>
  <c r="S42" i="36" s="1"/>
  <c r="S41" i="36" s="1"/>
  <c r="S40" i="36" s="1"/>
  <c r="S39" i="36" s="1"/>
  <c r="O50" i="36"/>
  <c r="O49" i="36" s="1"/>
  <c r="O48" i="36" s="1"/>
  <c r="O47" i="36" s="1"/>
  <c r="O46" i="36" s="1"/>
  <c r="O45" i="36" s="1"/>
  <c r="O44" i="36" s="1"/>
  <c r="O43" i="36" s="1"/>
  <c r="O42" i="36" s="1"/>
  <c r="O41" i="36" s="1"/>
  <c r="O40" i="36" s="1"/>
  <c r="O39" i="36" s="1"/>
  <c r="O53" i="36" s="1"/>
  <c r="L50" i="36"/>
  <c r="L49" i="36" s="1"/>
  <c r="L48" i="36" s="1"/>
  <c r="L47" i="36" s="1"/>
  <c r="L46" i="36" s="1"/>
  <c r="L45" i="36" s="1"/>
  <c r="L44" i="36" s="1"/>
  <c r="L43" i="36" s="1"/>
  <c r="L42" i="36" s="1"/>
  <c r="L41" i="36" s="1"/>
  <c r="L40" i="36" s="1"/>
  <c r="L39" i="36" s="1"/>
  <c r="L53" i="36" s="1"/>
  <c r="K50" i="36"/>
  <c r="K49" i="36" s="1"/>
  <c r="K48" i="36" s="1"/>
  <c r="K47" i="36" s="1"/>
  <c r="K46" i="36" s="1"/>
  <c r="K45" i="36" s="1"/>
  <c r="K44" i="36" s="1"/>
  <c r="K43" i="36" s="1"/>
  <c r="K42" i="36" s="1"/>
  <c r="K41" i="36" s="1"/>
  <c r="K40" i="36" s="1"/>
  <c r="K39" i="36" s="1"/>
  <c r="J50" i="36"/>
  <c r="J49" i="36" s="1"/>
  <c r="J48" i="36" s="1"/>
  <c r="J47" i="36" s="1"/>
  <c r="J46" i="36" s="1"/>
  <c r="J45" i="36" s="1"/>
  <c r="J44" i="36" s="1"/>
  <c r="J43" i="36" s="1"/>
  <c r="J42" i="36" s="1"/>
  <c r="J41" i="36" s="1"/>
  <c r="J40" i="36" s="1"/>
  <c r="J39" i="36" s="1"/>
  <c r="J53" i="36" s="1"/>
  <c r="G51" i="35"/>
  <c r="H51" i="35" s="1"/>
  <c r="I51" i="35" s="1"/>
  <c r="J51" i="35" s="1"/>
  <c r="K51" i="35" s="1"/>
  <c r="L51" i="35" s="1"/>
  <c r="M51" i="35" s="1"/>
  <c r="N51" i="35" s="1"/>
  <c r="O51" i="35" s="1"/>
  <c r="P51" i="35" s="1"/>
  <c r="Q51" i="35" s="1"/>
  <c r="R51" i="35" s="1"/>
  <c r="S51" i="35" s="1"/>
  <c r="T51" i="35" s="1"/>
  <c r="U51" i="35" s="1"/>
  <c r="V51" i="35" s="1"/>
  <c r="W51" i="35" s="1"/>
  <c r="X51" i="35" s="1"/>
  <c r="Y51" i="35" s="1"/>
  <c r="Z51" i="35" s="1"/>
  <c r="AA51" i="35" s="1"/>
  <c r="G50" i="35"/>
  <c r="H50" i="35" s="1"/>
  <c r="I50" i="35" s="1"/>
  <c r="J50" i="35" s="1"/>
  <c r="K50" i="35" s="1"/>
  <c r="L50" i="35" s="1"/>
  <c r="M50" i="35" s="1"/>
  <c r="N50" i="35" s="1"/>
  <c r="O50" i="35" s="1"/>
  <c r="P50" i="35" s="1"/>
  <c r="Q50" i="35" s="1"/>
  <c r="R50" i="35" s="1"/>
  <c r="S50" i="35" s="1"/>
  <c r="T50" i="35" s="1"/>
  <c r="U50" i="35" s="1"/>
  <c r="V50" i="35" s="1"/>
  <c r="W50" i="35" s="1"/>
  <c r="X50" i="35" s="1"/>
  <c r="Y50" i="35" s="1"/>
  <c r="Z50" i="35" s="1"/>
  <c r="AA50" i="35" s="1"/>
  <c r="G49" i="35"/>
  <c r="H49" i="35" s="1"/>
  <c r="I49" i="35" s="1"/>
  <c r="J49" i="35" s="1"/>
  <c r="K49" i="35" s="1"/>
  <c r="L49" i="35" s="1"/>
  <c r="M49" i="35" s="1"/>
  <c r="N49" i="35" s="1"/>
  <c r="O49" i="35" s="1"/>
  <c r="P49" i="35" s="1"/>
  <c r="Q49" i="35" s="1"/>
  <c r="R49" i="35" s="1"/>
  <c r="S49" i="35" s="1"/>
  <c r="T49" i="35" s="1"/>
  <c r="U49" i="35" s="1"/>
  <c r="V49" i="35" s="1"/>
  <c r="W49" i="35" s="1"/>
  <c r="X49" i="35" s="1"/>
  <c r="Y49" i="35" s="1"/>
  <c r="Z49" i="35" s="1"/>
  <c r="AA49" i="35" s="1"/>
  <c r="G48" i="35"/>
  <c r="H48" i="35" s="1"/>
  <c r="I48" i="35" s="1"/>
  <c r="J48" i="35" s="1"/>
  <c r="K48" i="35" s="1"/>
  <c r="L48" i="35" s="1"/>
  <c r="M48" i="35" s="1"/>
  <c r="N48" i="35" s="1"/>
  <c r="O48" i="35" s="1"/>
  <c r="P48" i="35" s="1"/>
  <c r="Q48" i="35" s="1"/>
  <c r="R48" i="35" s="1"/>
  <c r="S48" i="35" s="1"/>
  <c r="T48" i="35" s="1"/>
  <c r="U48" i="35" s="1"/>
  <c r="V48" i="35" s="1"/>
  <c r="W48" i="35" s="1"/>
  <c r="X48" i="35" s="1"/>
  <c r="Y48" i="35" s="1"/>
  <c r="Z48" i="35" s="1"/>
  <c r="AA48" i="35" s="1"/>
  <c r="G47" i="35"/>
  <c r="H47" i="35" s="1"/>
  <c r="I47" i="35" s="1"/>
  <c r="J47" i="35" s="1"/>
  <c r="K47" i="35" s="1"/>
  <c r="L47" i="35" s="1"/>
  <c r="M47" i="35" s="1"/>
  <c r="N47" i="35" s="1"/>
  <c r="O47" i="35" s="1"/>
  <c r="P47" i="35" s="1"/>
  <c r="Q47" i="35" s="1"/>
  <c r="R47" i="35" s="1"/>
  <c r="S47" i="35" s="1"/>
  <c r="T47" i="35" s="1"/>
  <c r="U47" i="35" s="1"/>
  <c r="V47" i="35" s="1"/>
  <c r="W47" i="35" s="1"/>
  <c r="X47" i="35" s="1"/>
  <c r="Y47" i="35" s="1"/>
  <c r="Z47" i="35" s="1"/>
  <c r="AA47" i="35" s="1"/>
  <c r="G46" i="35"/>
  <c r="H46" i="35" s="1"/>
  <c r="I46" i="35" s="1"/>
  <c r="J46" i="35" s="1"/>
  <c r="K46" i="35" s="1"/>
  <c r="L46" i="35" s="1"/>
  <c r="M46" i="35" s="1"/>
  <c r="N46" i="35" s="1"/>
  <c r="O46" i="35" s="1"/>
  <c r="P46" i="35" s="1"/>
  <c r="Q46" i="35" s="1"/>
  <c r="R46" i="35" s="1"/>
  <c r="S46" i="35" s="1"/>
  <c r="T46" i="35" s="1"/>
  <c r="U46" i="35" s="1"/>
  <c r="V46" i="35" s="1"/>
  <c r="W46" i="35" s="1"/>
  <c r="X46" i="35" s="1"/>
  <c r="Y46" i="35" s="1"/>
  <c r="Z46" i="35" s="1"/>
  <c r="AA46" i="35" s="1"/>
  <c r="G45" i="35"/>
  <c r="H45" i="35" s="1"/>
  <c r="I45" i="35" s="1"/>
  <c r="J45" i="35" s="1"/>
  <c r="K45" i="35" s="1"/>
  <c r="L45" i="35" s="1"/>
  <c r="M45" i="35" s="1"/>
  <c r="N45" i="35" s="1"/>
  <c r="O45" i="35" s="1"/>
  <c r="P45" i="35" s="1"/>
  <c r="Q45" i="35" s="1"/>
  <c r="R45" i="35" s="1"/>
  <c r="S45" i="35" s="1"/>
  <c r="T45" i="35" s="1"/>
  <c r="U45" i="35" s="1"/>
  <c r="V45" i="35" s="1"/>
  <c r="W45" i="35" s="1"/>
  <c r="X45" i="35" s="1"/>
  <c r="Y45" i="35" s="1"/>
  <c r="Z45" i="35" s="1"/>
  <c r="AA45" i="35" s="1"/>
  <c r="G44" i="35"/>
  <c r="H44" i="35" s="1"/>
  <c r="I44" i="35" s="1"/>
  <c r="J44" i="35" s="1"/>
  <c r="K44" i="35" s="1"/>
  <c r="L44" i="35" s="1"/>
  <c r="M44" i="35" s="1"/>
  <c r="N44" i="35" s="1"/>
  <c r="O44" i="35" s="1"/>
  <c r="P44" i="35" s="1"/>
  <c r="Q44" i="35" s="1"/>
  <c r="R44" i="35" s="1"/>
  <c r="S44" i="35" s="1"/>
  <c r="T44" i="35" s="1"/>
  <c r="U44" i="35" s="1"/>
  <c r="V44" i="35" s="1"/>
  <c r="W44" i="35" s="1"/>
  <c r="X44" i="35" s="1"/>
  <c r="Y44" i="35" s="1"/>
  <c r="Z44" i="35" s="1"/>
  <c r="AA44" i="35" s="1"/>
  <c r="G43" i="35"/>
  <c r="H43" i="35" s="1"/>
  <c r="I43" i="35" s="1"/>
  <c r="J43" i="35" s="1"/>
  <c r="K43" i="35" s="1"/>
  <c r="L43" i="35" s="1"/>
  <c r="M43" i="35" s="1"/>
  <c r="N43" i="35" s="1"/>
  <c r="O43" i="35" s="1"/>
  <c r="P43" i="35" s="1"/>
  <c r="Q43" i="35" s="1"/>
  <c r="R43" i="35" s="1"/>
  <c r="S43" i="35" s="1"/>
  <c r="T43" i="35" s="1"/>
  <c r="U43" i="35" s="1"/>
  <c r="V43" i="35" s="1"/>
  <c r="W43" i="35" s="1"/>
  <c r="X43" i="35" s="1"/>
  <c r="Y43" i="35" s="1"/>
  <c r="Z43" i="35" s="1"/>
  <c r="AA43" i="35" s="1"/>
  <c r="G42" i="35"/>
  <c r="H42" i="35" s="1"/>
  <c r="I42" i="35" s="1"/>
  <c r="J42" i="35" s="1"/>
  <c r="K42" i="35" s="1"/>
  <c r="L42" i="35" s="1"/>
  <c r="M42" i="35" s="1"/>
  <c r="N42" i="35" s="1"/>
  <c r="O42" i="35" s="1"/>
  <c r="P42" i="35" s="1"/>
  <c r="Q42" i="35" s="1"/>
  <c r="R42" i="35" s="1"/>
  <c r="S42" i="35" s="1"/>
  <c r="T42" i="35" s="1"/>
  <c r="U42" i="35" s="1"/>
  <c r="V42" i="35" s="1"/>
  <c r="W42" i="35" s="1"/>
  <c r="X42" i="35" s="1"/>
  <c r="Y42" i="35" s="1"/>
  <c r="Z42" i="35" s="1"/>
  <c r="AA42" i="35" s="1"/>
  <c r="G41" i="35"/>
  <c r="H41" i="35" s="1"/>
  <c r="G40" i="35"/>
  <c r="H40" i="35" s="1"/>
  <c r="I40" i="35" s="1"/>
  <c r="J40" i="35" s="1"/>
  <c r="K40" i="35" s="1"/>
  <c r="L40" i="35" s="1"/>
  <c r="M40" i="35" s="1"/>
  <c r="N40" i="35" s="1"/>
  <c r="O40" i="35" s="1"/>
  <c r="P40" i="35" s="1"/>
  <c r="G39" i="35"/>
  <c r="H39" i="35" s="1"/>
  <c r="I39" i="35" s="1"/>
  <c r="J39" i="35" s="1"/>
  <c r="K39" i="35" s="1"/>
  <c r="L39" i="35" s="1"/>
  <c r="M39" i="35" s="1"/>
  <c r="N39" i="35" s="1"/>
  <c r="O39" i="35" s="1"/>
  <c r="P39" i="35" s="1"/>
  <c r="Q39" i="35" s="1"/>
  <c r="R39" i="35" s="1"/>
  <c r="S39" i="35" s="1"/>
  <c r="T39" i="35" s="1"/>
  <c r="U39" i="35" s="1"/>
  <c r="V39" i="35" s="1"/>
  <c r="W39" i="35" s="1"/>
  <c r="X39" i="35" s="1"/>
  <c r="Y39" i="35" s="1"/>
  <c r="Z39" i="35" s="1"/>
  <c r="AA39" i="35" s="1"/>
  <c r="G51" i="34"/>
  <c r="H51" i="34" s="1"/>
  <c r="I51" i="34" s="1"/>
  <c r="J51" i="34" s="1"/>
  <c r="K51" i="34" s="1"/>
  <c r="L51" i="34" s="1"/>
  <c r="M51" i="34" s="1"/>
  <c r="N51" i="34" s="1"/>
  <c r="O51" i="34" s="1"/>
  <c r="P51" i="34" s="1"/>
  <c r="Q51" i="34" s="1"/>
  <c r="R51" i="34" s="1"/>
  <c r="S51" i="34" s="1"/>
  <c r="T51" i="34" s="1"/>
  <c r="U51" i="34" s="1"/>
  <c r="V51" i="34" s="1"/>
  <c r="W51" i="34" s="1"/>
  <c r="X51" i="34" s="1"/>
  <c r="Y51" i="34" s="1"/>
  <c r="Z51" i="34" s="1"/>
  <c r="AA51" i="34" s="1"/>
  <c r="G50" i="34"/>
  <c r="H50" i="34" s="1"/>
  <c r="I50" i="34" s="1"/>
  <c r="J50" i="34" s="1"/>
  <c r="K50" i="34" s="1"/>
  <c r="L50" i="34" s="1"/>
  <c r="M50" i="34" s="1"/>
  <c r="N50" i="34" s="1"/>
  <c r="O50" i="34" s="1"/>
  <c r="P50" i="34" s="1"/>
  <c r="Q50" i="34" s="1"/>
  <c r="R50" i="34" s="1"/>
  <c r="S50" i="34" s="1"/>
  <c r="T50" i="34" s="1"/>
  <c r="U50" i="34" s="1"/>
  <c r="V50" i="34" s="1"/>
  <c r="W50" i="34" s="1"/>
  <c r="X50" i="34" s="1"/>
  <c r="Y50" i="34" s="1"/>
  <c r="Z50" i="34" s="1"/>
  <c r="AA50" i="34" s="1"/>
  <c r="G49" i="34"/>
  <c r="H49" i="34" s="1"/>
  <c r="I49" i="34" s="1"/>
  <c r="J49" i="34" s="1"/>
  <c r="K49" i="34" s="1"/>
  <c r="L49" i="34" s="1"/>
  <c r="M49" i="34" s="1"/>
  <c r="N49" i="34" s="1"/>
  <c r="O49" i="34" s="1"/>
  <c r="P49" i="34" s="1"/>
  <c r="Q49" i="34" s="1"/>
  <c r="R49" i="34" s="1"/>
  <c r="S49" i="34" s="1"/>
  <c r="T49" i="34" s="1"/>
  <c r="U49" i="34" s="1"/>
  <c r="V49" i="34" s="1"/>
  <c r="W49" i="34" s="1"/>
  <c r="X49" i="34" s="1"/>
  <c r="Y49" i="34" s="1"/>
  <c r="Z49" i="34" s="1"/>
  <c r="AA49" i="34" s="1"/>
  <c r="G48" i="34"/>
  <c r="H48" i="34" s="1"/>
  <c r="I48" i="34" s="1"/>
  <c r="J48" i="34" s="1"/>
  <c r="K48" i="34" s="1"/>
  <c r="L48" i="34" s="1"/>
  <c r="M48" i="34" s="1"/>
  <c r="N48" i="34" s="1"/>
  <c r="O48" i="34" s="1"/>
  <c r="P48" i="34" s="1"/>
  <c r="Q48" i="34" s="1"/>
  <c r="R48" i="34" s="1"/>
  <c r="S48" i="34" s="1"/>
  <c r="T48" i="34" s="1"/>
  <c r="U48" i="34" s="1"/>
  <c r="V48" i="34" s="1"/>
  <c r="W48" i="34" s="1"/>
  <c r="X48" i="34" s="1"/>
  <c r="Y48" i="34" s="1"/>
  <c r="Z48" i="34" s="1"/>
  <c r="AA48" i="34" s="1"/>
  <c r="G47" i="34"/>
  <c r="H47" i="34" s="1"/>
  <c r="I47" i="34" s="1"/>
  <c r="J47" i="34" s="1"/>
  <c r="K47" i="34" s="1"/>
  <c r="L47" i="34" s="1"/>
  <c r="M47" i="34" s="1"/>
  <c r="N47" i="34" s="1"/>
  <c r="O47" i="34" s="1"/>
  <c r="P47" i="34" s="1"/>
  <c r="Q47" i="34" s="1"/>
  <c r="R47" i="34" s="1"/>
  <c r="S47" i="34" s="1"/>
  <c r="T47" i="34" s="1"/>
  <c r="U47" i="34" s="1"/>
  <c r="V47" i="34" s="1"/>
  <c r="W47" i="34" s="1"/>
  <c r="X47" i="34" s="1"/>
  <c r="Y47" i="34" s="1"/>
  <c r="Z47" i="34" s="1"/>
  <c r="AA47" i="34" s="1"/>
  <c r="G46" i="34"/>
  <c r="H46" i="34" s="1"/>
  <c r="I46" i="34" s="1"/>
  <c r="J46" i="34" s="1"/>
  <c r="K46" i="34" s="1"/>
  <c r="L46" i="34" s="1"/>
  <c r="M46" i="34" s="1"/>
  <c r="N46" i="34" s="1"/>
  <c r="O46" i="34" s="1"/>
  <c r="P46" i="34" s="1"/>
  <c r="Q46" i="34" s="1"/>
  <c r="R46" i="34" s="1"/>
  <c r="S46" i="34" s="1"/>
  <c r="T46" i="34" s="1"/>
  <c r="U46" i="34" s="1"/>
  <c r="V46" i="34" s="1"/>
  <c r="W46" i="34" s="1"/>
  <c r="X46" i="34" s="1"/>
  <c r="Y46" i="34" s="1"/>
  <c r="Z46" i="34" s="1"/>
  <c r="AA46" i="34" s="1"/>
  <c r="G45" i="34"/>
  <c r="H45" i="34" s="1"/>
  <c r="I45" i="34" s="1"/>
  <c r="J45" i="34" s="1"/>
  <c r="K45" i="34" s="1"/>
  <c r="L45" i="34" s="1"/>
  <c r="M45" i="34" s="1"/>
  <c r="N45" i="34" s="1"/>
  <c r="O45" i="34" s="1"/>
  <c r="P45" i="34" s="1"/>
  <c r="Q45" i="34" s="1"/>
  <c r="R45" i="34" s="1"/>
  <c r="S45" i="34" s="1"/>
  <c r="T45" i="34" s="1"/>
  <c r="U45" i="34" s="1"/>
  <c r="V45" i="34" s="1"/>
  <c r="W45" i="34" s="1"/>
  <c r="X45" i="34" s="1"/>
  <c r="Y45" i="34" s="1"/>
  <c r="Z45" i="34" s="1"/>
  <c r="AA45" i="34" s="1"/>
  <c r="G44" i="34"/>
  <c r="H44" i="34" s="1"/>
  <c r="I44" i="34" s="1"/>
  <c r="J44" i="34" s="1"/>
  <c r="K44" i="34" s="1"/>
  <c r="L44" i="34" s="1"/>
  <c r="M44" i="34" s="1"/>
  <c r="N44" i="34" s="1"/>
  <c r="O44" i="34" s="1"/>
  <c r="P44" i="34" s="1"/>
  <c r="Q44" i="34" s="1"/>
  <c r="R44" i="34" s="1"/>
  <c r="S44" i="34" s="1"/>
  <c r="T44" i="34" s="1"/>
  <c r="U44" i="34" s="1"/>
  <c r="V44" i="34" s="1"/>
  <c r="W44" i="34" s="1"/>
  <c r="X44" i="34" s="1"/>
  <c r="Y44" i="34" s="1"/>
  <c r="Z44" i="34" s="1"/>
  <c r="AA44" i="34" s="1"/>
  <c r="G43" i="34"/>
  <c r="H43" i="34" s="1"/>
  <c r="I43" i="34" s="1"/>
  <c r="J43" i="34" s="1"/>
  <c r="K43" i="34" s="1"/>
  <c r="L43" i="34" s="1"/>
  <c r="M43" i="34" s="1"/>
  <c r="N43" i="34" s="1"/>
  <c r="O43" i="34" s="1"/>
  <c r="P43" i="34" s="1"/>
  <c r="Q43" i="34" s="1"/>
  <c r="R43" i="34" s="1"/>
  <c r="S43" i="34" s="1"/>
  <c r="T43" i="34" s="1"/>
  <c r="U43" i="34" s="1"/>
  <c r="V43" i="34" s="1"/>
  <c r="W43" i="34" s="1"/>
  <c r="X43" i="34" s="1"/>
  <c r="Y43" i="34" s="1"/>
  <c r="Z43" i="34" s="1"/>
  <c r="AA43" i="34" s="1"/>
  <c r="G42" i="34"/>
  <c r="H42" i="34" s="1"/>
  <c r="I42" i="34" s="1"/>
  <c r="J42" i="34" s="1"/>
  <c r="K42" i="34" s="1"/>
  <c r="L42" i="34" s="1"/>
  <c r="M42" i="34" s="1"/>
  <c r="N42" i="34" s="1"/>
  <c r="O42" i="34" s="1"/>
  <c r="P42" i="34" s="1"/>
  <c r="Q42" i="34" s="1"/>
  <c r="R42" i="34" s="1"/>
  <c r="S42" i="34" s="1"/>
  <c r="T42" i="34" s="1"/>
  <c r="U42" i="34" s="1"/>
  <c r="V42" i="34" s="1"/>
  <c r="W42" i="34" s="1"/>
  <c r="X42" i="34" s="1"/>
  <c r="Y42" i="34" s="1"/>
  <c r="Z42" i="34" s="1"/>
  <c r="AA42" i="34" s="1"/>
  <c r="G41" i="34"/>
  <c r="H41" i="34" s="1"/>
  <c r="I41" i="34" s="1"/>
  <c r="J41" i="34" s="1"/>
  <c r="K41" i="34" s="1"/>
  <c r="L41" i="34" s="1"/>
  <c r="M41" i="34" s="1"/>
  <c r="N41" i="34" s="1"/>
  <c r="O41" i="34" s="1"/>
  <c r="P41" i="34" s="1"/>
  <c r="Q41" i="34" s="1"/>
  <c r="R41" i="34" s="1"/>
  <c r="S41" i="34" s="1"/>
  <c r="T41" i="34" s="1"/>
  <c r="U41" i="34" s="1"/>
  <c r="V41" i="34" s="1"/>
  <c r="W41" i="34" s="1"/>
  <c r="X41" i="34" s="1"/>
  <c r="Y41" i="34" s="1"/>
  <c r="Z41" i="34" s="1"/>
  <c r="AA41" i="34" s="1"/>
  <c r="G40" i="34"/>
  <c r="H40" i="34" s="1"/>
  <c r="I40" i="34" s="1"/>
  <c r="J40" i="34" s="1"/>
  <c r="K40" i="34" s="1"/>
  <c r="L40" i="34" s="1"/>
  <c r="M40" i="34" s="1"/>
  <c r="N40" i="34" s="1"/>
  <c r="O40" i="34" s="1"/>
  <c r="P40" i="34" s="1"/>
  <c r="Q40" i="34" s="1"/>
  <c r="R40" i="34" s="1"/>
  <c r="S40" i="34" s="1"/>
  <c r="T40" i="34" s="1"/>
  <c r="U40" i="34" s="1"/>
  <c r="V40" i="34" s="1"/>
  <c r="W40" i="34" s="1"/>
  <c r="X40" i="34" s="1"/>
  <c r="Y40" i="34" s="1"/>
  <c r="Z40" i="34" s="1"/>
  <c r="AA40" i="34" s="1"/>
  <c r="G39" i="34"/>
  <c r="G51" i="33"/>
  <c r="H51" i="33" s="1"/>
  <c r="I51" i="33" s="1"/>
  <c r="J51" i="33" s="1"/>
  <c r="K51" i="33" s="1"/>
  <c r="L51" i="33" s="1"/>
  <c r="M51" i="33" s="1"/>
  <c r="N51" i="33" s="1"/>
  <c r="O51" i="33" s="1"/>
  <c r="P51" i="33" s="1"/>
  <c r="Q51" i="33" s="1"/>
  <c r="R51" i="33" s="1"/>
  <c r="S51" i="33" s="1"/>
  <c r="T51" i="33" s="1"/>
  <c r="U51" i="33" s="1"/>
  <c r="V51" i="33" s="1"/>
  <c r="W51" i="33" s="1"/>
  <c r="X51" i="33" s="1"/>
  <c r="Y51" i="33" s="1"/>
  <c r="Z51" i="33" s="1"/>
  <c r="AA51" i="33" s="1"/>
  <c r="G50" i="33"/>
  <c r="H50" i="33" s="1"/>
  <c r="I50" i="33" s="1"/>
  <c r="J50" i="33" s="1"/>
  <c r="K50" i="33" s="1"/>
  <c r="L50" i="33" s="1"/>
  <c r="M50" i="33" s="1"/>
  <c r="N50" i="33" s="1"/>
  <c r="O50" i="33" s="1"/>
  <c r="P50" i="33" s="1"/>
  <c r="Q50" i="33" s="1"/>
  <c r="R50" i="33" s="1"/>
  <c r="S50" i="33" s="1"/>
  <c r="T50" i="33" s="1"/>
  <c r="U50" i="33" s="1"/>
  <c r="V50" i="33" s="1"/>
  <c r="W50" i="33" s="1"/>
  <c r="X50" i="33" s="1"/>
  <c r="Y50" i="33" s="1"/>
  <c r="Z50" i="33" s="1"/>
  <c r="AA50" i="33" s="1"/>
  <c r="G49" i="33"/>
  <c r="H49" i="33" s="1"/>
  <c r="I49" i="33" s="1"/>
  <c r="J49" i="33" s="1"/>
  <c r="K49" i="33" s="1"/>
  <c r="L49" i="33" s="1"/>
  <c r="M49" i="33" s="1"/>
  <c r="N49" i="33" s="1"/>
  <c r="O49" i="33" s="1"/>
  <c r="P49" i="33" s="1"/>
  <c r="Q49" i="33" s="1"/>
  <c r="R49" i="33" s="1"/>
  <c r="S49" i="33" s="1"/>
  <c r="T49" i="33" s="1"/>
  <c r="U49" i="33" s="1"/>
  <c r="V49" i="33" s="1"/>
  <c r="W49" i="33" s="1"/>
  <c r="X49" i="33" s="1"/>
  <c r="Y49" i="33" s="1"/>
  <c r="Z49" i="33" s="1"/>
  <c r="AA49" i="33" s="1"/>
  <c r="G48" i="33"/>
  <c r="H48" i="33" s="1"/>
  <c r="I48" i="33" s="1"/>
  <c r="J48" i="33" s="1"/>
  <c r="K48" i="33" s="1"/>
  <c r="L48" i="33" s="1"/>
  <c r="M48" i="33" s="1"/>
  <c r="N48" i="33" s="1"/>
  <c r="O48" i="33" s="1"/>
  <c r="P48" i="33" s="1"/>
  <c r="Q48" i="33" s="1"/>
  <c r="R48" i="33" s="1"/>
  <c r="S48" i="33" s="1"/>
  <c r="T48" i="33" s="1"/>
  <c r="U48" i="33" s="1"/>
  <c r="V48" i="33" s="1"/>
  <c r="W48" i="33" s="1"/>
  <c r="X48" i="33" s="1"/>
  <c r="Y48" i="33" s="1"/>
  <c r="Z48" i="33" s="1"/>
  <c r="AA48" i="33" s="1"/>
  <c r="G47" i="33"/>
  <c r="H47" i="33" s="1"/>
  <c r="I47" i="33" s="1"/>
  <c r="J47" i="33" s="1"/>
  <c r="K47" i="33" s="1"/>
  <c r="L47" i="33" s="1"/>
  <c r="M47" i="33" s="1"/>
  <c r="N47" i="33" s="1"/>
  <c r="O47" i="33" s="1"/>
  <c r="P47" i="33" s="1"/>
  <c r="Q47" i="33" s="1"/>
  <c r="R47" i="33" s="1"/>
  <c r="S47" i="33" s="1"/>
  <c r="T47" i="33" s="1"/>
  <c r="U47" i="33" s="1"/>
  <c r="V47" i="33" s="1"/>
  <c r="W47" i="33" s="1"/>
  <c r="X47" i="33" s="1"/>
  <c r="Y47" i="33" s="1"/>
  <c r="Z47" i="33" s="1"/>
  <c r="AA47" i="33" s="1"/>
  <c r="G46" i="33"/>
  <c r="H46" i="33" s="1"/>
  <c r="I46" i="33" s="1"/>
  <c r="J46" i="33" s="1"/>
  <c r="K46" i="33" s="1"/>
  <c r="L46" i="33" s="1"/>
  <c r="M46" i="33" s="1"/>
  <c r="N46" i="33" s="1"/>
  <c r="O46" i="33" s="1"/>
  <c r="P46" i="33" s="1"/>
  <c r="Q46" i="33" s="1"/>
  <c r="R46" i="33" s="1"/>
  <c r="S46" i="33" s="1"/>
  <c r="T46" i="33" s="1"/>
  <c r="U46" i="33" s="1"/>
  <c r="V46" i="33" s="1"/>
  <c r="W46" i="33" s="1"/>
  <c r="X46" i="33" s="1"/>
  <c r="Y46" i="33" s="1"/>
  <c r="Z46" i="33" s="1"/>
  <c r="AA46" i="33" s="1"/>
  <c r="G45" i="33"/>
  <c r="H45" i="33" s="1"/>
  <c r="I45" i="33" s="1"/>
  <c r="J45" i="33" s="1"/>
  <c r="K45" i="33" s="1"/>
  <c r="L45" i="33" s="1"/>
  <c r="M45" i="33" s="1"/>
  <c r="N45" i="33" s="1"/>
  <c r="O45" i="33" s="1"/>
  <c r="P45" i="33" s="1"/>
  <c r="Q45" i="33" s="1"/>
  <c r="R45" i="33" s="1"/>
  <c r="S45" i="33" s="1"/>
  <c r="T45" i="33" s="1"/>
  <c r="U45" i="33" s="1"/>
  <c r="V45" i="33" s="1"/>
  <c r="W45" i="33" s="1"/>
  <c r="X45" i="33" s="1"/>
  <c r="Y45" i="33" s="1"/>
  <c r="Z45" i="33" s="1"/>
  <c r="AA45" i="33" s="1"/>
  <c r="G44" i="33"/>
  <c r="H44" i="33" s="1"/>
  <c r="I44" i="33"/>
  <c r="J44" i="33" s="1"/>
  <c r="K44" i="33" s="1"/>
  <c r="L44" i="33" s="1"/>
  <c r="M44" i="33" s="1"/>
  <c r="N44" i="33" s="1"/>
  <c r="O44" i="33" s="1"/>
  <c r="P44" i="33" s="1"/>
  <c r="Q44" i="33" s="1"/>
  <c r="R44" i="33" s="1"/>
  <c r="S44" i="33" s="1"/>
  <c r="T44" i="33" s="1"/>
  <c r="U44" i="33" s="1"/>
  <c r="V44" i="33" s="1"/>
  <c r="W44" i="33" s="1"/>
  <c r="X44" i="33" s="1"/>
  <c r="Y44" i="33" s="1"/>
  <c r="Z44" i="33" s="1"/>
  <c r="AA44" i="33" s="1"/>
  <c r="G43" i="33"/>
  <c r="H43" i="33" s="1"/>
  <c r="I43" i="33" s="1"/>
  <c r="J43" i="33" s="1"/>
  <c r="K43" i="33" s="1"/>
  <c r="L43" i="33" s="1"/>
  <c r="M43" i="33" s="1"/>
  <c r="N43" i="33" s="1"/>
  <c r="O43" i="33" s="1"/>
  <c r="P43" i="33" s="1"/>
  <c r="Q43" i="33" s="1"/>
  <c r="R43" i="33" s="1"/>
  <c r="S43" i="33" s="1"/>
  <c r="T43" i="33" s="1"/>
  <c r="U43" i="33" s="1"/>
  <c r="V43" i="33" s="1"/>
  <c r="W43" i="33" s="1"/>
  <c r="X43" i="33" s="1"/>
  <c r="Y43" i="33" s="1"/>
  <c r="Z43" i="33" s="1"/>
  <c r="AA43" i="33" s="1"/>
  <c r="G42" i="33"/>
  <c r="H42" i="33" s="1"/>
  <c r="I42" i="33" s="1"/>
  <c r="J42" i="33" s="1"/>
  <c r="K42" i="33" s="1"/>
  <c r="L42" i="33" s="1"/>
  <c r="M42" i="33" s="1"/>
  <c r="N42" i="33" s="1"/>
  <c r="O42" i="33" s="1"/>
  <c r="P42" i="33" s="1"/>
  <c r="Q42" i="33" s="1"/>
  <c r="R42" i="33" s="1"/>
  <c r="S42" i="33" s="1"/>
  <c r="T42" i="33" s="1"/>
  <c r="U42" i="33" s="1"/>
  <c r="V42" i="33" s="1"/>
  <c r="W42" i="33" s="1"/>
  <c r="X42" i="33" s="1"/>
  <c r="Y42" i="33" s="1"/>
  <c r="Z42" i="33" s="1"/>
  <c r="AA42" i="33" s="1"/>
  <c r="G41" i="33"/>
  <c r="H41" i="33" s="1"/>
  <c r="I41" i="33" s="1"/>
  <c r="J41" i="33" s="1"/>
  <c r="K41" i="33" s="1"/>
  <c r="L41" i="33" s="1"/>
  <c r="M41" i="33" s="1"/>
  <c r="N41" i="33" s="1"/>
  <c r="O41" i="33" s="1"/>
  <c r="P41" i="33" s="1"/>
  <c r="Q41" i="33" s="1"/>
  <c r="R41" i="33" s="1"/>
  <c r="S41" i="33" s="1"/>
  <c r="T41" i="33" s="1"/>
  <c r="U41" i="33" s="1"/>
  <c r="V41" i="33" s="1"/>
  <c r="W41" i="33" s="1"/>
  <c r="X41" i="33" s="1"/>
  <c r="Y41" i="33" s="1"/>
  <c r="Z41" i="33" s="1"/>
  <c r="AA41" i="33" s="1"/>
  <c r="G40" i="33"/>
  <c r="H40" i="33" s="1"/>
  <c r="I40" i="33" s="1"/>
  <c r="J40" i="33" s="1"/>
  <c r="K40" i="33" s="1"/>
  <c r="L40" i="33" s="1"/>
  <c r="M40" i="33" s="1"/>
  <c r="N40" i="33" s="1"/>
  <c r="O40" i="33" s="1"/>
  <c r="P40" i="33" s="1"/>
  <c r="Q40" i="33" s="1"/>
  <c r="R40" i="33" s="1"/>
  <c r="S40" i="33" s="1"/>
  <c r="T40" i="33" s="1"/>
  <c r="U40" i="33" s="1"/>
  <c r="V40" i="33" s="1"/>
  <c r="W40" i="33" s="1"/>
  <c r="X40" i="33" s="1"/>
  <c r="Y40" i="33" s="1"/>
  <c r="Z40" i="33" s="1"/>
  <c r="AA40" i="33" s="1"/>
  <c r="G39" i="33"/>
  <c r="H39" i="33" s="1"/>
  <c r="G43" i="32"/>
  <c r="H43" i="32" s="1"/>
  <c r="I43" i="32" s="1"/>
  <c r="J43" i="32" s="1"/>
  <c r="K43" i="32" s="1"/>
  <c r="L43" i="32" s="1"/>
  <c r="M43" i="32" s="1"/>
  <c r="N43" i="32" s="1"/>
  <c r="O43" i="32" s="1"/>
  <c r="P43" i="32" s="1"/>
  <c r="Q43" i="32" s="1"/>
  <c r="R43" i="32" s="1"/>
  <c r="S43" i="32" s="1"/>
  <c r="T43" i="32" s="1"/>
  <c r="U43" i="32" s="1"/>
  <c r="V43" i="32" s="1"/>
  <c r="W43" i="32" s="1"/>
  <c r="X43" i="32" s="1"/>
  <c r="Y43" i="32" s="1"/>
  <c r="Z43" i="32" s="1"/>
  <c r="AA43" i="32" s="1"/>
  <c r="G42" i="32"/>
  <c r="H42" i="32" s="1"/>
  <c r="I42" i="32" s="1"/>
  <c r="J42" i="32" s="1"/>
  <c r="K42" i="32" s="1"/>
  <c r="L42" i="32" s="1"/>
  <c r="M42" i="32" s="1"/>
  <c r="N42" i="32" s="1"/>
  <c r="O42" i="32" s="1"/>
  <c r="P42" i="32" s="1"/>
  <c r="Q42" i="32" s="1"/>
  <c r="R42" i="32" s="1"/>
  <c r="S42" i="32" s="1"/>
  <c r="T42" i="32" s="1"/>
  <c r="U42" i="32" s="1"/>
  <c r="V42" i="32" s="1"/>
  <c r="W42" i="32" s="1"/>
  <c r="X42" i="32" s="1"/>
  <c r="Y42" i="32" s="1"/>
  <c r="Z42" i="32" s="1"/>
  <c r="AA42" i="32" s="1"/>
  <c r="G41" i="32"/>
  <c r="H41" i="32" s="1"/>
  <c r="I41" i="32" s="1"/>
  <c r="J41" i="32" s="1"/>
  <c r="K41" i="32" s="1"/>
  <c r="L41" i="32" s="1"/>
  <c r="M41" i="32" s="1"/>
  <c r="N41" i="32" s="1"/>
  <c r="O41" i="32" s="1"/>
  <c r="P41" i="32" s="1"/>
  <c r="Q41" i="32" s="1"/>
  <c r="R41" i="32" s="1"/>
  <c r="S41" i="32" s="1"/>
  <c r="T41" i="32" s="1"/>
  <c r="U41" i="32" s="1"/>
  <c r="V41" i="32" s="1"/>
  <c r="W41" i="32" s="1"/>
  <c r="X41" i="32" s="1"/>
  <c r="Y41" i="32" s="1"/>
  <c r="Z41" i="32" s="1"/>
  <c r="AA41" i="32" s="1"/>
  <c r="G40" i="32"/>
  <c r="H40" i="32" s="1"/>
  <c r="I40" i="32" s="1"/>
  <c r="J40" i="32" s="1"/>
  <c r="K40" i="32" s="1"/>
  <c r="L40" i="32" s="1"/>
  <c r="M40" i="32" s="1"/>
  <c r="N40" i="32" s="1"/>
  <c r="O40" i="32" s="1"/>
  <c r="P40" i="32" s="1"/>
  <c r="Q40" i="32" s="1"/>
  <c r="R40" i="32" s="1"/>
  <c r="S40" i="32" s="1"/>
  <c r="T40" i="32" s="1"/>
  <c r="U40" i="32" s="1"/>
  <c r="V40" i="32" s="1"/>
  <c r="W40" i="32" s="1"/>
  <c r="X40" i="32" s="1"/>
  <c r="Y40" i="32" s="1"/>
  <c r="Z40" i="32" s="1"/>
  <c r="AA40" i="32" s="1"/>
  <c r="G39" i="32"/>
  <c r="H39" i="32" s="1"/>
  <c r="I39" i="32" s="1"/>
  <c r="J39" i="32" s="1"/>
  <c r="K39" i="32" s="1"/>
  <c r="L39" i="32" s="1"/>
  <c r="M39" i="32" s="1"/>
  <c r="N39" i="32" s="1"/>
  <c r="O39" i="32" s="1"/>
  <c r="P39" i="32" s="1"/>
  <c r="Q39" i="32" s="1"/>
  <c r="R39" i="32" s="1"/>
  <c r="S39" i="32" s="1"/>
  <c r="T39" i="32" s="1"/>
  <c r="U39" i="32" s="1"/>
  <c r="V39" i="32" s="1"/>
  <c r="W39" i="32" s="1"/>
  <c r="X39" i="32" s="1"/>
  <c r="Y39" i="32" s="1"/>
  <c r="Z39" i="32" s="1"/>
  <c r="AA39" i="32" s="1"/>
  <c r="G38" i="32"/>
  <c r="H38" i="32" s="1"/>
  <c r="I38" i="32" s="1"/>
  <c r="J38" i="32" s="1"/>
  <c r="K38" i="32" s="1"/>
  <c r="L38" i="32" s="1"/>
  <c r="M38" i="32" s="1"/>
  <c r="N38" i="32" s="1"/>
  <c r="O38" i="32" s="1"/>
  <c r="P38" i="32" s="1"/>
  <c r="Q38" i="32" s="1"/>
  <c r="R38" i="32" s="1"/>
  <c r="S38" i="32" s="1"/>
  <c r="T38" i="32" s="1"/>
  <c r="U38" i="32" s="1"/>
  <c r="V38" i="32" s="1"/>
  <c r="W38" i="32" s="1"/>
  <c r="X38" i="32" s="1"/>
  <c r="Y38" i="32" s="1"/>
  <c r="Z38" i="32" s="1"/>
  <c r="AA38" i="32" s="1"/>
  <c r="G37" i="32"/>
  <c r="H37" i="32" s="1"/>
  <c r="I37" i="32" s="1"/>
  <c r="J37" i="32" s="1"/>
  <c r="K37" i="32" s="1"/>
  <c r="L37" i="32" s="1"/>
  <c r="M37" i="32" s="1"/>
  <c r="N37" i="32" s="1"/>
  <c r="O37" i="32" s="1"/>
  <c r="P37" i="32" s="1"/>
  <c r="Q37" i="32" s="1"/>
  <c r="R37" i="32" s="1"/>
  <c r="S37" i="32" s="1"/>
  <c r="T37" i="32" s="1"/>
  <c r="U37" i="32" s="1"/>
  <c r="V37" i="32" s="1"/>
  <c r="W37" i="32" s="1"/>
  <c r="X37" i="32" s="1"/>
  <c r="Y37" i="32" s="1"/>
  <c r="Z37" i="32" s="1"/>
  <c r="AA37" i="32" s="1"/>
  <c r="G36" i="32"/>
  <c r="H36" i="32" s="1"/>
  <c r="I36" i="32" s="1"/>
  <c r="J36" i="32" s="1"/>
  <c r="K36" i="32" s="1"/>
  <c r="L36" i="32" s="1"/>
  <c r="M36" i="32" s="1"/>
  <c r="N36" i="32" s="1"/>
  <c r="O36" i="32" s="1"/>
  <c r="P36" i="32" s="1"/>
  <c r="Q36" i="32" s="1"/>
  <c r="R36" i="32" s="1"/>
  <c r="S36" i="32" s="1"/>
  <c r="T36" i="32" s="1"/>
  <c r="U36" i="32" s="1"/>
  <c r="V36" i="32" s="1"/>
  <c r="W36" i="32" s="1"/>
  <c r="X36" i="32" s="1"/>
  <c r="Y36" i="32" s="1"/>
  <c r="Z36" i="32" s="1"/>
  <c r="AA36" i="32" s="1"/>
  <c r="G35" i="32"/>
  <c r="H35" i="32" s="1"/>
  <c r="I35" i="32" s="1"/>
  <c r="J35" i="32" s="1"/>
  <c r="K35" i="32" s="1"/>
  <c r="L35" i="32" s="1"/>
  <c r="M35" i="32" s="1"/>
  <c r="N35" i="32" s="1"/>
  <c r="O35" i="32" s="1"/>
  <c r="P35" i="32" s="1"/>
  <c r="Q35" i="32" s="1"/>
  <c r="R35" i="32" s="1"/>
  <c r="S35" i="32" s="1"/>
  <c r="T35" i="32" s="1"/>
  <c r="U35" i="32" s="1"/>
  <c r="V35" i="32" s="1"/>
  <c r="W35" i="32" s="1"/>
  <c r="X35" i="32" s="1"/>
  <c r="Y35" i="32" s="1"/>
  <c r="Z35" i="32" s="1"/>
  <c r="AA35" i="32" s="1"/>
  <c r="G34" i="32"/>
  <c r="H34" i="32" s="1"/>
  <c r="I34" i="32" s="1"/>
  <c r="J34" i="32" s="1"/>
  <c r="K34" i="32" s="1"/>
  <c r="L34" i="32" s="1"/>
  <c r="M34" i="32" s="1"/>
  <c r="N34" i="32" s="1"/>
  <c r="O34" i="32" s="1"/>
  <c r="P34" i="32" s="1"/>
  <c r="Q34" i="32" s="1"/>
  <c r="R34" i="32" s="1"/>
  <c r="S34" i="32" s="1"/>
  <c r="T34" i="32" s="1"/>
  <c r="U34" i="32" s="1"/>
  <c r="V34" i="32" s="1"/>
  <c r="W34" i="32" s="1"/>
  <c r="X34" i="32" s="1"/>
  <c r="Y34" i="32" s="1"/>
  <c r="Z34" i="32" s="1"/>
  <c r="AA34" i="32" s="1"/>
  <c r="G33" i="32"/>
  <c r="H33" i="32" s="1"/>
  <c r="G51" i="31"/>
  <c r="H51" i="31" s="1"/>
  <c r="I51" i="31" s="1"/>
  <c r="J51" i="31" s="1"/>
  <c r="K51" i="31" s="1"/>
  <c r="L51" i="31" s="1"/>
  <c r="M51" i="31" s="1"/>
  <c r="N51" i="31" s="1"/>
  <c r="O51" i="31" s="1"/>
  <c r="P51" i="31" s="1"/>
  <c r="Q51" i="31" s="1"/>
  <c r="R51" i="31" s="1"/>
  <c r="S51" i="31" s="1"/>
  <c r="T51" i="31" s="1"/>
  <c r="U51" i="31" s="1"/>
  <c r="V51" i="31" s="1"/>
  <c r="W51" i="31" s="1"/>
  <c r="X51" i="31" s="1"/>
  <c r="Y51" i="31" s="1"/>
  <c r="Z51" i="31" s="1"/>
  <c r="AA51" i="31" s="1"/>
  <c r="G50" i="31"/>
  <c r="H50" i="31" s="1"/>
  <c r="I50" i="31" s="1"/>
  <c r="J50" i="31" s="1"/>
  <c r="K50" i="31" s="1"/>
  <c r="L50" i="31" s="1"/>
  <c r="M50" i="31" s="1"/>
  <c r="N50" i="31" s="1"/>
  <c r="O50" i="31" s="1"/>
  <c r="P50" i="31" s="1"/>
  <c r="Q50" i="31" s="1"/>
  <c r="R50" i="31" s="1"/>
  <c r="S50" i="31" s="1"/>
  <c r="T50" i="31" s="1"/>
  <c r="U50" i="31" s="1"/>
  <c r="V50" i="31" s="1"/>
  <c r="W50" i="31" s="1"/>
  <c r="X50" i="31" s="1"/>
  <c r="Y50" i="31" s="1"/>
  <c r="Z50" i="31" s="1"/>
  <c r="AA50" i="31" s="1"/>
  <c r="G49" i="31"/>
  <c r="H49" i="31" s="1"/>
  <c r="I49" i="31" s="1"/>
  <c r="J49" i="31" s="1"/>
  <c r="K49" i="31" s="1"/>
  <c r="L49" i="31" s="1"/>
  <c r="M49" i="31" s="1"/>
  <c r="N49" i="31" s="1"/>
  <c r="O49" i="31" s="1"/>
  <c r="P49" i="31" s="1"/>
  <c r="Q49" i="31" s="1"/>
  <c r="R49" i="31" s="1"/>
  <c r="S49" i="31" s="1"/>
  <c r="T49" i="31" s="1"/>
  <c r="U49" i="31" s="1"/>
  <c r="V49" i="31" s="1"/>
  <c r="W49" i="31" s="1"/>
  <c r="X49" i="31" s="1"/>
  <c r="Y49" i="31" s="1"/>
  <c r="Z49" i="31" s="1"/>
  <c r="AA49" i="31" s="1"/>
  <c r="G48" i="31"/>
  <c r="H48" i="31" s="1"/>
  <c r="I48" i="31" s="1"/>
  <c r="J48" i="31" s="1"/>
  <c r="K48" i="31" s="1"/>
  <c r="L48" i="31" s="1"/>
  <c r="M48" i="31" s="1"/>
  <c r="N48" i="31" s="1"/>
  <c r="O48" i="31" s="1"/>
  <c r="P48" i="31" s="1"/>
  <c r="Q48" i="31" s="1"/>
  <c r="R48" i="31" s="1"/>
  <c r="S48" i="31" s="1"/>
  <c r="T48" i="31" s="1"/>
  <c r="U48" i="31" s="1"/>
  <c r="V48" i="31" s="1"/>
  <c r="W48" i="31" s="1"/>
  <c r="X48" i="31" s="1"/>
  <c r="Y48" i="31" s="1"/>
  <c r="Z48" i="31" s="1"/>
  <c r="AA48" i="31" s="1"/>
  <c r="G47" i="31"/>
  <c r="H47" i="31" s="1"/>
  <c r="I47" i="31" s="1"/>
  <c r="J47" i="31" s="1"/>
  <c r="K47" i="31" s="1"/>
  <c r="L47" i="31" s="1"/>
  <c r="M47" i="31" s="1"/>
  <c r="N47" i="31" s="1"/>
  <c r="O47" i="31" s="1"/>
  <c r="P47" i="31" s="1"/>
  <c r="Q47" i="31" s="1"/>
  <c r="R47" i="31" s="1"/>
  <c r="S47" i="31" s="1"/>
  <c r="T47" i="31" s="1"/>
  <c r="U47" i="31" s="1"/>
  <c r="V47" i="31" s="1"/>
  <c r="W47" i="31" s="1"/>
  <c r="X47" i="31" s="1"/>
  <c r="Y47" i="31" s="1"/>
  <c r="Z47" i="31" s="1"/>
  <c r="AA47" i="31" s="1"/>
  <c r="G46" i="31"/>
  <c r="H46" i="31" s="1"/>
  <c r="I46" i="31" s="1"/>
  <c r="J46" i="31" s="1"/>
  <c r="K46" i="31" s="1"/>
  <c r="L46" i="31" s="1"/>
  <c r="M46" i="31" s="1"/>
  <c r="N46" i="31" s="1"/>
  <c r="O46" i="31" s="1"/>
  <c r="P46" i="31" s="1"/>
  <c r="Q46" i="31" s="1"/>
  <c r="R46" i="31" s="1"/>
  <c r="S46" i="31" s="1"/>
  <c r="T46" i="31" s="1"/>
  <c r="U46" i="31" s="1"/>
  <c r="V46" i="31" s="1"/>
  <c r="W46" i="31" s="1"/>
  <c r="X46" i="31" s="1"/>
  <c r="Y46" i="31" s="1"/>
  <c r="Z46" i="31" s="1"/>
  <c r="AA46" i="31" s="1"/>
  <c r="G45" i="31"/>
  <c r="H45" i="31" s="1"/>
  <c r="I45" i="31" s="1"/>
  <c r="J45" i="31" s="1"/>
  <c r="K45" i="31" s="1"/>
  <c r="L45" i="31" s="1"/>
  <c r="M45" i="31" s="1"/>
  <c r="N45" i="31" s="1"/>
  <c r="O45" i="31" s="1"/>
  <c r="P45" i="31" s="1"/>
  <c r="Q45" i="31" s="1"/>
  <c r="R45" i="31" s="1"/>
  <c r="S45" i="31" s="1"/>
  <c r="T45" i="31" s="1"/>
  <c r="U45" i="31" s="1"/>
  <c r="V45" i="31" s="1"/>
  <c r="W45" i="31" s="1"/>
  <c r="X45" i="31" s="1"/>
  <c r="Y45" i="31" s="1"/>
  <c r="Z45" i="31" s="1"/>
  <c r="AA45" i="31" s="1"/>
  <c r="G44" i="31"/>
  <c r="H44" i="31" s="1"/>
  <c r="I44" i="31" s="1"/>
  <c r="J44" i="31" s="1"/>
  <c r="K44" i="31" s="1"/>
  <c r="L44" i="31" s="1"/>
  <c r="M44" i="31" s="1"/>
  <c r="N44" i="31" s="1"/>
  <c r="O44" i="31" s="1"/>
  <c r="P44" i="31" s="1"/>
  <c r="Q44" i="31" s="1"/>
  <c r="R44" i="31" s="1"/>
  <c r="S44" i="31" s="1"/>
  <c r="T44" i="31" s="1"/>
  <c r="U44" i="31" s="1"/>
  <c r="V44" i="31" s="1"/>
  <c r="W44" i="31" s="1"/>
  <c r="X44" i="31" s="1"/>
  <c r="Y44" i="31" s="1"/>
  <c r="Z44" i="31" s="1"/>
  <c r="AA44" i="31" s="1"/>
  <c r="G43" i="31"/>
  <c r="H43" i="31" s="1"/>
  <c r="I43" i="31" s="1"/>
  <c r="J43" i="31" s="1"/>
  <c r="K43" i="31" s="1"/>
  <c r="L43" i="31" s="1"/>
  <c r="M43" i="31" s="1"/>
  <c r="N43" i="31" s="1"/>
  <c r="O43" i="31" s="1"/>
  <c r="P43" i="31" s="1"/>
  <c r="Q43" i="31" s="1"/>
  <c r="R43" i="31" s="1"/>
  <c r="S43" i="31" s="1"/>
  <c r="T43" i="31" s="1"/>
  <c r="U43" i="31" s="1"/>
  <c r="V43" i="31" s="1"/>
  <c r="W43" i="31" s="1"/>
  <c r="X43" i="31" s="1"/>
  <c r="Y43" i="31" s="1"/>
  <c r="Z43" i="31" s="1"/>
  <c r="AA43" i="31" s="1"/>
  <c r="G42" i="31"/>
  <c r="H42" i="31" s="1"/>
  <c r="I42" i="31" s="1"/>
  <c r="J42" i="31" s="1"/>
  <c r="K42" i="31" s="1"/>
  <c r="L42" i="31" s="1"/>
  <c r="M42" i="31" s="1"/>
  <c r="N42" i="31" s="1"/>
  <c r="O42" i="31" s="1"/>
  <c r="P42" i="31" s="1"/>
  <c r="Q42" i="31" s="1"/>
  <c r="R42" i="31" s="1"/>
  <c r="S42" i="31" s="1"/>
  <c r="T42" i="31" s="1"/>
  <c r="U42" i="31" s="1"/>
  <c r="V42" i="31" s="1"/>
  <c r="W42" i="31" s="1"/>
  <c r="X42" i="31" s="1"/>
  <c r="Y42" i="31" s="1"/>
  <c r="Z42" i="31" s="1"/>
  <c r="AA42" i="31" s="1"/>
  <c r="G41" i="31"/>
  <c r="H41" i="31" s="1"/>
  <c r="I41" i="31" s="1"/>
  <c r="J41" i="31" s="1"/>
  <c r="K41" i="31" s="1"/>
  <c r="L41" i="31" s="1"/>
  <c r="M41" i="31" s="1"/>
  <c r="N41" i="31" s="1"/>
  <c r="O41" i="31" s="1"/>
  <c r="P41" i="31" s="1"/>
  <c r="Q41" i="31" s="1"/>
  <c r="R41" i="31" s="1"/>
  <c r="S41" i="31" s="1"/>
  <c r="T41" i="31" s="1"/>
  <c r="U41" i="31" s="1"/>
  <c r="V41" i="31" s="1"/>
  <c r="W41" i="31" s="1"/>
  <c r="X41" i="31" s="1"/>
  <c r="Y41" i="31" s="1"/>
  <c r="Z41" i="31" s="1"/>
  <c r="AA41" i="31" s="1"/>
  <c r="G40" i="31"/>
  <c r="H40" i="31" s="1"/>
  <c r="I40" i="31" s="1"/>
  <c r="J40" i="31" s="1"/>
  <c r="K40" i="31" s="1"/>
  <c r="L40" i="31" s="1"/>
  <c r="M40" i="31" s="1"/>
  <c r="G39" i="31"/>
  <c r="H39" i="31" s="1"/>
  <c r="I39" i="31" s="1"/>
  <c r="J39" i="31" s="1"/>
  <c r="K39" i="31" s="1"/>
  <c r="L39" i="31" s="1"/>
  <c r="M39" i="31" s="1"/>
  <c r="N39" i="31" s="1"/>
  <c r="O39" i="31" s="1"/>
  <c r="P39" i="31" s="1"/>
  <c r="Q39" i="31" s="1"/>
  <c r="R39" i="31" s="1"/>
  <c r="S39" i="31" s="1"/>
  <c r="T39" i="31" s="1"/>
  <c r="U39" i="31" s="1"/>
  <c r="V39" i="31" s="1"/>
  <c r="W39" i="31" s="1"/>
  <c r="X39" i="31" s="1"/>
  <c r="Y39" i="31" s="1"/>
  <c r="Z39" i="31" s="1"/>
  <c r="AA39" i="31" s="1"/>
  <c r="G51" i="30"/>
  <c r="H51" i="30" s="1"/>
  <c r="I51" i="30" s="1"/>
  <c r="J51" i="30" s="1"/>
  <c r="K51" i="30" s="1"/>
  <c r="L51" i="30" s="1"/>
  <c r="M51" i="30" s="1"/>
  <c r="N51" i="30" s="1"/>
  <c r="O51" i="30" s="1"/>
  <c r="P51" i="30" s="1"/>
  <c r="Q51" i="30" s="1"/>
  <c r="R51" i="30" s="1"/>
  <c r="S51" i="30" s="1"/>
  <c r="T51" i="30" s="1"/>
  <c r="U51" i="30" s="1"/>
  <c r="V51" i="30" s="1"/>
  <c r="W51" i="30" s="1"/>
  <c r="X51" i="30" s="1"/>
  <c r="Y51" i="30" s="1"/>
  <c r="Z51" i="30" s="1"/>
  <c r="AA51" i="30" s="1"/>
  <c r="G50" i="30"/>
  <c r="H50" i="30" s="1"/>
  <c r="I50" i="30" s="1"/>
  <c r="J50" i="30" s="1"/>
  <c r="K50" i="30" s="1"/>
  <c r="L50" i="30" s="1"/>
  <c r="M50" i="30" s="1"/>
  <c r="N50" i="30" s="1"/>
  <c r="O50" i="30" s="1"/>
  <c r="P50" i="30" s="1"/>
  <c r="Q50" i="30" s="1"/>
  <c r="R50" i="30" s="1"/>
  <c r="S50" i="30" s="1"/>
  <c r="T50" i="30" s="1"/>
  <c r="U50" i="30" s="1"/>
  <c r="V50" i="30" s="1"/>
  <c r="W50" i="30" s="1"/>
  <c r="X50" i="30" s="1"/>
  <c r="Y50" i="30" s="1"/>
  <c r="Z50" i="30" s="1"/>
  <c r="AA50" i="30" s="1"/>
  <c r="G49" i="30"/>
  <c r="H49" i="30" s="1"/>
  <c r="I49" i="30" s="1"/>
  <c r="J49" i="30" s="1"/>
  <c r="K49" i="30" s="1"/>
  <c r="L49" i="30" s="1"/>
  <c r="M49" i="30" s="1"/>
  <c r="N49" i="30" s="1"/>
  <c r="O49" i="30" s="1"/>
  <c r="P49" i="30" s="1"/>
  <c r="Q49" i="30" s="1"/>
  <c r="R49" i="30" s="1"/>
  <c r="S49" i="30" s="1"/>
  <c r="T49" i="30" s="1"/>
  <c r="U49" i="30" s="1"/>
  <c r="V49" i="30" s="1"/>
  <c r="W49" i="30" s="1"/>
  <c r="X49" i="30" s="1"/>
  <c r="Y49" i="30" s="1"/>
  <c r="Z49" i="30" s="1"/>
  <c r="AA49" i="30" s="1"/>
  <c r="G48" i="30"/>
  <c r="H48" i="30" s="1"/>
  <c r="I48" i="30" s="1"/>
  <c r="J48" i="30" s="1"/>
  <c r="K48" i="30" s="1"/>
  <c r="L48" i="30" s="1"/>
  <c r="M48" i="30" s="1"/>
  <c r="N48" i="30" s="1"/>
  <c r="O48" i="30" s="1"/>
  <c r="P48" i="30" s="1"/>
  <c r="Q48" i="30" s="1"/>
  <c r="R48" i="30" s="1"/>
  <c r="S48" i="30" s="1"/>
  <c r="T48" i="30" s="1"/>
  <c r="U48" i="30" s="1"/>
  <c r="V48" i="30" s="1"/>
  <c r="W48" i="30" s="1"/>
  <c r="X48" i="30" s="1"/>
  <c r="Y48" i="30" s="1"/>
  <c r="Z48" i="30" s="1"/>
  <c r="AA48" i="30" s="1"/>
  <c r="G47" i="30"/>
  <c r="H47" i="30" s="1"/>
  <c r="I47" i="30" s="1"/>
  <c r="J47" i="30" s="1"/>
  <c r="K47" i="30" s="1"/>
  <c r="L47" i="30" s="1"/>
  <c r="M47" i="30" s="1"/>
  <c r="N47" i="30" s="1"/>
  <c r="O47" i="30" s="1"/>
  <c r="P47" i="30" s="1"/>
  <c r="Q47" i="30" s="1"/>
  <c r="R47" i="30" s="1"/>
  <c r="S47" i="30" s="1"/>
  <c r="T47" i="30" s="1"/>
  <c r="U47" i="30" s="1"/>
  <c r="V47" i="30" s="1"/>
  <c r="W47" i="30" s="1"/>
  <c r="X47" i="30" s="1"/>
  <c r="Y47" i="30" s="1"/>
  <c r="Z47" i="30" s="1"/>
  <c r="AA47" i="30" s="1"/>
  <c r="G46" i="30"/>
  <c r="H46" i="30" s="1"/>
  <c r="I46" i="30" s="1"/>
  <c r="J46" i="30" s="1"/>
  <c r="K46" i="30" s="1"/>
  <c r="L46" i="30" s="1"/>
  <c r="M46" i="30" s="1"/>
  <c r="N46" i="30" s="1"/>
  <c r="O46" i="30" s="1"/>
  <c r="P46" i="30" s="1"/>
  <c r="Q46" i="30" s="1"/>
  <c r="R46" i="30" s="1"/>
  <c r="S46" i="30" s="1"/>
  <c r="T46" i="30" s="1"/>
  <c r="U46" i="30" s="1"/>
  <c r="V46" i="30" s="1"/>
  <c r="W46" i="30" s="1"/>
  <c r="X46" i="30" s="1"/>
  <c r="Y46" i="30" s="1"/>
  <c r="Z46" i="30" s="1"/>
  <c r="AA46" i="30" s="1"/>
  <c r="G45" i="30"/>
  <c r="H45" i="30" s="1"/>
  <c r="I45" i="30" s="1"/>
  <c r="J45" i="30" s="1"/>
  <c r="K45" i="30" s="1"/>
  <c r="L45" i="30" s="1"/>
  <c r="M45" i="30" s="1"/>
  <c r="N45" i="30" s="1"/>
  <c r="O45" i="30" s="1"/>
  <c r="P45" i="30" s="1"/>
  <c r="Q45" i="30" s="1"/>
  <c r="R45" i="30" s="1"/>
  <c r="S45" i="30" s="1"/>
  <c r="T45" i="30" s="1"/>
  <c r="U45" i="30" s="1"/>
  <c r="V45" i="30" s="1"/>
  <c r="W45" i="30" s="1"/>
  <c r="X45" i="30" s="1"/>
  <c r="Y45" i="30" s="1"/>
  <c r="Z45" i="30" s="1"/>
  <c r="AA45" i="30" s="1"/>
  <c r="G44" i="30"/>
  <c r="H44" i="30" s="1"/>
  <c r="I44" i="30" s="1"/>
  <c r="J44" i="30" s="1"/>
  <c r="K44" i="30" s="1"/>
  <c r="L44" i="30" s="1"/>
  <c r="M44" i="30" s="1"/>
  <c r="N44" i="30" s="1"/>
  <c r="O44" i="30" s="1"/>
  <c r="P44" i="30" s="1"/>
  <c r="Q44" i="30" s="1"/>
  <c r="R44" i="30" s="1"/>
  <c r="S44" i="30" s="1"/>
  <c r="T44" i="30" s="1"/>
  <c r="U44" i="30" s="1"/>
  <c r="V44" i="30" s="1"/>
  <c r="W44" i="30" s="1"/>
  <c r="X44" i="30" s="1"/>
  <c r="Y44" i="30" s="1"/>
  <c r="Z44" i="30" s="1"/>
  <c r="AA44" i="30" s="1"/>
  <c r="G43" i="30"/>
  <c r="H43" i="30" s="1"/>
  <c r="I43" i="30" s="1"/>
  <c r="J43" i="30" s="1"/>
  <c r="K43" i="30" s="1"/>
  <c r="L43" i="30" s="1"/>
  <c r="M43" i="30" s="1"/>
  <c r="N43" i="30" s="1"/>
  <c r="O43" i="30" s="1"/>
  <c r="P43" i="30" s="1"/>
  <c r="Q43" i="30" s="1"/>
  <c r="R43" i="30" s="1"/>
  <c r="S43" i="30" s="1"/>
  <c r="T43" i="30" s="1"/>
  <c r="U43" i="30" s="1"/>
  <c r="V43" i="30" s="1"/>
  <c r="W43" i="30" s="1"/>
  <c r="X43" i="30" s="1"/>
  <c r="Y43" i="30" s="1"/>
  <c r="Z43" i="30" s="1"/>
  <c r="AA43" i="30" s="1"/>
  <c r="G42" i="30"/>
  <c r="H42" i="30" s="1"/>
  <c r="I42" i="30" s="1"/>
  <c r="J42" i="30" s="1"/>
  <c r="K42" i="30" s="1"/>
  <c r="L42" i="30" s="1"/>
  <c r="M42" i="30" s="1"/>
  <c r="N42" i="30" s="1"/>
  <c r="O42" i="30" s="1"/>
  <c r="P42" i="30" s="1"/>
  <c r="Q42" i="30" s="1"/>
  <c r="R42" i="30" s="1"/>
  <c r="S42" i="30" s="1"/>
  <c r="T42" i="30" s="1"/>
  <c r="U42" i="30" s="1"/>
  <c r="V42" i="30" s="1"/>
  <c r="W42" i="30" s="1"/>
  <c r="X42" i="30" s="1"/>
  <c r="Y42" i="30" s="1"/>
  <c r="Z42" i="30" s="1"/>
  <c r="AA42" i="30" s="1"/>
  <c r="G41" i="30"/>
  <c r="H41" i="30" s="1"/>
  <c r="I41" i="30" s="1"/>
  <c r="J41" i="30" s="1"/>
  <c r="K41" i="30" s="1"/>
  <c r="L41" i="30" s="1"/>
  <c r="M41" i="30" s="1"/>
  <c r="N41" i="30" s="1"/>
  <c r="O41" i="30" s="1"/>
  <c r="P41" i="30" s="1"/>
  <c r="Q41" i="30" s="1"/>
  <c r="R41" i="30" s="1"/>
  <c r="S41" i="30" s="1"/>
  <c r="T41" i="30" s="1"/>
  <c r="U41" i="30" s="1"/>
  <c r="V41" i="30" s="1"/>
  <c r="W41" i="30" s="1"/>
  <c r="X41" i="30" s="1"/>
  <c r="Y41" i="30" s="1"/>
  <c r="Z41" i="30" s="1"/>
  <c r="AA41" i="30" s="1"/>
  <c r="G40" i="30"/>
  <c r="H40" i="30" s="1"/>
  <c r="I40" i="30" s="1"/>
  <c r="J40" i="30" s="1"/>
  <c r="K40" i="30" s="1"/>
  <c r="L40" i="30" s="1"/>
  <c r="M40" i="30" s="1"/>
  <c r="N40" i="30" s="1"/>
  <c r="O40" i="30" s="1"/>
  <c r="P40" i="30" s="1"/>
  <c r="Q40" i="30" s="1"/>
  <c r="R40" i="30" s="1"/>
  <c r="S40" i="30" s="1"/>
  <c r="T40" i="30" s="1"/>
  <c r="U40" i="30" s="1"/>
  <c r="V40" i="30" s="1"/>
  <c r="W40" i="30" s="1"/>
  <c r="X40" i="30" s="1"/>
  <c r="Y40" i="30" s="1"/>
  <c r="Z40" i="30" s="1"/>
  <c r="AA40" i="30" s="1"/>
  <c r="G39" i="30"/>
  <c r="H39" i="30" s="1"/>
  <c r="I39" i="30" s="1"/>
  <c r="J39" i="30" s="1"/>
  <c r="K39" i="30" s="1"/>
  <c r="L39" i="30" s="1"/>
  <c r="G51" i="29"/>
  <c r="H51" i="29" s="1"/>
  <c r="I51" i="29" s="1"/>
  <c r="J51" i="29" s="1"/>
  <c r="K51" i="29" s="1"/>
  <c r="L51" i="29" s="1"/>
  <c r="M51" i="29" s="1"/>
  <c r="N51" i="29" s="1"/>
  <c r="O51" i="29" s="1"/>
  <c r="P51" i="29" s="1"/>
  <c r="Q51" i="29" s="1"/>
  <c r="R51" i="29" s="1"/>
  <c r="S51" i="29" s="1"/>
  <c r="T51" i="29" s="1"/>
  <c r="U51" i="29" s="1"/>
  <c r="V51" i="29" s="1"/>
  <c r="W51" i="29" s="1"/>
  <c r="X51" i="29" s="1"/>
  <c r="Y51" i="29" s="1"/>
  <c r="Z51" i="29" s="1"/>
  <c r="AA51" i="29" s="1"/>
  <c r="G50" i="29"/>
  <c r="H50" i="29" s="1"/>
  <c r="I50" i="29" s="1"/>
  <c r="J50" i="29" s="1"/>
  <c r="K50" i="29" s="1"/>
  <c r="L50" i="29" s="1"/>
  <c r="M50" i="29" s="1"/>
  <c r="N50" i="29" s="1"/>
  <c r="O50" i="29" s="1"/>
  <c r="P50" i="29" s="1"/>
  <c r="Q50" i="29" s="1"/>
  <c r="R50" i="29" s="1"/>
  <c r="S50" i="29" s="1"/>
  <c r="T50" i="29" s="1"/>
  <c r="U50" i="29" s="1"/>
  <c r="V50" i="29" s="1"/>
  <c r="W50" i="29" s="1"/>
  <c r="X50" i="29" s="1"/>
  <c r="Y50" i="29" s="1"/>
  <c r="Z50" i="29" s="1"/>
  <c r="AA50" i="29" s="1"/>
  <c r="G49" i="29"/>
  <c r="H49" i="29" s="1"/>
  <c r="I49" i="29" s="1"/>
  <c r="J49" i="29" s="1"/>
  <c r="K49" i="29" s="1"/>
  <c r="L49" i="29" s="1"/>
  <c r="M49" i="29" s="1"/>
  <c r="N49" i="29" s="1"/>
  <c r="O49" i="29" s="1"/>
  <c r="P49" i="29" s="1"/>
  <c r="Q49" i="29" s="1"/>
  <c r="R49" i="29" s="1"/>
  <c r="S49" i="29" s="1"/>
  <c r="T49" i="29" s="1"/>
  <c r="U49" i="29" s="1"/>
  <c r="V49" i="29" s="1"/>
  <c r="W49" i="29" s="1"/>
  <c r="X49" i="29" s="1"/>
  <c r="Y49" i="29" s="1"/>
  <c r="Z49" i="29" s="1"/>
  <c r="AA49" i="29" s="1"/>
  <c r="G48" i="29"/>
  <c r="H48" i="29" s="1"/>
  <c r="I48" i="29" s="1"/>
  <c r="J48" i="29" s="1"/>
  <c r="K48" i="29" s="1"/>
  <c r="L48" i="29" s="1"/>
  <c r="M48" i="29" s="1"/>
  <c r="N48" i="29" s="1"/>
  <c r="O48" i="29" s="1"/>
  <c r="P48" i="29" s="1"/>
  <c r="Q48" i="29" s="1"/>
  <c r="R48" i="29" s="1"/>
  <c r="S48" i="29" s="1"/>
  <c r="T48" i="29" s="1"/>
  <c r="U48" i="29" s="1"/>
  <c r="V48" i="29" s="1"/>
  <c r="W48" i="29" s="1"/>
  <c r="X48" i="29" s="1"/>
  <c r="Y48" i="29" s="1"/>
  <c r="Z48" i="29" s="1"/>
  <c r="AA48" i="29" s="1"/>
  <c r="G47" i="29"/>
  <c r="H47" i="29" s="1"/>
  <c r="I47" i="29" s="1"/>
  <c r="J47" i="29" s="1"/>
  <c r="K47" i="29" s="1"/>
  <c r="L47" i="29" s="1"/>
  <c r="M47" i="29" s="1"/>
  <c r="N47" i="29" s="1"/>
  <c r="O47" i="29" s="1"/>
  <c r="P47" i="29" s="1"/>
  <c r="Q47" i="29" s="1"/>
  <c r="R47" i="29" s="1"/>
  <c r="S47" i="29" s="1"/>
  <c r="T47" i="29" s="1"/>
  <c r="U47" i="29" s="1"/>
  <c r="V47" i="29" s="1"/>
  <c r="W47" i="29" s="1"/>
  <c r="X47" i="29" s="1"/>
  <c r="Y47" i="29" s="1"/>
  <c r="Z47" i="29" s="1"/>
  <c r="AA47" i="29" s="1"/>
  <c r="G46" i="29"/>
  <c r="H46" i="29" s="1"/>
  <c r="I46" i="29" s="1"/>
  <c r="J46" i="29" s="1"/>
  <c r="K46" i="29" s="1"/>
  <c r="L46" i="29" s="1"/>
  <c r="M46" i="29" s="1"/>
  <c r="N46" i="29" s="1"/>
  <c r="O46" i="29" s="1"/>
  <c r="P46" i="29" s="1"/>
  <c r="Q46" i="29" s="1"/>
  <c r="R46" i="29" s="1"/>
  <c r="S46" i="29" s="1"/>
  <c r="T46" i="29" s="1"/>
  <c r="U46" i="29" s="1"/>
  <c r="V46" i="29" s="1"/>
  <c r="W46" i="29" s="1"/>
  <c r="X46" i="29" s="1"/>
  <c r="Y46" i="29" s="1"/>
  <c r="Z46" i="29" s="1"/>
  <c r="AA46" i="29" s="1"/>
  <c r="G45" i="29"/>
  <c r="H45" i="29" s="1"/>
  <c r="I45" i="29" s="1"/>
  <c r="J45" i="29" s="1"/>
  <c r="K45" i="29" s="1"/>
  <c r="L45" i="29" s="1"/>
  <c r="M45" i="29" s="1"/>
  <c r="N45" i="29" s="1"/>
  <c r="O45" i="29" s="1"/>
  <c r="P45" i="29" s="1"/>
  <c r="Q45" i="29" s="1"/>
  <c r="R45" i="29" s="1"/>
  <c r="S45" i="29" s="1"/>
  <c r="T45" i="29" s="1"/>
  <c r="U45" i="29" s="1"/>
  <c r="V45" i="29" s="1"/>
  <c r="W45" i="29" s="1"/>
  <c r="X45" i="29" s="1"/>
  <c r="Y45" i="29" s="1"/>
  <c r="Z45" i="29" s="1"/>
  <c r="AA45" i="29" s="1"/>
  <c r="G44" i="29"/>
  <c r="H44" i="29" s="1"/>
  <c r="I44" i="29" s="1"/>
  <c r="J44" i="29" s="1"/>
  <c r="K44" i="29" s="1"/>
  <c r="L44" i="29" s="1"/>
  <c r="M44" i="29" s="1"/>
  <c r="N44" i="29" s="1"/>
  <c r="O44" i="29" s="1"/>
  <c r="P44" i="29" s="1"/>
  <c r="Q44" i="29" s="1"/>
  <c r="R44" i="29" s="1"/>
  <c r="S44" i="29" s="1"/>
  <c r="T44" i="29" s="1"/>
  <c r="U44" i="29" s="1"/>
  <c r="V44" i="29" s="1"/>
  <c r="W44" i="29" s="1"/>
  <c r="X44" i="29" s="1"/>
  <c r="Y44" i="29" s="1"/>
  <c r="Z44" i="29" s="1"/>
  <c r="AA44" i="29" s="1"/>
  <c r="G43" i="29"/>
  <c r="H43" i="29" s="1"/>
  <c r="I43" i="29" s="1"/>
  <c r="J43" i="29" s="1"/>
  <c r="K43" i="29" s="1"/>
  <c r="L43" i="29" s="1"/>
  <c r="M43" i="29" s="1"/>
  <c r="N43" i="29" s="1"/>
  <c r="O43" i="29" s="1"/>
  <c r="P43" i="29" s="1"/>
  <c r="Q43" i="29" s="1"/>
  <c r="R43" i="29" s="1"/>
  <c r="S43" i="29" s="1"/>
  <c r="T43" i="29" s="1"/>
  <c r="U43" i="29" s="1"/>
  <c r="V43" i="29" s="1"/>
  <c r="W43" i="29" s="1"/>
  <c r="X43" i="29" s="1"/>
  <c r="Y43" i="29" s="1"/>
  <c r="Z43" i="29" s="1"/>
  <c r="AA43" i="29" s="1"/>
  <c r="G42" i="29"/>
  <c r="H42" i="29" s="1"/>
  <c r="I42" i="29" s="1"/>
  <c r="J42" i="29" s="1"/>
  <c r="K42" i="29" s="1"/>
  <c r="L42" i="29" s="1"/>
  <c r="M42" i="29" s="1"/>
  <c r="N42" i="29" s="1"/>
  <c r="O42" i="29" s="1"/>
  <c r="P42" i="29" s="1"/>
  <c r="Q42" i="29" s="1"/>
  <c r="R42" i="29" s="1"/>
  <c r="S42" i="29" s="1"/>
  <c r="T42" i="29" s="1"/>
  <c r="U42" i="29" s="1"/>
  <c r="V42" i="29" s="1"/>
  <c r="W42" i="29" s="1"/>
  <c r="X42" i="29" s="1"/>
  <c r="Y42" i="29" s="1"/>
  <c r="Z42" i="29" s="1"/>
  <c r="AA42" i="29" s="1"/>
  <c r="G41" i="29"/>
  <c r="H41" i="29" s="1"/>
  <c r="I41" i="29" s="1"/>
  <c r="J41" i="29" s="1"/>
  <c r="K41" i="29" s="1"/>
  <c r="L41" i="29" s="1"/>
  <c r="M41" i="29" s="1"/>
  <c r="N41" i="29" s="1"/>
  <c r="O41" i="29" s="1"/>
  <c r="P41" i="29" s="1"/>
  <c r="Q41" i="29" s="1"/>
  <c r="R41" i="29" s="1"/>
  <c r="S41" i="29" s="1"/>
  <c r="T41" i="29" s="1"/>
  <c r="U41" i="29" s="1"/>
  <c r="V41" i="29" s="1"/>
  <c r="W41" i="29" s="1"/>
  <c r="X41" i="29" s="1"/>
  <c r="Y41" i="29" s="1"/>
  <c r="Z41" i="29" s="1"/>
  <c r="AA41" i="29" s="1"/>
  <c r="G40" i="29"/>
  <c r="H40" i="29" s="1"/>
  <c r="I40" i="29" s="1"/>
  <c r="J40" i="29" s="1"/>
  <c r="K40" i="29" s="1"/>
  <c r="L40" i="29" s="1"/>
  <c r="M40" i="29" s="1"/>
  <c r="N40" i="29" s="1"/>
  <c r="O40" i="29" s="1"/>
  <c r="P40" i="29" s="1"/>
  <c r="Q40" i="29" s="1"/>
  <c r="R40" i="29" s="1"/>
  <c r="S40" i="29" s="1"/>
  <c r="T40" i="29" s="1"/>
  <c r="U40" i="29" s="1"/>
  <c r="V40" i="29" s="1"/>
  <c r="W40" i="29" s="1"/>
  <c r="X40" i="29" s="1"/>
  <c r="Y40" i="29" s="1"/>
  <c r="Z40" i="29" s="1"/>
  <c r="AA40" i="29" s="1"/>
  <c r="G39" i="29"/>
  <c r="H39" i="29" s="1"/>
  <c r="I39" i="29" s="1"/>
  <c r="J39" i="29" s="1"/>
  <c r="K39" i="29" s="1"/>
  <c r="L39" i="29" s="1"/>
  <c r="M39" i="29" s="1"/>
  <c r="N39" i="29" s="1"/>
  <c r="O39" i="29" s="1"/>
  <c r="P39" i="29" s="1"/>
  <c r="Q39" i="29" s="1"/>
  <c r="R39" i="29" s="1"/>
  <c r="S39" i="29" s="1"/>
  <c r="T39" i="29" s="1"/>
  <c r="U39" i="29" s="1"/>
  <c r="V39" i="29" s="1"/>
  <c r="W39" i="29" s="1"/>
  <c r="X39" i="29" s="1"/>
  <c r="Y39" i="29" s="1"/>
  <c r="Z39" i="29" s="1"/>
  <c r="AA39" i="29" s="1"/>
  <c r="G51" i="10"/>
  <c r="H51" i="10" s="1"/>
  <c r="I51" i="10" s="1"/>
  <c r="J51" i="10" s="1"/>
  <c r="K51" i="10" s="1"/>
  <c r="L51" i="10" s="1"/>
  <c r="M51" i="10" s="1"/>
  <c r="N51" i="10" s="1"/>
  <c r="O51" i="10" s="1"/>
  <c r="P51" i="10" s="1"/>
  <c r="Q51" i="10" s="1"/>
  <c r="R51" i="10" s="1"/>
  <c r="S51" i="10" s="1"/>
  <c r="T51" i="10" s="1"/>
  <c r="U51" i="10" s="1"/>
  <c r="V51" i="10" s="1"/>
  <c r="W51" i="10" s="1"/>
  <c r="X51" i="10" s="1"/>
  <c r="Y51" i="10" s="1"/>
  <c r="Z51" i="10" s="1"/>
  <c r="AA51" i="10" s="1"/>
  <c r="G50" i="10"/>
  <c r="H50" i="10" s="1"/>
  <c r="I50" i="10" s="1"/>
  <c r="J50" i="10" s="1"/>
  <c r="K50" i="10" s="1"/>
  <c r="L50" i="10" s="1"/>
  <c r="M50" i="10" s="1"/>
  <c r="N50" i="10" s="1"/>
  <c r="O50" i="10" s="1"/>
  <c r="P50" i="10" s="1"/>
  <c r="Q50" i="10" s="1"/>
  <c r="R50" i="10" s="1"/>
  <c r="S50" i="10" s="1"/>
  <c r="T50" i="10" s="1"/>
  <c r="U50" i="10" s="1"/>
  <c r="V50" i="10" s="1"/>
  <c r="W50" i="10" s="1"/>
  <c r="X50" i="10" s="1"/>
  <c r="Y50" i="10" s="1"/>
  <c r="Z50" i="10" s="1"/>
  <c r="AA50" i="10" s="1"/>
  <c r="G49" i="10"/>
  <c r="H49" i="10" s="1"/>
  <c r="I49" i="10" s="1"/>
  <c r="J49" i="10" s="1"/>
  <c r="K49" i="10" s="1"/>
  <c r="L49" i="10" s="1"/>
  <c r="M49" i="10" s="1"/>
  <c r="N49" i="10" s="1"/>
  <c r="O49" i="10" s="1"/>
  <c r="P49" i="10" s="1"/>
  <c r="Q49" i="10" s="1"/>
  <c r="R49" i="10" s="1"/>
  <c r="S49" i="10" s="1"/>
  <c r="T49" i="10" s="1"/>
  <c r="U49" i="10" s="1"/>
  <c r="V49" i="10" s="1"/>
  <c r="W49" i="10" s="1"/>
  <c r="X49" i="10" s="1"/>
  <c r="Y49" i="10" s="1"/>
  <c r="Z49" i="10" s="1"/>
  <c r="AA49" i="10" s="1"/>
  <c r="G48" i="10"/>
  <c r="H48" i="10" s="1"/>
  <c r="I48" i="10" s="1"/>
  <c r="J48" i="10" s="1"/>
  <c r="K48" i="10" s="1"/>
  <c r="L48" i="10" s="1"/>
  <c r="M48" i="10" s="1"/>
  <c r="N48" i="10" s="1"/>
  <c r="O48" i="10" s="1"/>
  <c r="P48" i="10" s="1"/>
  <c r="Q48" i="10" s="1"/>
  <c r="R48" i="10" s="1"/>
  <c r="S48" i="10" s="1"/>
  <c r="T48" i="10" s="1"/>
  <c r="U48" i="10" s="1"/>
  <c r="V48" i="10" s="1"/>
  <c r="W48" i="10" s="1"/>
  <c r="X48" i="10" s="1"/>
  <c r="Y48" i="10" s="1"/>
  <c r="Z48" i="10" s="1"/>
  <c r="AA48" i="10" s="1"/>
  <c r="G47" i="10"/>
  <c r="H47" i="10" s="1"/>
  <c r="I47" i="10" s="1"/>
  <c r="J47" i="10" s="1"/>
  <c r="K47" i="10" s="1"/>
  <c r="L47" i="10" s="1"/>
  <c r="M47" i="10" s="1"/>
  <c r="N47" i="10" s="1"/>
  <c r="O47" i="10" s="1"/>
  <c r="P47" i="10" s="1"/>
  <c r="Q47" i="10" s="1"/>
  <c r="R47" i="10" s="1"/>
  <c r="S47" i="10" s="1"/>
  <c r="T47" i="10" s="1"/>
  <c r="U47" i="10" s="1"/>
  <c r="V47" i="10" s="1"/>
  <c r="W47" i="10" s="1"/>
  <c r="X47" i="10" s="1"/>
  <c r="Y47" i="10" s="1"/>
  <c r="Z47" i="10" s="1"/>
  <c r="AA47" i="10" s="1"/>
  <c r="G46" i="10"/>
  <c r="H46" i="10" s="1"/>
  <c r="I46" i="10" s="1"/>
  <c r="J46" i="10" s="1"/>
  <c r="K46" i="10" s="1"/>
  <c r="L46" i="10" s="1"/>
  <c r="M46" i="10" s="1"/>
  <c r="N46" i="10" s="1"/>
  <c r="O46" i="10" s="1"/>
  <c r="P46" i="10" s="1"/>
  <c r="Q46" i="10" s="1"/>
  <c r="R46" i="10" s="1"/>
  <c r="S46" i="10" s="1"/>
  <c r="T46" i="10" s="1"/>
  <c r="U46" i="10" s="1"/>
  <c r="V46" i="10" s="1"/>
  <c r="W46" i="10" s="1"/>
  <c r="X46" i="10" s="1"/>
  <c r="Y46" i="10" s="1"/>
  <c r="Z46" i="10" s="1"/>
  <c r="AA46" i="10" s="1"/>
  <c r="G45" i="10"/>
  <c r="H45" i="10" s="1"/>
  <c r="I45" i="10" s="1"/>
  <c r="J45" i="10" s="1"/>
  <c r="K45" i="10" s="1"/>
  <c r="L45" i="10" s="1"/>
  <c r="M45" i="10" s="1"/>
  <c r="N45" i="10" s="1"/>
  <c r="O45" i="10" s="1"/>
  <c r="P45" i="10" s="1"/>
  <c r="Q45" i="10" s="1"/>
  <c r="R45" i="10" s="1"/>
  <c r="S45" i="10" s="1"/>
  <c r="T45" i="10" s="1"/>
  <c r="U45" i="10" s="1"/>
  <c r="V45" i="10" s="1"/>
  <c r="W45" i="10" s="1"/>
  <c r="X45" i="10" s="1"/>
  <c r="Y45" i="10" s="1"/>
  <c r="Z45" i="10" s="1"/>
  <c r="AA45" i="10" s="1"/>
  <c r="G44" i="10"/>
  <c r="H44" i="10" s="1"/>
  <c r="I44" i="10" s="1"/>
  <c r="J44" i="10" s="1"/>
  <c r="K44" i="10" s="1"/>
  <c r="L44" i="10" s="1"/>
  <c r="M44" i="10" s="1"/>
  <c r="N44" i="10" s="1"/>
  <c r="O44" i="10" s="1"/>
  <c r="P44" i="10" s="1"/>
  <c r="Q44" i="10" s="1"/>
  <c r="R44" i="10" s="1"/>
  <c r="S44" i="10" s="1"/>
  <c r="T44" i="10" s="1"/>
  <c r="U44" i="10" s="1"/>
  <c r="V44" i="10" s="1"/>
  <c r="W44" i="10" s="1"/>
  <c r="X44" i="10" s="1"/>
  <c r="Y44" i="10" s="1"/>
  <c r="Z44" i="10" s="1"/>
  <c r="AA44" i="10" s="1"/>
  <c r="G43" i="10"/>
  <c r="H43" i="10" s="1"/>
  <c r="I43" i="10" s="1"/>
  <c r="J43" i="10" s="1"/>
  <c r="K43" i="10" s="1"/>
  <c r="L43" i="10" s="1"/>
  <c r="M43" i="10" s="1"/>
  <c r="N43" i="10" s="1"/>
  <c r="O43" i="10" s="1"/>
  <c r="P43" i="10" s="1"/>
  <c r="Q43" i="10" s="1"/>
  <c r="R43" i="10" s="1"/>
  <c r="S43" i="10" s="1"/>
  <c r="T43" i="10" s="1"/>
  <c r="U43" i="10" s="1"/>
  <c r="V43" i="10" s="1"/>
  <c r="W43" i="10" s="1"/>
  <c r="X43" i="10" s="1"/>
  <c r="Y43" i="10" s="1"/>
  <c r="Z43" i="10" s="1"/>
  <c r="AA43" i="10" s="1"/>
  <c r="G42" i="10"/>
  <c r="H42" i="10" s="1"/>
  <c r="I42" i="10" s="1"/>
  <c r="J42" i="10" s="1"/>
  <c r="K42" i="10" s="1"/>
  <c r="L42" i="10" s="1"/>
  <c r="M42" i="10" s="1"/>
  <c r="N42" i="10" s="1"/>
  <c r="O42" i="10" s="1"/>
  <c r="P42" i="10" s="1"/>
  <c r="Q42" i="10" s="1"/>
  <c r="R42" i="10" s="1"/>
  <c r="S42" i="10" s="1"/>
  <c r="T42" i="10" s="1"/>
  <c r="U42" i="10" s="1"/>
  <c r="V42" i="10" s="1"/>
  <c r="W42" i="10" s="1"/>
  <c r="X42" i="10" s="1"/>
  <c r="Y42" i="10" s="1"/>
  <c r="Z42" i="10" s="1"/>
  <c r="AA42" i="10" s="1"/>
  <c r="G41" i="10"/>
  <c r="H41" i="10" s="1"/>
  <c r="I41" i="10" s="1"/>
  <c r="J41" i="10" s="1"/>
  <c r="K41" i="10" s="1"/>
  <c r="L41" i="10" s="1"/>
  <c r="M41" i="10" s="1"/>
  <c r="N41" i="10" s="1"/>
  <c r="O41" i="10" s="1"/>
  <c r="P41" i="10" s="1"/>
  <c r="Q41" i="10" s="1"/>
  <c r="R41" i="10" s="1"/>
  <c r="S41" i="10" s="1"/>
  <c r="T41" i="10" s="1"/>
  <c r="U41" i="10" s="1"/>
  <c r="V41" i="10" s="1"/>
  <c r="W41" i="10" s="1"/>
  <c r="X41" i="10" s="1"/>
  <c r="Y41" i="10" s="1"/>
  <c r="Z41" i="10" s="1"/>
  <c r="AA41" i="10" s="1"/>
  <c r="G40" i="10"/>
  <c r="H40" i="10" s="1"/>
  <c r="I40" i="10" s="1"/>
  <c r="J40" i="10" s="1"/>
  <c r="K40" i="10" s="1"/>
  <c r="L40" i="10" s="1"/>
  <c r="M40" i="10" s="1"/>
  <c r="N40" i="10" s="1"/>
  <c r="O40" i="10" s="1"/>
  <c r="P40" i="10" s="1"/>
  <c r="Q40" i="10" s="1"/>
  <c r="R40" i="10" s="1"/>
  <c r="S40" i="10" s="1"/>
  <c r="T40" i="10" s="1"/>
  <c r="U40" i="10" s="1"/>
  <c r="V40" i="10" s="1"/>
  <c r="W40" i="10" s="1"/>
  <c r="X40" i="10" s="1"/>
  <c r="Y40" i="10" s="1"/>
  <c r="Z40" i="10" s="1"/>
  <c r="AA40" i="10" s="1"/>
  <c r="G39" i="10"/>
  <c r="H39" i="10" s="1"/>
  <c r="I39" i="10" s="1"/>
  <c r="J39" i="10" s="1"/>
  <c r="G42" i="2"/>
  <c r="H42" i="2" s="1"/>
  <c r="I42" i="2" s="1"/>
  <c r="J42" i="2" s="1"/>
  <c r="K42" i="2" s="1"/>
  <c r="L42" i="2" s="1"/>
  <c r="M42" i="2" s="1"/>
  <c r="N42" i="2" s="1"/>
  <c r="O42" i="2" s="1"/>
  <c r="P42" i="2" s="1"/>
  <c r="Q42" i="2" s="1"/>
  <c r="R42" i="2" s="1"/>
  <c r="S42" i="2" s="1"/>
  <c r="T42" i="2" s="1"/>
  <c r="U42" i="2" s="1"/>
  <c r="V42" i="2" s="1"/>
  <c r="W42" i="2" s="1"/>
  <c r="X42" i="2" s="1"/>
  <c r="Y42" i="2" s="1"/>
  <c r="Z42" i="2" s="1"/>
  <c r="AA42" i="2" s="1"/>
  <c r="G41" i="2"/>
  <c r="H41" i="2" s="1"/>
  <c r="I41" i="2" s="1"/>
  <c r="J41" i="2" s="1"/>
  <c r="K41" i="2" s="1"/>
  <c r="L41" i="2" s="1"/>
  <c r="M41" i="2" s="1"/>
  <c r="N41" i="2" s="1"/>
  <c r="O41" i="2" s="1"/>
  <c r="P41" i="2" s="1"/>
  <c r="Q41" i="2" s="1"/>
  <c r="R41" i="2" s="1"/>
  <c r="S41" i="2" s="1"/>
  <c r="T41" i="2" s="1"/>
  <c r="U41" i="2" s="1"/>
  <c r="V41" i="2" s="1"/>
  <c r="W41" i="2" s="1"/>
  <c r="X41" i="2" s="1"/>
  <c r="Y41" i="2" s="1"/>
  <c r="Z41" i="2" s="1"/>
  <c r="AA41" i="2" s="1"/>
  <c r="G40" i="2"/>
  <c r="H40" i="2" s="1"/>
  <c r="I40" i="2" s="1"/>
  <c r="J40" i="2" s="1"/>
  <c r="K40" i="2" s="1"/>
  <c r="L40" i="2" s="1"/>
  <c r="M40" i="2" s="1"/>
  <c r="N40" i="2" s="1"/>
  <c r="O40" i="2" s="1"/>
  <c r="P40" i="2" s="1"/>
  <c r="Q40" i="2" s="1"/>
  <c r="R40" i="2" s="1"/>
  <c r="S40" i="2" s="1"/>
  <c r="T40" i="2" s="1"/>
  <c r="U40" i="2" s="1"/>
  <c r="V40" i="2" s="1"/>
  <c r="W40" i="2" s="1"/>
  <c r="X40" i="2" s="1"/>
  <c r="Y40" i="2" s="1"/>
  <c r="Z40" i="2" s="1"/>
  <c r="AA40" i="2" s="1"/>
  <c r="G39" i="2"/>
  <c r="H39" i="2" s="1"/>
  <c r="I39" i="2" s="1"/>
  <c r="J39" i="2" s="1"/>
  <c r="K39" i="2" s="1"/>
  <c r="L39" i="2" s="1"/>
  <c r="M39" i="2" s="1"/>
  <c r="N39" i="2" s="1"/>
  <c r="O39" i="2" s="1"/>
  <c r="P39" i="2" s="1"/>
  <c r="Q39" i="2" s="1"/>
  <c r="R39" i="2" s="1"/>
  <c r="S39" i="2" s="1"/>
  <c r="T39" i="2" s="1"/>
  <c r="U39" i="2" s="1"/>
  <c r="V39" i="2" s="1"/>
  <c r="W39" i="2" s="1"/>
  <c r="X39" i="2" s="1"/>
  <c r="Y39" i="2" s="1"/>
  <c r="Z39" i="2" s="1"/>
  <c r="AA39" i="2" s="1"/>
  <c r="G38" i="2"/>
  <c r="H38" i="2" s="1"/>
  <c r="I38" i="2" s="1"/>
  <c r="J38" i="2" s="1"/>
  <c r="K38" i="2" s="1"/>
  <c r="L38" i="2" s="1"/>
  <c r="M38" i="2" s="1"/>
  <c r="N38" i="2" s="1"/>
  <c r="O38" i="2" s="1"/>
  <c r="P38" i="2" s="1"/>
  <c r="Q38" i="2" s="1"/>
  <c r="R38" i="2" s="1"/>
  <c r="S38" i="2" s="1"/>
  <c r="T38" i="2" s="1"/>
  <c r="U38" i="2" s="1"/>
  <c r="V38" i="2" s="1"/>
  <c r="W38" i="2" s="1"/>
  <c r="X38" i="2" s="1"/>
  <c r="Y38" i="2" s="1"/>
  <c r="Z38" i="2" s="1"/>
  <c r="AA38" i="2" s="1"/>
  <c r="G37" i="2"/>
  <c r="H37" i="2" s="1"/>
  <c r="I37" i="2" s="1"/>
  <c r="J37" i="2" s="1"/>
  <c r="K37" i="2" s="1"/>
  <c r="L37" i="2" s="1"/>
  <c r="M37" i="2" s="1"/>
  <c r="N37" i="2" s="1"/>
  <c r="O37" i="2" s="1"/>
  <c r="P37" i="2" s="1"/>
  <c r="Q37" i="2" s="1"/>
  <c r="R37" i="2" s="1"/>
  <c r="S37" i="2" s="1"/>
  <c r="T37" i="2" s="1"/>
  <c r="U37" i="2" s="1"/>
  <c r="V37" i="2" s="1"/>
  <c r="W37" i="2" s="1"/>
  <c r="X37" i="2" s="1"/>
  <c r="Y37" i="2" s="1"/>
  <c r="Z37" i="2" s="1"/>
  <c r="AA37" i="2" s="1"/>
  <c r="G36" i="2"/>
  <c r="H36" i="2" s="1"/>
  <c r="I36" i="2" s="1"/>
  <c r="J36" i="2" s="1"/>
  <c r="K36" i="2" s="1"/>
  <c r="L36" i="2" s="1"/>
  <c r="M36" i="2" s="1"/>
  <c r="N36" i="2" s="1"/>
  <c r="O36" i="2" s="1"/>
  <c r="P36" i="2" s="1"/>
  <c r="Q36" i="2" s="1"/>
  <c r="R36" i="2" s="1"/>
  <c r="S36" i="2" s="1"/>
  <c r="T36" i="2" s="1"/>
  <c r="U36" i="2" s="1"/>
  <c r="V36" i="2" s="1"/>
  <c r="W36" i="2" s="1"/>
  <c r="X36" i="2" s="1"/>
  <c r="Y36" i="2" s="1"/>
  <c r="Z36" i="2" s="1"/>
  <c r="AA36" i="2" s="1"/>
  <c r="G35" i="2"/>
  <c r="H35" i="2" s="1"/>
  <c r="G34" i="2"/>
  <c r="H34" i="2" s="1"/>
  <c r="I34" i="2" s="1"/>
  <c r="J34" i="2" s="1"/>
  <c r="K34" i="2" s="1"/>
  <c r="L34" i="2" s="1"/>
  <c r="M34" i="2" s="1"/>
  <c r="N34" i="2" s="1"/>
  <c r="O34" i="2" s="1"/>
  <c r="P34" i="2" s="1"/>
  <c r="Q34" i="2" s="1"/>
  <c r="R34" i="2" s="1"/>
  <c r="S34" i="2" s="1"/>
  <c r="T34" i="2" s="1"/>
  <c r="U34" i="2" s="1"/>
  <c r="V34" i="2" s="1"/>
  <c r="W34" i="2" s="1"/>
  <c r="X34" i="2" s="1"/>
  <c r="Y34" i="2" s="1"/>
  <c r="Z34" i="2" s="1"/>
  <c r="AA34" i="2" s="1"/>
  <c r="AE38" i="28"/>
  <c r="AE42" i="28"/>
  <c r="E39" i="28" s="1"/>
  <c r="AE46" i="28"/>
  <c r="AE50" i="28"/>
  <c r="E48" i="28" s="1"/>
  <c r="AA178" i="29"/>
  <c r="Z178" i="29"/>
  <c r="Y178" i="29"/>
  <c r="X178" i="29"/>
  <c r="W178" i="29"/>
  <c r="V178" i="29"/>
  <c r="U178" i="29"/>
  <c r="T178" i="29"/>
  <c r="S178" i="29"/>
  <c r="R178" i="29"/>
  <c r="Q178" i="29"/>
  <c r="P178" i="29"/>
  <c r="O178" i="29"/>
  <c r="N178" i="29"/>
  <c r="M178" i="29"/>
  <c r="L178" i="29"/>
  <c r="K178" i="29"/>
  <c r="J178" i="29"/>
  <c r="I178" i="29"/>
  <c r="H178" i="29"/>
  <c r="G178" i="29"/>
  <c r="F178" i="29"/>
  <c r="E178" i="29"/>
  <c r="D178" i="29"/>
  <c r="S53" i="36"/>
  <c r="K53" i="36"/>
  <c r="F53" i="36"/>
  <c r="E53" i="36"/>
  <c r="D53" i="36"/>
  <c r="C53" i="36"/>
  <c r="F53" i="35"/>
  <c r="E53" i="35"/>
  <c r="D53" i="35"/>
  <c r="C53" i="35"/>
  <c r="F53" i="34"/>
  <c r="E53" i="34"/>
  <c r="D53" i="34"/>
  <c r="C53" i="34"/>
  <c r="F53" i="33"/>
  <c r="E53" i="33"/>
  <c r="D53" i="33"/>
  <c r="C53" i="33"/>
  <c r="F44" i="32"/>
  <c r="E44" i="32"/>
  <c r="D44" i="32"/>
  <c r="C44" i="32"/>
  <c r="F53" i="31"/>
  <c r="E53" i="31"/>
  <c r="D53" i="31"/>
  <c r="C53" i="31"/>
  <c r="F53" i="30"/>
  <c r="E53" i="30"/>
  <c r="D53" i="30"/>
  <c r="C53" i="30"/>
  <c r="F53" i="29"/>
  <c r="E53" i="29"/>
  <c r="D53" i="29"/>
  <c r="C53" i="29"/>
  <c r="F53" i="10"/>
  <c r="E53" i="10"/>
  <c r="D53" i="10"/>
  <c r="C53" i="10"/>
  <c r="F44" i="2"/>
  <c r="C44" i="2"/>
  <c r="AA17" i="36"/>
  <c r="AA80" i="28" s="1"/>
  <c r="Z17" i="36"/>
  <c r="Z80" i="28" s="1"/>
  <c r="Y17" i="36"/>
  <c r="Y80" i="28" s="1"/>
  <c r="X17" i="36"/>
  <c r="W17" i="36"/>
  <c r="V17" i="36"/>
  <c r="V80" i="28" s="1"/>
  <c r="U17" i="36"/>
  <c r="U80" i="28" s="1"/>
  <c r="T17" i="36"/>
  <c r="S17" i="36"/>
  <c r="S80" i="28" s="1"/>
  <c r="R17" i="36"/>
  <c r="R80" i="28" s="1"/>
  <c r="Q17" i="36"/>
  <c r="P17" i="36"/>
  <c r="O17" i="36"/>
  <c r="AA17" i="35"/>
  <c r="Z17" i="35"/>
  <c r="Y17" i="35"/>
  <c r="X17" i="35"/>
  <c r="W17" i="35"/>
  <c r="W79" i="28" s="1"/>
  <c r="V17" i="35"/>
  <c r="V79" i="28" s="1"/>
  <c r="U17" i="35"/>
  <c r="T17" i="35"/>
  <c r="S17" i="35"/>
  <c r="S79" i="28" s="1"/>
  <c r="R17" i="35"/>
  <c r="R79" i="28" s="1"/>
  <c r="Q17" i="35"/>
  <c r="P17" i="35"/>
  <c r="O17" i="35"/>
  <c r="O79" i="28" s="1"/>
  <c r="AA17" i="34"/>
  <c r="AA78" i="28" s="1"/>
  <c r="Z17" i="34"/>
  <c r="Z78" i="28" s="1"/>
  <c r="Y17" i="34"/>
  <c r="X17" i="34"/>
  <c r="W17" i="34"/>
  <c r="W78" i="28" s="1"/>
  <c r="V17" i="34"/>
  <c r="V78" i="28" s="1"/>
  <c r="U17" i="34"/>
  <c r="U78" i="28" s="1"/>
  <c r="T17" i="34"/>
  <c r="S17" i="34"/>
  <c r="S78" i="28" s="1"/>
  <c r="R17" i="34"/>
  <c r="R78" i="28" s="1"/>
  <c r="Q17" i="34"/>
  <c r="P17" i="34"/>
  <c r="O17" i="34"/>
  <c r="O78" i="28" s="1"/>
  <c r="AA17" i="33"/>
  <c r="AA77" i="28" s="1"/>
  <c r="Z17" i="33"/>
  <c r="Y17" i="33"/>
  <c r="Y77" i="28" s="1"/>
  <c r="X17" i="33"/>
  <c r="W17" i="33"/>
  <c r="V17" i="33"/>
  <c r="U17" i="33"/>
  <c r="T17" i="33"/>
  <c r="T77" i="28" s="1"/>
  <c r="S17" i="33"/>
  <c r="R17" i="33"/>
  <c r="Q17" i="33"/>
  <c r="Q77" i="28" s="1"/>
  <c r="P17" i="33"/>
  <c r="O17" i="33"/>
  <c r="AA14" i="32"/>
  <c r="AA76" i="28" s="1"/>
  <c r="Z14" i="32"/>
  <c r="Y14" i="32"/>
  <c r="Y76" i="28" s="1"/>
  <c r="X14" i="32"/>
  <c r="W14" i="32"/>
  <c r="V14" i="32"/>
  <c r="U14" i="32"/>
  <c r="T14" i="32"/>
  <c r="T76" i="28" s="1"/>
  <c r="S14" i="32"/>
  <c r="R14" i="32"/>
  <c r="R76" i="28" s="1"/>
  <c r="Q14" i="32"/>
  <c r="Q76" i="28" s="1"/>
  <c r="P14" i="32"/>
  <c r="O14" i="32"/>
  <c r="AA17" i="31"/>
  <c r="AA72" i="28" s="1"/>
  <c r="Z17" i="31"/>
  <c r="Y17" i="31"/>
  <c r="X17" i="31"/>
  <c r="W17" i="31"/>
  <c r="W72" i="28" s="1"/>
  <c r="V17" i="31"/>
  <c r="V72" i="28" s="1"/>
  <c r="U17" i="31"/>
  <c r="U72" i="28" s="1"/>
  <c r="T17" i="31"/>
  <c r="T72" i="28" s="1"/>
  <c r="S17" i="31"/>
  <c r="S72" i="28" s="1"/>
  <c r="R17" i="31"/>
  <c r="Q17" i="31"/>
  <c r="P17" i="31"/>
  <c r="O17" i="31"/>
  <c r="AA17" i="30"/>
  <c r="AA71" i="28" s="1"/>
  <c r="Z17" i="30"/>
  <c r="Z71" i="28" s="1"/>
  <c r="Y17" i="30"/>
  <c r="Y71" i="28" s="1"/>
  <c r="X17" i="30"/>
  <c r="X71" i="28" s="1"/>
  <c r="W17" i="30"/>
  <c r="V17" i="30"/>
  <c r="U17" i="30"/>
  <c r="U71" i="28" s="1"/>
  <c r="T17" i="30"/>
  <c r="T71" i="28" s="1"/>
  <c r="S17" i="30"/>
  <c r="S71" i="28" s="1"/>
  <c r="R17" i="30"/>
  <c r="R71" i="28" s="1"/>
  <c r="Q17" i="30"/>
  <c r="Q71" i="28" s="1"/>
  <c r="P17" i="30"/>
  <c r="P71" i="28" s="1"/>
  <c r="O17" i="30"/>
  <c r="O71" i="28" s="1"/>
  <c r="AA17" i="29"/>
  <c r="AA70" i="28" s="1"/>
  <c r="Z17" i="29"/>
  <c r="Y17" i="29"/>
  <c r="Y70" i="28" s="1"/>
  <c r="X17" i="29"/>
  <c r="X70" i="28" s="1"/>
  <c r="W17" i="29"/>
  <c r="W70" i="28" s="1"/>
  <c r="V17" i="29"/>
  <c r="U17" i="29"/>
  <c r="T17" i="29"/>
  <c r="T70" i="28" s="1"/>
  <c r="S17" i="29"/>
  <c r="R17" i="29"/>
  <c r="Q17" i="29"/>
  <c r="P17" i="29"/>
  <c r="P70" i="28" s="1"/>
  <c r="O17" i="29"/>
  <c r="O70" i="28" s="1"/>
  <c r="AA17" i="10"/>
  <c r="AA69" i="28" s="1"/>
  <c r="Z17" i="10"/>
  <c r="Z69" i="28" s="1"/>
  <c r="Y17" i="10"/>
  <c r="X17" i="10"/>
  <c r="X69" i="28" s="1"/>
  <c r="W17" i="10"/>
  <c r="W69" i="28" s="1"/>
  <c r="V17" i="10"/>
  <c r="V69" i="28" s="1"/>
  <c r="U17" i="10"/>
  <c r="U69" i="28" s="1"/>
  <c r="T17" i="10"/>
  <c r="T69" i="28" s="1"/>
  <c r="S17" i="10"/>
  <c r="S69" i="28" s="1"/>
  <c r="R17" i="10"/>
  <c r="R69" i="28" s="1"/>
  <c r="Q17" i="10"/>
  <c r="P17" i="10"/>
  <c r="P69" i="28" s="1"/>
  <c r="O17" i="10"/>
  <c r="O69" i="28" s="1"/>
  <c r="AA14" i="2"/>
  <c r="AA68" i="28" s="1"/>
  <c r="Z14" i="2"/>
  <c r="Z68" i="28" s="1"/>
  <c r="Y14" i="2"/>
  <c r="Y68" i="28" s="1"/>
  <c r="X14" i="2"/>
  <c r="X68" i="28" s="1"/>
  <c r="W14" i="2"/>
  <c r="W68" i="28" s="1"/>
  <c r="V14" i="2"/>
  <c r="V68" i="28" s="1"/>
  <c r="U14" i="2"/>
  <c r="U68" i="28" s="1"/>
  <c r="T14" i="2"/>
  <c r="T68" i="28" s="1"/>
  <c r="S14" i="2"/>
  <c r="S68" i="28" s="1"/>
  <c r="R14" i="2"/>
  <c r="R68" i="28" s="1"/>
  <c r="Q14" i="2"/>
  <c r="Q68" i="28" s="1"/>
  <c r="P14" i="2"/>
  <c r="P68" i="28" s="1"/>
  <c r="O14" i="2"/>
  <c r="O68" i="28" s="1"/>
  <c r="X80" i="28"/>
  <c r="W80" i="28"/>
  <c r="T80" i="28"/>
  <c r="Q80" i="28"/>
  <c r="P80" i="28"/>
  <c r="O80" i="28"/>
  <c r="AA79" i="28"/>
  <c r="Z79" i="28"/>
  <c r="Y79" i="28"/>
  <c r="X79" i="28"/>
  <c r="U79" i="28"/>
  <c r="T79" i="28"/>
  <c r="Q79" i="28"/>
  <c r="P79" i="28"/>
  <c r="Y78" i="28"/>
  <c r="X78" i="28"/>
  <c r="T78" i="28"/>
  <c r="Q78" i="28"/>
  <c r="P78" i="28"/>
  <c r="Z76" i="28"/>
  <c r="X76" i="28"/>
  <c r="W76" i="28"/>
  <c r="V76" i="28"/>
  <c r="U76" i="28"/>
  <c r="S76" i="28"/>
  <c r="P76" i="28"/>
  <c r="O76" i="28"/>
  <c r="Z72" i="28"/>
  <c r="Y72" i="28"/>
  <c r="X72" i="28"/>
  <c r="R72" i="28"/>
  <c r="Q72" i="28"/>
  <c r="P72" i="28"/>
  <c r="P64" i="28" s="1"/>
  <c r="O72" i="28"/>
  <c r="W71" i="28"/>
  <c r="V71" i="28"/>
  <c r="Z70" i="28"/>
  <c r="V70" i="28"/>
  <c r="U70" i="28"/>
  <c r="S70" i="28"/>
  <c r="R70" i="28"/>
  <c r="Q70" i="28"/>
  <c r="Q62" i="28" s="1"/>
  <c r="Y69" i="28"/>
  <c r="Q69" i="28"/>
  <c r="AT53" i="28"/>
  <c r="AS53" i="28"/>
  <c r="AR53" i="28"/>
  <c r="AQ53" i="28"/>
  <c r="AP53" i="28"/>
  <c r="AO53" i="28"/>
  <c r="AT52" i="28"/>
  <c r="AS52" i="28"/>
  <c r="AR52" i="28"/>
  <c r="AQ52" i="28"/>
  <c r="AP52" i="28"/>
  <c r="AO52" i="28"/>
  <c r="AT51" i="28"/>
  <c r="AT54" i="28" s="1"/>
  <c r="AS51" i="28"/>
  <c r="AS54" i="28" s="1"/>
  <c r="AR51" i="28"/>
  <c r="AQ51" i="28"/>
  <c r="AP51" i="28"/>
  <c r="AO51" i="28"/>
  <c r="AT50" i="28"/>
  <c r="AS50" i="28"/>
  <c r="AR50" i="28"/>
  <c r="AQ50" i="28"/>
  <c r="AP50" i="28"/>
  <c r="AO50" i="28"/>
  <c r="AM50" i="28"/>
  <c r="M48" i="28" s="1"/>
  <c r="AL50" i="28"/>
  <c r="L48" i="28" s="1"/>
  <c r="AJ50" i="28"/>
  <c r="J47" i="28" s="1"/>
  <c r="AI50" i="28"/>
  <c r="I48" i="28" s="1"/>
  <c r="AH50" i="28"/>
  <c r="H48" i="28" s="1"/>
  <c r="AG50" i="28"/>
  <c r="G47" i="28" s="1"/>
  <c r="AF50" i="28"/>
  <c r="F47" i="28" s="1"/>
  <c r="AD50" i="28"/>
  <c r="D48" i="28" s="1"/>
  <c r="AC50" i="28"/>
  <c r="C47" i="28" s="1"/>
  <c r="AT46" i="28"/>
  <c r="AS46" i="28"/>
  <c r="AR46" i="28"/>
  <c r="AQ46" i="28"/>
  <c r="AP46" i="28"/>
  <c r="AO46" i="28"/>
  <c r="AM46" i="28"/>
  <c r="M44" i="28" s="1"/>
  <c r="AL46" i="28"/>
  <c r="L44" i="28" s="1"/>
  <c r="K44" i="28"/>
  <c r="AJ46" i="28"/>
  <c r="J44" i="28" s="1"/>
  <c r="AI46" i="28"/>
  <c r="I43" i="28" s="1"/>
  <c r="AH46" i="28"/>
  <c r="H44" i="28" s="1"/>
  <c r="AG46" i="28"/>
  <c r="G43" i="28" s="1"/>
  <c r="AF46" i="28"/>
  <c r="F43" i="28" s="1"/>
  <c r="AD46" i="28"/>
  <c r="D43" i="28" s="1"/>
  <c r="AC46" i="28"/>
  <c r="C43" i="28" s="1"/>
  <c r="AT42" i="28"/>
  <c r="AS42" i="28"/>
  <c r="AR42" i="28"/>
  <c r="AQ42" i="28"/>
  <c r="AP42" i="28"/>
  <c r="AO42" i="28"/>
  <c r="AM42" i="28"/>
  <c r="M39" i="28"/>
  <c r="AL42" i="28"/>
  <c r="L39" i="28" s="1"/>
  <c r="K40" i="28"/>
  <c r="AJ42" i="28"/>
  <c r="J40" i="28" s="1"/>
  <c r="AI42" i="28"/>
  <c r="I39" i="28" s="1"/>
  <c r="AH42" i="28"/>
  <c r="H39" i="28" s="1"/>
  <c r="AG42" i="28"/>
  <c r="G40" i="28" s="1"/>
  <c r="AF42" i="28"/>
  <c r="F40" i="28" s="1"/>
  <c r="AD42" i="28"/>
  <c r="D39" i="28" s="1"/>
  <c r="AC42" i="28"/>
  <c r="C40" i="28" s="1"/>
  <c r="AT38" i="28"/>
  <c r="AS38" i="28"/>
  <c r="AR38" i="28"/>
  <c r="AQ38" i="28"/>
  <c r="AP38" i="28"/>
  <c r="AO38" i="28"/>
  <c r="AM38" i="28"/>
  <c r="M36" i="28" s="1"/>
  <c r="AL38" i="28"/>
  <c r="AJ38" i="28"/>
  <c r="J36" i="28" s="1"/>
  <c r="AI38" i="28"/>
  <c r="I36" i="28" s="1"/>
  <c r="AH38" i="28"/>
  <c r="H35" i="28" s="1"/>
  <c r="AG38" i="28"/>
  <c r="G35" i="28" s="1"/>
  <c r="AF38" i="28"/>
  <c r="F35" i="28" s="1"/>
  <c r="E36" i="28"/>
  <c r="AD38" i="28"/>
  <c r="D35" i="28" s="1"/>
  <c r="AC38" i="28"/>
  <c r="C36" i="28"/>
  <c r="AN50" i="28"/>
  <c r="AN46" i="28"/>
  <c r="AN42" i="28"/>
  <c r="AN38" i="28"/>
  <c r="J43" i="28"/>
  <c r="E44" i="28"/>
  <c r="C44" i="28"/>
  <c r="F48" i="28"/>
  <c r="K43" i="28"/>
  <c r="L43" i="28"/>
  <c r="D47" i="28"/>
  <c r="D50" i="28" s="1"/>
  <c r="D40" i="28"/>
  <c r="AD54" i="28"/>
  <c r="D51" i="28" s="1"/>
  <c r="M47" i="28"/>
  <c r="F44" i="28"/>
  <c r="C39" i="28"/>
  <c r="K39" i="28"/>
  <c r="E40" i="28"/>
  <c r="M40" i="28"/>
  <c r="E35" i="28"/>
  <c r="M35" i="28"/>
  <c r="F36" i="28"/>
  <c r="C35" i="28"/>
  <c r="AC54" i="28"/>
  <c r="C52" i="28" s="1"/>
  <c r="D52" i="28"/>
  <c r="T5" i="47"/>
  <c r="AN54" i="28"/>
  <c r="C13" i="28"/>
  <c r="D13" i="28"/>
  <c r="E13" i="28"/>
  <c r="D79" i="2"/>
  <c r="E79" i="2" s="1"/>
  <c r="F79" i="2" s="1"/>
  <c r="G79" i="2" s="1"/>
  <c r="H79" i="2" s="1"/>
  <c r="I79" i="2" s="1"/>
  <c r="J79" i="2" s="1"/>
  <c r="K79" i="2" s="1"/>
  <c r="L79" i="2" s="1"/>
  <c r="M79" i="2" s="1"/>
  <c r="N79" i="2" s="1"/>
  <c r="O79" i="2" s="1"/>
  <c r="P79" i="2" s="1"/>
  <c r="Q79" i="2" s="1"/>
  <c r="R79" i="2" s="1"/>
  <c r="S79" i="2" s="1"/>
  <c r="T79" i="2" s="1"/>
  <c r="U79" i="2" s="1"/>
  <c r="V79" i="2" s="1"/>
  <c r="W79" i="2" s="1"/>
  <c r="X79" i="2" s="1"/>
  <c r="Y79" i="2" s="1"/>
  <c r="Z79" i="2" s="1"/>
  <c r="AA79" i="2" s="1"/>
  <c r="C57" i="33"/>
  <c r="C57" i="10"/>
  <c r="C98" i="10" s="1"/>
  <c r="I99" i="34"/>
  <c r="F99" i="34"/>
  <c r="D91" i="33"/>
  <c r="E91" i="33"/>
  <c r="F91" i="33"/>
  <c r="G91" i="33"/>
  <c r="H91" i="33"/>
  <c r="I91" i="33"/>
  <c r="J91" i="33"/>
  <c r="K91" i="33"/>
  <c r="L91" i="33"/>
  <c r="M91" i="33"/>
  <c r="N91" i="33"/>
  <c r="O91" i="33"/>
  <c r="O85" i="43" s="1"/>
  <c r="P91" i="33"/>
  <c r="P85" i="43" s="1"/>
  <c r="Q91" i="33"/>
  <c r="Q85" i="43" s="1"/>
  <c r="R91" i="33"/>
  <c r="S91" i="33"/>
  <c r="S85" i="43" s="1"/>
  <c r="T91" i="33"/>
  <c r="T85" i="43" s="1"/>
  <c r="U91" i="33"/>
  <c r="V91" i="33"/>
  <c r="V85" i="43" s="1"/>
  <c r="W91" i="33"/>
  <c r="W85" i="43" s="1"/>
  <c r="X91" i="33"/>
  <c r="X85" i="43" s="1"/>
  <c r="Y91" i="33"/>
  <c r="Y85" i="43" s="1"/>
  <c r="Z91" i="33"/>
  <c r="AA91" i="33"/>
  <c r="AA85" i="43" s="1"/>
  <c r="C91" i="33"/>
  <c r="D91" i="36"/>
  <c r="E91" i="36"/>
  <c r="F91" i="36"/>
  <c r="G91" i="36"/>
  <c r="H91" i="36"/>
  <c r="I91" i="36"/>
  <c r="J91" i="36"/>
  <c r="K91" i="36"/>
  <c r="L91" i="36"/>
  <c r="M91" i="36"/>
  <c r="N91" i="36"/>
  <c r="O91" i="36"/>
  <c r="P91" i="36"/>
  <c r="Q91" i="36"/>
  <c r="R91" i="36"/>
  <c r="S91" i="36"/>
  <c r="T91" i="36"/>
  <c r="U91" i="36"/>
  <c r="V91" i="36"/>
  <c r="W91" i="36"/>
  <c r="X91" i="36"/>
  <c r="Y91" i="36"/>
  <c r="Z91" i="36"/>
  <c r="AA91" i="36"/>
  <c r="D92" i="36"/>
  <c r="E92" i="36"/>
  <c r="F92" i="36"/>
  <c r="G92" i="36"/>
  <c r="H92" i="36"/>
  <c r="I92" i="36"/>
  <c r="J92" i="36"/>
  <c r="K92" i="36"/>
  <c r="L92" i="36"/>
  <c r="M92" i="36"/>
  <c r="N92" i="36"/>
  <c r="O92" i="36"/>
  <c r="P92" i="36"/>
  <c r="Q92" i="36"/>
  <c r="R92" i="36"/>
  <c r="S92" i="36"/>
  <c r="T92" i="36"/>
  <c r="U92" i="36"/>
  <c r="V92" i="36"/>
  <c r="W92" i="36"/>
  <c r="X92" i="36"/>
  <c r="Y92" i="36"/>
  <c r="Z92" i="36"/>
  <c r="AA92" i="36"/>
  <c r="D93" i="36"/>
  <c r="E93" i="36"/>
  <c r="F93" i="36"/>
  <c r="G93" i="36"/>
  <c r="H93" i="36"/>
  <c r="I93" i="36"/>
  <c r="J93" i="36"/>
  <c r="K93" i="36"/>
  <c r="L93" i="36"/>
  <c r="M93" i="36"/>
  <c r="N93" i="36"/>
  <c r="O93" i="36"/>
  <c r="P93" i="36"/>
  <c r="Q93" i="36"/>
  <c r="R93" i="36"/>
  <c r="S93" i="36"/>
  <c r="T93" i="36"/>
  <c r="U93" i="36"/>
  <c r="V93" i="36"/>
  <c r="W93" i="36"/>
  <c r="X93" i="36"/>
  <c r="Y93" i="36"/>
  <c r="Z93" i="36"/>
  <c r="AA93" i="36"/>
  <c r="D94" i="36"/>
  <c r="E94" i="36"/>
  <c r="F94" i="36"/>
  <c r="G94" i="36"/>
  <c r="H94" i="36"/>
  <c r="I94" i="36"/>
  <c r="J94" i="36"/>
  <c r="K94" i="36"/>
  <c r="L94" i="36"/>
  <c r="M94" i="36"/>
  <c r="N94" i="36"/>
  <c r="O94" i="36"/>
  <c r="P94" i="36"/>
  <c r="Q94" i="36"/>
  <c r="R94" i="36"/>
  <c r="S94" i="36"/>
  <c r="T94" i="36"/>
  <c r="U94" i="36"/>
  <c r="V94" i="36"/>
  <c r="W94" i="36"/>
  <c r="X94" i="36"/>
  <c r="Y94" i="36"/>
  <c r="Z94" i="36"/>
  <c r="AA94" i="36"/>
  <c r="D95" i="36"/>
  <c r="E95" i="36"/>
  <c r="F95" i="36"/>
  <c r="G95" i="36"/>
  <c r="H95" i="36"/>
  <c r="I95" i="36"/>
  <c r="J95" i="36"/>
  <c r="K95" i="36"/>
  <c r="L95" i="36"/>
  <c r="M95" i="36"/>
  <c r="N95" i="36"/>
  <c r="O95" i="36"/>
  <c r="P95" i="36"/>
  <c r="Q95" i="36"/>
  <c r="R95" i="36"/>
  <c r="S95" i="36"/>
  <c r="T95" i="36"/>
  <c r="U95" i="36"/>
  <c r="V95" i="36"/>
  <c r="W95" i="36"/>
  <c r="X95" i="36"/>
  <c r="Y95" i="36"/>
  <c r="Z95" i="36"/>
  <c r="AA95" i="36"/>
  <c r="D96" i="36"/>
  <c r="E96" i="36"/>
  <c r="F96" i="36"/>
  <c r="G96" i="36"/>
  <c r="H96" i="36"/>
  <c r="I96" i="36"/>
  <c r="J96" i="36"/>
  <c r="K96" i="36"/>
  <c r="L96" i="36"/>
  <c r="M96" i="36"/>
  <c r="N96" i="36"/>
  <c r="O96" i="36"/>
  <c r="P96" i="36"/>
  <c r="Q96" i="36"/>
  <c r="R96" i="36"/>
  <c r="S96" i="36"/>
  <c r="T96" i="36"/>
  <c r="U96" i="36"/>
  <c r="V96" i="36"/>
  <c r="W96" i="36"/>
  <c r="X96" i="36"/>
  <c r="Y96" i="36"/>
  <c r="Z96" i="36"/>
  <c r="AA96" i="36"/>
  <c r="D97" i="36"/>
  <c r="E97" i="36"/>
  <c r="F97" i="36"/>
  <c r="G97" i="36"/>
  <c r="H97" i="36"/>
  <c r="I97" i="36"/>
  <c r="J97" i="36"/>
  <c r="K97" i="36"/>
  <c r="L97" i="36"/>
  <c r="M97" i="36"/>
  <c r="N97" i="36"/>
  <c r="O97" i="36"/>
  <c r="P97" i="36"/>
  <c r="Q97" i="36"/>
  <c r="R97" i="36"/>
  <c r="S97" i="36"/>
  <c r="T97" i="36"/>
  <c r="U97" i="36"/>
  <c r="V97" i="36"/>
  <c r="W97" i="36"/>
  <c r="X97" i="36"/>
  <c r="Y97" i="36"/>
  <c r="Z97" i="36"/>
  <c r="AA97" i="36"/>
  <c r="D98" i="36"/>
  <c r="E98" i="36"/>
  <c r="F98" i="36"/>
  <c r="G98" i="36"/>
  <c r="H98" i="36"/>
  <c r="I98" i="36"/>
  <c r="J98" i="36"/>
  <c r="K98" i="36"/>
  <c r="L98" i="36"/>
  <c r="M98" i="36"/>
  <c r="N98" i="36"/>
  <c r="O98" i="36"/>
  <c r="P98" i="36"/>
  <c r="Q98" i="36"/>
  <c r="R98" i="36"/>
  <c r="S98" i="36"/>
  <c r="T98" i="36"/>
  <c r="U98" i="36"/>
  <c r="V98" i="36"/>
  <c r="W98" i="36"/>
  <c r="X98" i="36"/>
  <c r="Y98" i="36"/>
  <c r="Z98" i="36"/>
  <c r="AA98" i="36"/>
  <c r="D99" i="36"/>
  <c r="E99" i="36"/>
  <c r="F99" i="36"/>
  <c r="G99" i="36"/>
  <c r="H99" i="36"/>
  <c r="I99" i="36"/>
  <c r="J99" i="36"/>
  <c r="K99" i="36"/>
  <c r="L99" i="36"/>
  <c r="M99" i="36"/>
  <c r="N99" i="36"/>
  <c r="O99" i="36"/>
  <c r="P99" i="36"/>
  <c r="Q99" i="36"/>
  <c r="R99" i="36"/>
  <c r="S99" i="36"/>
  <c r="T99" i="36"/>
  <c r="U99" i="36"/>
  <c r="V99" i="36"/>
  <c r="W99" i="36"/>
  <c r="X99" i="36"/>
  <c r="Y99" i="36"/>
  <c r="Z99" i="36"/>
  <c r="AA99" i="36"/>
  <c r="D100" i="36"/>
  <c r="E100" i="36"/>
  <c r="F100" i="36"/>
  <c r="G100" i="36"/>
  <c r="H100" i="36"/>
  <c r="I100" i="36"/>
  <c r="J100" i="36"/>
  <c r="K100" i="36"/>
  <c r="L100" i="36"/>
  <c r="M100" i="36"/>
  <c r="N100" i="36"/>
  <c r="O100" i="36"/>
  <c r="P100" i="36"/>
  <c r="Q100" i="36"/>
  <c r="R100" i="36"/>
  <c r="S100" i="36"/>
  <c r="T100" i="36"/>
  <c r="U100" i="36"/>
  <c r="V100" i="36"/>
  <c r="W100" i="36"/>
  <c r="X100" i="36"/>
  <c r="Y100" i="36"/>
  <c r="Z100" i="36"/>
  <c r="AA100" i="36"/>
  <c r="D101" i="36"/>
  <c r="E101" i="36"/>
  <c r="F101" i="36"/>
  <c r="G101" i="36"/>
  <c r="H101" i="36"/>
  <c r="I101" i="36"/>
  <c r="J101" i="36"/>
  <c r="K101" i="36"/>
  <c r="L101" i="36"/>
  <c r="M101" i="36"/>
  <c r="N101" i="36"/>
  <c r="O101" i="36"/>
  <c r="P101" i="36"/>
  <c r="Q101" i="36"/>
  <c r="R101" i="36"/>
  <c r="S101" i="36"/>
  <c r="T101" i="36"/>
  <c r="U101" i="36"/>
  <c r="V101" i="36"/>
  <c r="W101" i="36"/>
  <c r="X101" i="36"/>
  <c r="Y101" i="36"/>
  <c r="Z101" i="36"/>
  <c r="AA101" i="36"/>
  <c r="D102" i="36"/>
  <c r="E102" i="36"/>
  <c r="F102" i="36"/>
  <c r="G102" i="36"/>
  <c r="H102" i="36"/>
  <c r="I102" i="36"/>
  <c r="J102" i="36"/>
  <c r="K102" i="36"/>
  <c r="L102" i="36"/>
  <c r="M102" i="36"/>
  <c r="N102" i="36"/>
  <c r="O102" i="36"/>
  <c r="P102" i="36"/>
  <c r="Q102" i="36"/>
  <c r="R102" i="36"/>
  <c r="S102" i="36"/>
  <c r="T102" i="36"/>
  <c r="U102" i="36"/>
  <c r="V102" i="36"/>
  <c r="W102" i="36"/>
  <c r="X102" i="36"/>
  <c r="Y102" i="36"/>
  <c r="Z102" i="36"/>
  <c r="AA102" i="36"/>
  <c r="D103" i="36"/>
  <c r="E103" i="36"/>
  <c r="F103" i="36"/>
  <c r="G103" i="36"/>
  <c r="H103" i="36"/>
  <c r="I103" i="36"/>
  <c r="J103" i="36"/>
  <c r="K103" i="36"/>
  <c r="L103" i="36"/>
  <c r="M103" i="36"/>
  <c r="N103" i="36"/>
  <c r="O103" i="36"/>
  <c r="P103" i="36"/>
  <c r="Q103" i="36"/>
  <c r="R103" i="36"/>
  <c r="S103" i="36"/>
  <c r="T103" i="36"/>
  <c r="U103" i="36"/>
  <c r="V103" i="36"/>
  <c r="W103" i="36"/>
  <c r="X103" i="36"/>
  <c r="Y103" i="36"/>
  <c r="Z103" i="36"/>
  <c r="AA103" i="36"/>
  <c r="C92" i="36"/>
  <c r="C93" i="36"/>
  <c r="C94" i="36"/>
  <c r="C95" i="36"/>
  <c r="C96" i="36"/>
  <c r="C97" i="36"/>
  <c r="C98" i="36"/>
  <c r="C99" i="36"/>
  <c r="C100" i="36"/>
  <c r="C101" i="36"/>
  <c r="C102" i="36"/>
  <c r="C103" i="36"/>
  <c r="C91" i="36"/>
  <c r="D91" i="35"/>
  <c r="E91" i="35"/>
  <c r="F91" i="35"/>
  <c r="G91" i="35"/>
  <c r="H91" i="35"/>
  <c r="I91" i="35"/>
  <c r="J91" i="35"/>
  <c r="K91" i="35"/>
  <c r="L91" i="35"/>
  <c r="M91" i="35"/>
  <c r="N91" i="35"/>
  <c r="O91" i="35"/>
  <c r="P91" i="35"/>
  <c r="Q91" i="35"/>
  <c r="R91" i="35"/>
  <c r="S91" i="35"/>
  <c r="T91" i="35"/>
  <c r="U91" i="35"/>
  <c r="V91" i="35"/>
  <c r="W91" i="35"/>
  <c r="X91" i="35"/>
  <c r="Y91" i="35"/>
  <c r="Z91" i="35"/>
  <c r="AA91" i="35"/>
  <c r="D92" i="35"/>
  <c r="E92" i="35"/>
  <c r="F92" i="35"/>
  <c r="G92" i="35"/>
  <c r="H92" i="35"/>
  <c r="I92" i="35"/>
  <c r="J92" i="35"/>
  <c r="K92" i="35"/>
  <c r="L92" i="35"/>
  <c r="M92" i="35"/>
  <c r="N92" i="35"/>
  <c r="O92" i="35"/>
  <c r="P92" i="35"/>
  <c r="Q92" i="35"/>
  <c r="R92" i="35"/>
  <c r="S92" i="35"/>
  <c r="T92" i="35"/>
  <c r="U92" i="35"/>
  <c r="V92" i="35"/>
  <c r="W92" i="35"/>
  <c r="X92" i="35"/>
  <c r="Y92" i="35"/>
  <c r="Z92" i="35"/>
  <c r="AA92" i="35"/>
  <c r="D93" i="35"/>
  <c r="E93" i="35"/>
  <c r="F93" i="35"/>
  <c r="G93" i="35"/>
  <c r="H93" i="35"/>
  <c r="I93" i="35"/>
  <c r="J93" i="35"/>
  <c r="K93" i="35"/>
  <c r="L93" i="35"/>
  <c r="M93" i="35"/>
  <c r="N93" i="35"/>
  <c r="O93" i="35"/>
  <c r="P93" i="35"/>
  <c r="Q93" i="35"/>
  <c r="R93" i="35"/>
  <c r="S93" i="35"/>
  <c r="T93" i="35"/>
  <c r="U93" i="35"/>
  <c r="V93" i="35"/>
  <c r="W93" i="35"/>
  <c r="X93" i="35"/>
  <c r="Y93" i="35"/>
  <c r="Z93" i="35"/>
  <c r="AA93" i="35"/>
  <c r="D94" i="35"/>
  <c r="E94" i="35"/>
  <c r="F94" i="35"/>
  <c r="G94" i="35"/>
  <c r="H94" i="35"/>
  <c r="I94" i="35"/>
  <c r="J94" i="35"/>
  <c r="K94" i="35"/>
  <c r="L94" i="35"/>
  <c r="M94" i="35"/>
  <c r="N94" i="35"/>
  <c r="O94" i="35"/>
  <c r="P94" i="35"/>
  <c r="Q94" i="35"/>
  <c r="R94" i="35"/>
  <c r="S94" i="35"/>
  <c r="T94" i="35"/>
  <c r="U94" i="35"/>
  <c r="V94" i="35"/>
  <c r="W94" i="35"/>
  <c r="X94" i="35"/>
  <c r="Y94" i="35"/>
  <c r="Z94" i="35"/>
  <c r="AA94" i="35"/>
  <c r="D95" i="35"/>
  <c r="E95" i="35"/>
  <c r="F95" i="35"/>
  <c r="G95" i="35"/>
  <c r="H95" i="35"/>
  <c r="I95" i="35"/>
  <c r="J95" i="35"/>
  <c r="K95" i="35"/>
  <c r="L95" i="35"/>
  <c r="M95" i="35"/>
  <c r="N95" i="35"/>
  <c r="O95" i="35"/>
  <c r="P95" i="35"/>
  <c r="Q95" i="35"/>
  <c r="R95" i="35"/>
  <c r="S95" i="35"/>
  <c r="T95" i="35"/>
  <c r="U95" i="35"/>
  <c r="V95" i="35"/>
  <c r="W95" i="35"/>
  <c r="X95" i="35"/>
  <c r="Y95" i="35"/>
  <c r="Z95" i="35"/>
  <c r="AA95" i="35"/>
  <c r="D96" i="35"/>
  <c r="E96" i="35"/>
  <c r="F96" i="35"/>
  <c r="G96" i="35"/>
  <c r="H96" i="35"/>
  <c r="I96" i="35"/>
  <c r="J96" i="35"/>
  <c r="K96" i="35"/>
  <c r="L96" i="35"/>
  <c r="M96" i="35"/>
  <c r="N96" i="35"/>
  <c r="O96" i="35"/>
  <c r="P96" i="35"/>
  <c r="Q96" i="35"/>
  <c r="R96" i="35"/>
  <c r="S96" i="35"/>
  <c r="T96" i="35"/>
  <c r="U96" i="35"/>
  <c r="V96" i="35"/>
  <c r="W96" i="35"/>
  <c r="X96" i="35"/>
  <c r="Y96" i="35"/>
  <c r="Z96" i="35"/>
  <c r="AA96" i="35"/>
  <c r="D97" i="35"/>
  <c r="E97" i="35"/>
  <c r="F97" i="35"/>
  <c r="G97" i="35"/>
  <c r="H97" i="35"/>
  <c r="I97" i="35"/>
  <c r="J97" i="35"/>
  <c r="K97" i="35"/>
  <c r="L97" i="35"/>
  <c r="M97" i="35"/>
  <c r="N97" i="35"/>
  <c r="O97" i="35"/>
  <c r="P97" i="35"/>
  <c r="Q97" i="35"/>
  <c r="R97" i="35"/>
  <c r="S97" i="35"/>
  <c r="T97" i="35"/>
  <c r="U97" i="35"/>
  <c r="V97" i="35"/>
  <c r="W97" i="35"/>
  <c r="X97" i="35"/>
  <c r="Y97" i="35"/>
  <c r="Z97" i="35"/>
  <c r="AA97" i="35"/>
  <c r="D98" i="35"/>
  <c r="E98" i="35"/>
  <c r="F98" i="35"/>
  <c r="G98" i="35"/>
  <c r="H98" i="35"/>
  <c r="I98" i="35"/>
  <c r="J98" i="35"/>
  <c r="K98" i="35"/>
  <c r="L98" i="35"/>
  <c r="M98" i="35"/>
  <c r="N98" i="35"/>
  <c r="O98" i="35"/>
  <c r="P98" i="35"/>
  <c r="Q98" i="35"/>
  <c r="R98" i="35"/>
  <c r="S98" i="35"/>
  <c r="T98" i="35"/>
  <c r="U98" i="35"/>
  <c r="V98" i="35"/>
  <c r="W98" i="35"/>
  <c r="X98" i="35"/>
  <c r="Y98" i="35"/>
  <c r="Z98" i="35"/>
  <c r="AA98" i="35"/>
  <c r="D99" i="35"/>
  <c r="E99" i="35"/>
  <c r="F99" i="35"/>
  <c r="G99" i="35"/>
  <c r="H99" i="35"/>
  <c r="I99" i="35"/>
  <c r="J99" i="35"/>
  <c r="K99" i="35"/>
  <c r="L99" i="35"/>
  <c r="M99" i="35"/>
  <c r="N99" i="35"/>
  <c r="O99" i="35"/>
  <c r="P99" i="35"/>
  <c r="Q99" i="35"/>
  <c r="R99" i="35"/>
  <c r="S99" i="35"/>
  <c r="T99" i="35"/>
  <c r="U99" i="35"/>
  <c r="V99" i="35"/>
  <c r="W99" i="35"/>
  <c r="X99" i="35"/>
  <c r="Y99" i="35"/>
  <c r="Z99" i="35"/>
  <c r="AA99" i="35"/>
  <c r="D100" i="35"/>
  <c r="E100" i="35"/>
  <c r="F100" i="35"/>
  <c r="G100" i="35"/>
  <c r="H100" i="35"/>
  <c r="I100" i="35"/>
  <c r="J100" i="35"/>
  <c r="K100" i="35"/>
  <c r="L100" i="35"/>
  <c r="M100" i="35"/>
  <c r="N100" i="35"/>
  <c r="O100" i="35"/>
  <c r="P100" i="35"/>
  <c r="Q100" i="35"/>
  <c r="R100" i="35"/>
  <c r="S100" i="35"/>
  <c r="T100" i="35"/>
  <c r="U100" i="35"/>
  <c r="V100" i="35"/>
  <c r="W100" i="35"/>
  <c r="X100" i="35"/>
  <c r="Y100" i="35"/>
  <c r="Z100" i="35"/>
  <c r="AA100" i="35"/>
  <c r="D101" i="35"/>
  <c r="E101" i="35"/>
  <c r="F101" i="35"/>
  <c r="G101" i="35"/>
  <c r="H101" i="35"/>
  <c r="I101" i="35"/>
  <c r="J101" i="35"/>
  <c r="K101" i="35"/>
  <c r="L101" i="35"/>
  <c r="M101" i="35"/>
  <c r="N101" i="35"/>
  <c r="O101" i="35"/>
  <c r="P101" i="35"/>
  <c r="Q101" i="35"/>
  <c r="R101" i="35"/>
  <c r="S101" i="35"/>
  <c r="T101" i="35"/>
  <c r="U101" i="35"/>
  <c r="V101" i="35"/>
  <c r="W101" i="35"/>
  <c r="X101" i="35"/>
  <c r="Y101" i="35"/>
  <c r="Z101" i="35"/>
  <c r="AA101" i="35"/>
  <c r="D102" i="35"/>
  <c r="E102" i="35"/>
  <c r="F102" i="35"/>
  <c r="G102" i="35"/>
  <c r="H102" i="35"/>
  <c r="I102" i="35"/>
  <c r="J102" i="35"/>
  <c r="K102" i="35"/>
  <c r="L102" i="35"/>
  <c r="M102" i="35"/>
  <c r="N102" i="35"/>
  <c r="O102" i="35"/>
  <c r="P102" i="35"/>
  <c r="Q102" i="35"/>
  <c r="R102" i="35"/>
  <c r="S102" i="35"/>
  <c r="T102" i="35"/>
  <c r="U102" i="35"/>
  <c r="V102" i="35"/>
  <c r="W102" i="35"/>
  <c r="X102" i="35"/>
  <c r="Y102" i="35"/>
  <c r="Z102" i="35"/>
  <c r="AA102" i="35"/>
  <c r="D103" i="35"/>
  <c r="E103" i="35"/>
  <c r="F103" i="35"/>
  <c r="G103" i="35"/>
  <c r="H103" i="35"/>
  <c r="I103" i="35"/>
  <c r="J103" i="35"/>
  <c r="K103" i="35"/>
  <c r="L103" i="35"/>
  <c r="M103" i="35"/>
  <c r="N103" i="35"/>
  <c r="O103" i="35"/>
  <c r="P103" i="35"/>
  <c r="Q103" i="35"/>
  <c r="R103" i="35"/>
  <c r="S103" i="35"/>
  <c r="T103" i="35"/>
  <c r="U103" i="35"/>
  <c r="V103" i="35"/>
  <c r="W103" i="35"/>
  <c r="X103" i="35"/>
  <c r="Y103" i="35"/>
  <c r="Z103" i="35"/>
  <c r="AA103" i="35"/>
  <c r="C92" i="35"/>
  <c r="C93" i="35"/>
  <c r="C94" i="35"/>
  <c r="C95" i="35"/>
  <c r="C96" i="35"/>
  <c r="C97" i="35"/>
  <c r="C98" i="35"/>
  <c r="C99" i="35"/>
  <c r="C100" i="35"/>
  <c r="C101" i="35"/>
  <c r="C102" i="35"/>
  <c r="C103" i="35"/>
  <c r="C91" i="35"/>
  <c r="D91" i="34"/>
  <c r="E91" i="34"/>
  <c r="F91" i="34"/>
  <c r="G91" i="34"/>
  <c r="H91" i="34"/>
  <c r="I91" i="34"/>
  <c r="J91" i="34"/>
  <c r="K91" i="34"/>
  <c r="L91" i="34"/>
  <c r="M91" i="34"/>
  <c r="N91" i="34"/>
  <c r="O91" i="34"/>
  <c r="P91" i="34"/>
  <c r="Q91" i="34"/>
  <c r="R91" i="34"/>
  <c r="S91" i="34"/>
  <c r="T91" i="34"/>
  <c r="U91" i="34"/>
  <c r="V91" i="34"/>
  <c r="W91" i="34"/>
  <c r="X91" i="34"/>
  <c r="Y91" i="34"/>
  <c r="Z91" i="34"/>
  <c r="AA91" i="34"/>
  <c r="D92" i="34"/>
  <c r="E92" i="34"/>
  <c r="F92" i="34"/>
  <c r="G92" i="34"/>
  <c r="H92" i="34"/>
  <c r="I92" i="34"/>
  <c r="J92" i="34"/>
  <c r="K92" i="34"/>
  <c r="L92" i="34"/>
  <c r="M92" i="34"/>
  <c r="N92" i="34"/>
  <c r="O92" i="34"/>
  <c r="P92" i="34"/>
  <c r="Q92" i="34"/>
  <c r="R92" i="34"/>
  <c r="S92" i="34"/>
  <c r="T92" i="34"/>
  <c r="U92" i="34"/>
  <c r="V92" i="34"/>
  <c r="W92" i="34"/>
  <c r="X92" i="34"/>
  <c r="Y92" i="34"/>
  <c r="Z92" i="34"/>
  <c r="AA92" i="34"/>
  <c r="D93" i="34"/>
  <c r="E93" i="34"/>
  <c r="F93" i="34"/>
  <c r="G93" i="34"/>
  <c r="H93" i="34"/>
  <c r="I93" i="34"/>
  <c r="J93" i="34"/>
  <c r="K93" i="34"/>
  <c r="L93" i="34"/>
  <c r="M93" i="34"/>
  <c r="N93" i="34"/>
  <c r="O93" i="34"/>
  <c r="P93" i="34"/>
  <c r="Q93" i="34"/>
  <c r="R93" i="34"/>
  <c r="S93" i="34"/>
  <c r="T93" i="34"/>
  <c r="U93" i="34"/>
  <c r="V93" i="34"/>
  <c r="W93" i="34"/>
  <c r="X93" i="34"/>
  <c r="Y93" i="34"/>
  <c r="Z93" i="34"/>
  <c r="AA93" i="34"/>
  <c r="D94" i="34"/>
  <c r="E94" i="34"/>
  <c r="F94" i="34"/>
  <c r="G94" i="34"/>
  <c r="H94" i="34"/>
  <c r="I94" i="34"/>
  <c r="J94" i="34"/>
  <c r="K94" i="34"/>
  <c r="L94" i="34"/>
  <c r="M94" i="34"/>
  <c r="N94" i="34"/>
  <c r="O94" i="34"/>
  <c r="P94" i="34"/>
  <c r="Q94" i="34"/>
  <c r="R94" i="34"/>
  <c r="S94" i="34"/>
  <c r="T94" i="34"/>
  <c r="U94" i="34"/>
  <c r="V94" i="34"/>
  <c r="W94" i="34"/>
  <c r="X94" i="34"/>
  <c r="Y94" i="34"/>
  <c r="Z94" i="34"/>
  <c r="AA94" i="34"/>
  <c r="D95" i="34"/>
  <c r="E95" i="34"/>
  <c r="F95" i="34"/>
  <c r="G95" i="34"/>
  <c r="H95" i="34"/>
  <c r="I95" i="34"/>
  <c r="J95" i="34"/>
  <c r="K95" i="34"/>
  <c r="L95" i="34"/>
  <c r="M95" i="34"/>
  <c r="N95" i="34"/>
  <c r="O95" i="34"/>
  <c r="P95" i="34"/>
  <c r="Q95" i="34"/>
  <c r="R95" i="34"/>
  <c r="S95" i="34"/>
  <c r="T95" i="34"/>
  <c r="U95" i="34"/>
  <c r="V95" i="34"/>
  <c r="W95" i="34"/>
  <c r="X95" i="34"/>
  <c r="Y95" i="34"/>
  <c r="Z95" i="34"/>
  <c r="AA95" i="34"/>
  <c r="D96" i="34"/>
  <c r="E96" i="34"/>
  <c r="F96" i="34"/>
  <c r="G96" i="34"/>
  <c r="H96" i="34"/>
  <c r="I96" i="34"/>
  <c r="J96" i="34"/>
  <c r="K96" i="34"/>
  <c r="L96" i="34"/>
  <c r="M96" i="34"/>
  <c r="N96" i="34"/>
  <c r="O96" i="34"/>
  <c r="P96" i="34"/>
  <c r="Q96" i="34"/>
  <c r="R96" i="34"/>
  <c r="S96" i="34"/>
  <c r="T96" i="34"/>
  <c r="U96" i="34"/>
  <c r="V96" i="34"/>
  <c r="W96" i="34"/>
  <c r="X96" i="34"/>
  <c r="Y96" i="34"/>
  <c r="Z96" i="34"/>
  <c r="AA96" i="34"/>
  <c r="D97" i="34"/>
  <c r="E97" i="34"/>
  <c r="F97" i="34"/>
  <c r="G97" i="34"/>
  <c r="H97" i="34"/>
  <c r="I97" i="34"/>
  <c r="J97" i="34"/>
  <c r="K97" i="34"/>
  <c r="L97" i="34"/>
  <c r="M97" i="34"/>
  <c r="N97" i="34"/>
  <c r="O97" i="34"/>
  <c r="P97" i="34"/>
  <c r="Q97" i="34"/>
  <c r="R97" i="34"/>
  <c r="S97" i="34"/>
  <c r="T97" i="34"/>
  <c r="U97" i="34"/>
  <c r="V97" i="34"/>
  <c r="W97" i="34"/>
  <c r="X97" i="34"/>
  <c r="Y97" i="34"/>
  <c r="Z97" i="34"/>
  <c r="AA97" i="34"/>
  <c r="D98" i="34"/>
  <c r="E98" i="34"/>
  <c r="F98" i="34"/>
  <c r="G98" i="34"/>
  <c r="H98" i="34"/>
  <c r="I98" i="34"/>
  <c r="J98" i="34"/>
  <c r="K98" i="34"/>
  <c r="L98" i="34"/>
  <c r="M98" i="34"/>
  <c r="N98" i="34"/>
  <c r="O98" i="34"/>
  <c r="P98" i="34"/>
  <c r="Q98" i="34"/>
  <c r="R98" i="34"/>
  <c r="S98" i="34"/>
  <c r="T98" i="34"/>
  <c r="U98" i="34"/>
  <c r="V98" i="34"/>
  <c r="W98" i="34"/>
  <c r="X98" i="34"/>
  <c r="Y98" i="34"/>
  <c r="Z98" i="34"/>
  <c r="AA98" i="34"/>
  <c r="D99" i="34"/>
  <c r="E99" i="34"/>
  <c r="G99" i="34"/>
  <c r="H99" i="34"/>
  <c r="J99" i="34"/>
  <c r="K99" i="34"/>
  <c r="L99" i="34"/>
  <c r="M99" i="34"/>
  <c r="N99" i="34"/>
  <c r="O99" i="34"/>
  <c r="P99" i="34"/>
  <c r="Q99" i="34"/>
  <c r="R99" i="34"/>
  <c r="S99" i="34"/>
  <c r="T99" i="34"/>
  <c r="U99" i="34"/>
  <c r="V99" i="34"/>
  <c r="W99" i="34"/>
  <c r="X99" i="34"/>
  <c r="Y99" i="34"/>
  <c r="Z99" i="34"/>
  <c r="AA99" i="34"/>
  <c r="D100" i="34"/>
  <c r="E100" i="34"/>
  <c r="F100" i="34"/>
  <c r="G100" i="34"/>
  <c r="H100" i="34"/>
  <c r="I100" i="34"/>
  <c r="J100" i="34"/>
  <c r="K100" i="34"/>
  <c r="L100" i="34"/>
  <c r="M100" i="34"/>
  <c r="N100" i="34"/>
  <c r="O100" i="34"/>
  <c r="P100" i="34"/>
  <c r="Q100" i="34"/>
  <c r="R100" i="34"/>
  <c r="S100" i="34"/>
  <c r="T100" i="34"/>
  <c r="U100" i="34"/>
  <c r="V100" i="34"/>
  <c r="W100" i="34"/>
  <c r="X100" i="34"/>
  <c r="Y100" i="34"/>
  <c r="Z100" i="34"/>
  <c r="AA100" i="34"/>
  <c r="D101" i="34"/>
  <c r="E101" i="34"/>
  <c r="F101" i="34"/>
  <c r="G101" i="34"/>
  <c r="H101" i="34"/>
  <c r="I101" i="34"/>
  <c r="J101" i="34"/>
  <c r="K101" i="34"/>
  <c r="L101" i="34"/>
  <c r="M101" i="34"/>
  <c r="N101" i="34"/>
  <c r="O101" i="34"/>
  <c r="P101" i="34"/>
  <c r="Q101" i="34"/>
  <c r="R101" i="34"/>
  <c r="S101" i="34"/>
  <c r="T101" i="34"/>
  <c r="U101" i="34"/>
  <c r="V101" i="34"/>
  <c r="W101" i="34"/>
  <c r="X101" i="34"/>
  <c r="Y101" i="34"/>
  <c r="Z101" i="34"/>
  <c r="AA101" i="34"/>
  <c r="D102" i="34"/>
  <c r="E102" i="34"/>
  <c r="F102" i="34"/>
  <c r="G102" i="34"/>
  <c r="H102" i="34"/>
  <c r="I102" i="34"/>
  <c r="J102" i="34"/>
  <c r="K102" i="34"/>
  <c r="L102" i="34"/>
  <c r="M102" i="34"/>
  <c r="N102" i="34"/>
  <c r="O102" i="34"/>
  <c r="P102" i="34"/>
  <c r="Q102" i="34"/>
  <c r="R102" i="34"/>
  <c r="S102" i="34"/>
  <c r="T102" i="34"/>
  <c r="U102" i="34"/>
  <c r="V102" i="34"/>
  <c r="W102" i="34"/>
  <c r="X102" i="34"/>
  <c r="Y102" i="34"/>
  <c r="Z102" i="34"/>
  <c r="AA102" i="34"/>
  <c r="D103" i="34"/>
  <c r="E103" i="34"/>
  <c r="F103" i="34"/>
  <c r="G103" i="34"/>
  <c r="H103" i="34"/>
  <c r="I103" i="34"/>
  <c r="J103" i="34"/>
  <c r="K103" i="34"/>
  <c r="L103" i="34"/>
  <c r="M103" i="34"/>
  <c r="N103" i="34"/>
  <c r="O103" i="34"/>
  <c r="P103" i="34"/>
  <c r="Q103" i="34"/>
  <c r="R103" i="34"/>
  <c r="S103" i="34"/>
  <c r="T103" i="34"/>
  <c r="U103" i="34"/>
  <c r="V103" i="34"/>
  <c r="W103" i="34"/>
  <c r="X103" i="34"/>
  <c r="Y103" i="34"/>
  <c r="Z103" i="34"/>
  <c r="AA103" i="34"/>
  <c r="C92" i="34"/>
  <c r="C93" i="34"/>
  <c r="C94" i="34"/>
  <c r="C95" i="34"/>
  <c r="C96" i="34"/>
  <c r="C97" i="34"/>
  <c r="C98" i="34"/>
  <c r="C99" i="34"/>
  <c r="C100" i="34"/>
  <c r="C101" i="34"/>
  <c r="C102" i="34"/>
  <c r="C103" i="34"/>
  <c r="C91" i="34"/>
  <c r="D76" i="32"/>
  <c r="E76" i="32"/>
  <c r="F76" i="32"/>
  <c r="G76" i="32"/>
  <c r="H76" i="32"/>
  <c r="I76" i="32"/>
  <c r="J76" i="32"/>
  <c r="K76" i="32"/>
  <c r="L76" i="32"/>
  <c r="M76" i="32"/>
  <c r="N76" i="32"/>
  <c r="O76" i="32"/>
  <c r="P76" i="32"/>
  <c r="Q76" i="32"/>
  <c r="R76" i="32"/>
  <c r="S76" i="32"/>
  <c r="T76" i="32"/>
  <c r="U76" i="32"/>
  <c r="V76" i="32"/>
  <c r="W76" i="32"/>
  <c r="X76" i="32"/>
  <c r="Y76" i="32"/>
  <c r="Z76" i="32"/>
  <c r="AA76" i="32"/>
  <c r="C76" i="32"/>
  <c r="R85" i="43"/>
  <c r="U85" i="43"/>
  <c r="Z85" i="43"/>
  <c r="O86" i="43"/>
  <c r="R86" i="43"/>
  <c r="Z86" i="43"/>
  <c r="S87" i="43"/>
  <c r="AA87" i="43"/>
  <c r="O88" i="43"/>
  <c r="Q88" i="43"/>
  <c r="T88" i="43"/>
  <c r="W88" i="43"/>
  <c r="B35" i="43"/>
  <c r="B53" i="43" s="1"/>
  <c r="B71" i="43" s="1"/>
  <c r="B20" i="43"/>
  <c r="B38" i="43" s="1"/>
  <c r="B56" i="43" s="1"/>
  <c r="B21" i="43"/>
  <c r="B22" i="43"/>
  <c r="B40" i="43" s="1"/>
  <c r="B58" i="43" s="1"/>
  <c r="B23" i="43"/>
  <c r="B41" i="43" s="1"/>
  <c r="B59" i="43" s="1"/>
  <c r="B24" i="43"/>
  <c r="B42" i="43" s="1"/>
  <c r="B60" i="43" s="1"/>
  <c r="B25" i="43"/>
  <c r="B43" i="43" s="1"/>
  <c r="B61" i="43" s="1"/>
  <c r="B26" i="43"/>
  <c r="B44" i="43" s="1"/>
  <c r="B62" i="43" s="1"/>
  <c r="B27" i="43"/>
  <c r="B45" i="43" s="1"/>
  <c r="B63" i="43" s="1"/>
  <c r="B28" i="43"/>
  <c r="B46" i="43" s="1"/>
  <c r="B64" i="43" s="1"/>
  <c r="B29" i="43"/>
  <c r="B47" i="43" s="1"/>
  <c r="B65" i="43" s="1"/>
  <c r="B30" i="43"/>
  <c r="B48" i="43" s="1"/>
  <c r="B66" i="43" s="1"/>
  <c r="B31" i="43"/>
  <c r="B49" i="43" s="1"/>
  <c r="B67" i="43" s="1"/>
  <c r="B32" i="43"/>
  <c r="B50" i="43" s="1"/>
  <c r="B68" i="43" s="1"/>
  <c r="B33" i="43"/>
  <c r="B51" i="43" s="1"/>
  <c r="B69" i="43" s="1"/>
  <c r="B34" i="43"/>
  <c r="B52" i="43" s="1"/>
  <c r="B39" i="43"/>
  <c r="B57" i="43" s="1"/>
  <c r="C63" i="32"/>
  <c r="AC75" i="29"/>
  <c r="U60" i="28"/>
  <c r="B34" i="36"/>
  <c r="B52" i="36" s="1"/>
  <c r="B33" i="36"/>
  <c r="B51" i="36" s="1"/>
  <c r="B32" i="36"/>
  <c r="B50" i="36" s="1"/>
  <c r="B31" i="36"/>
  <c r="B49" i="36" s="1"/>
  <c r="B30" i="36"/>
  <c r="B48" i="36" s="1"/>
  <c r="B29" i="36"/>
  <c r="B47" i="36" s="1"/>
  <c r="B28" i="36"/>
  <c r="B46" i="36" s="1"/>
  <c r="B27" i="36"/>
  <c r="B45" i="36" s="1"/>
  <c r="B26" i="36"/>
  <c r="B44" i="36" s="1"/>
  <c r="B25" i="36"/>
  <c r="B43" i="36" s="1"/>
  <c r="B24" i="36"/>
  <c r="B42" i="36" s="1"/>
  <c r="B23" i="36"/>
  <c r="B41" i="36" s="1"/>
  <c r="B22" i="36"/>
  <c r="B40" i="36" s="1"/>
  <c r="B21" i="36"/>
  <c r="B39" i="36" s="1"/>
  <c r="B20" i="36"/>
  <c r="B38" i="36" s="1"/>
  <c r="B56" i="36" s="1"/>
  <c r="B17" i="36"/>
  <c r="B35" i="36" s="1"/>
  <c r="B53" i="36" s="1"/>
  <c r="B71" i="36" s="1"/>
  <c r="B34" i="35"/>
  <c r="B52" i="35" s="1"/>
  <c r="B33" i="35"/>
  <c r="B51" i="35" s="1"/>
  <c r="B32" i="35"/>
  <c r="B50" i="35" s="1"/>
  <c r="B68" i="35" s="1"/>
  <c r="B31" i="35"/>
  <c r="B49" i="35" s="1"/>
  <c r="B67" i="35" s="1"/>
  <c r="B30" i="35"/>
  <c r="B48" i="35" s="1"/>
  <c r="B29" i="35"/>
  <c r="B47" i="35" s="1"/>
  <c r="B28" i="35"/>
  <c r="B46" i="35" s="1"/>
  <c r="B27" i="35"/>
  <c r="B45" i="35" s="1"/>
  <c r="B63" i="35" s="1"/>
  <c r="B26" i="35"/>
  <c r="B44" i="35" s="1"/>
  <c r="B25" i="35"/>
  <c r="B43" i="35" s="1"/>
  <c r="B24" i="35"/>
  <c r="B42" i="35" s="1"/>
  <c r="B23" i="35"/>
  <c r="B41" i="35" s="1"/>
  <c r="B59" i="35" s="1"/>
  <c r="B22" i="35"/>
  <c r="B40" i="35" s="1"/>
  <c r="B58" i="35" s="1"/>
  <c r="B21" i="35"/>
  <c r="B39" i="35" s="1"/>
  <c r="B20" i="35"/>
  <c r="B38" i="35" s="1"/>
  <c r="B56" i="35" s="1"/>
  <c r="B17" i="35"/>
  <c r="B35" i="35" s="1"/>
  <c r="B53" i="35" s="1"/>
  <c r="B71" i="35" s="1"/>
  <c r="B34" i="34"/>
  <c r="B52" i="34" s="1"/>
  <c r="B33" i="34"/>
  <c r="B51" i="34" s="1"/>
  <c r="B32" i="34"/>
  <c r="B50" i="34" s="1"/>
  <c r="B31" i="34"/>
  <c r="B49" i="34" s="1"/>
  <c r="B30" i="34"/>
  <c r="B48" i="34" s="1"/>
  <c r="B29" i="34"/>
  <c r="B47" i="34" s="1"/>
  <c r="B28" i="34"/>
  <c r="B46" i="34" s="1"/>
  <c r="B27" i="34"/>
  <c r="B45" i="34" s="1"/>
  <c r="B26" i="34"/>
  <c r="B44" i="34" s="1"/>
  <c r="B25" i="34"/>
  <c r="B43" i="34" s="1"/>
  <c r="B24" i="34"/>
  <c r="B42" i="34" s="1"/>
  <c r="B23" i="34"/>
  <c r="B41" i="34" s="1"/>
  <c r="B22" i="34"/>
  <c r="B40" i="34" s="1"/>
  <c r="B21" i="34"/>
  <c r="B39" i="34" s="1"/>
  <c r="B17" i="34"/>
  <c r="B35" i="34" s="1"/>
  <c r="B53" i="34" s="1"/>
  <c r="B71" i="34" s="1"/>
  <c r="B34" i="33"/>
  <c r="B52" i="33" s="1"/>
  <c r="B33" i="33"/>
  <c r="B51" i="33" s="1"/>
  <c r="B32" i="33"/>
  <c r="B50" i="33" s="1"/>
  <c r="B31" i="33"/>
  <c r="B49" i="33" s="1"/>
  <c r="B30" i="33"/>
  <c r="B48" i="33" s="1"/>
  <c r="B66" i="33" s="1"/>
  <c r="B29" i="33"/>
  <c r="B47" i="33" s="1"/>
  <c r="B28" i="33"/>
  <c r="B46" i="33" s="1"/>
  <c r="B27" i="33"/>
  <c r="B45" i="33" s="1"/>
  <c r="B26" i="33"/>
  <c r="B44" i="33" s="1"/>
  <c r="B25" i="33"/>
  <c r="B43" i="33" s="1"/>
  <c r="B24" i="33"/>
  <c r="B42" i="33" s="1"/>
  <c r="B23" i="33"/>
  <c r="B41" i="33" s="1"/>
  <c r="B22" i="33"/>
  <c r="B40" i="33" s="1"/>
  <c r="B21" i="33"/>
  <c r="B39" i="33" s="1"/>
  <c r="B20" i="33"/>
  <c r="B38" i="33" s="1"/>
  <c r="Z77" i="28"/>
  <c r="X77" i="28"/>
  <c r="W77" i="28"/>
  <c r="V77" i="28"/>
  <c r="U77" i="28"/>
  <c r="S77" i="28"/>
  <c r="R77" i="28"/>
  <c r="P77" i="28"/>
  <c r="O77" i="28"/>
  <c r="B17" i="33"/>
  <c r="B35" i="33" s="1"/>
  <c r="B53" i="33" s="1"/>
  <c r="B71" i="33" s="1"/>
  <c r="B29" i="32"/>
  <c r="B44" i="32" s="1"/>
  <c r="B59" i="32" s="1"/>
  <c r="B28" i="32"/>
  <c r="B43" i="32" s="1"/>
  <c r="B27" i="32"/>
  <c r="B42" i="32" s="1"/>
  <c r="B26" i="32"/>
  <c r="B41" i="32" s="1"/>
  <c r="B25" i="32"/>
  <c r="B40" i="32" s="1"/>
  <c r="B24" i="32"/>
  <c r="B39" i="32" s="1"/>
  <c r="B23" i="32"/>
  <c r="B38" i="32" s="1"/>
  <c r="B22" i="32"/>
  <c r="B37" i="32" s="1"/>
  <c r="B21" i="32"/>
  <c r="B36" i="32" s="1"/>
  <c r="B20" i="32"/>
  <c r="B35" i="32" s="1"/>
  <c r="B19" i="32"/>
  <c r="B34" i="32" s="1"/>
  <c r="B18" i="32"/>
  <c r="B33" i="32" s="1"/>
  <c r="B34" i="31"/>
  <c r="B52" i="31" s="1"/>
  <c r="B33" i="31"/>
  <c r="B51" i="31" s="1"/>
  <c r="B32" i="31"/>
  <c r="B50" i="31" s="1"/>
  <c r="B31" i="31"/>
  <c r="B49" i="31" s="1"/>
  <c r="B30" i="31"/>
  <c r="B48" i="31" s="1"/>
  <c r="B29" i="31"/>
  <c r="B47" i="31" s="1"/>
  <c r="B28" i="31"/>
  <c r="B46" i="31" s="1"/>
  <c r="B27" i="31"/>
  <c r="B45" i="31" s="1"/>
  <c r="B26" i="31"/>
  <c r="B44" i="31" s="1"/>
  <c r="B25" i="31"/>
  <c r="B43" i="31" s="1"/>
  <c r="B24" i="31"/>
  <c r="B42" i="31" s="1"/>
  <c r="B23" i="31"/>
  <c r="B41" i="31" s="1"/>
  <c r="B22" i="31"/>
  <c r="B40" i="31" s="1"/>
  <c r="B21" i="31"/>
  <c r="B39" i="31" s="1"/>
  <c r="B17" i="31"/>
  <c r="B35" i="31" s="1"/>
  <c r="B53" i="31" s="1"/>
  <c r="B71" i="31" s="1"/>
  <c r="B34" i="30"/>
  <c r="B52" i="30" s="1"/>
  <c r="B33" i="30"/>
  <c r="B51" i="30" s="1"/>
  <c r="B32" i="30"/>
  <c r="B50" i="30" s="1"/>
  <c r="B31" i="30"/>
  <c r="B49" i="30" s="1"/>
  <c r="B30" i="30"/>
  <c r="B48" i="30" s="1"/>
  <c r="B29" i="30"/>
  <c r="B47" i="30" s="1"/>
  <c r="B28" i="30"/>
  <c r="B46" i="30" s="1"/>
  <c r="B27" i="30"/>
  <c r="B45" i="30" s="1"/>
  <c r="B26" i="30"/>
  <c r="B44" i="30" s="1"/>
  <c r="B25" i="30"/>
  <c r="B43" i="30" s="1"/>
  <c r="B24" i="30"/>
  <c r="B42" i="30" s="1"/>
  <c r="B23" i="30"/>
  <c r="B41" i="30" s="1"/>
  <c r="B22" i="30"/>
  <c r="B40" i="30" s="1"/>
  <c r="B21" i="30"/>
  <c r="B39" i="30" s="1"/>
  <c r="B17" i="30"/>
  <c r="B35" i="30" s="1"/>
  <c r="B53" i="30" s="1"/>
  <c r="B71" i="30" s="1"/>
  <c r="B34" i="29"/>
  <c r="B52" i="29" s="1"/>
  <c r="B33" i="29"/>
  <c r="B51" i="29" s="1"/>
  <c r="B32" i="29"/>
  <c r="B50" i="29" s="1"/>
  <c r="B31" i="29"/>
  <c r="B49" i="29" s="1"/>
  <c r="B30" i="29"/>
  <c r="B48" i="29" s="1"/>
  <c r="B29" i="29"/>
  <c r="B47" i="29" s="1"/>
  <c r="B28" i="29"/>
  <c r="B46" i="29" s="1"/>
  <c r="B27" i="29"/>
  <c r="B45" i="29" s="1"/>
  <c r="B26" i="29"/>
  <c r="B44" i="29" s="1"/>
  <c r="B25" i="29"/>
  <c r="B43" i="29" s="1"/>
  <c r="B24" i="29"/>
  <c r="B42" i="29" s="1"/>
  <c r="B23" i="29"/>
  <c r="B41" i="29" s="1"/>
  <c r="B22" i="29"/>
  <c r="B40" i="29" s="1"/>
  <c r="B21" i="29"/>
  <c r="B39" i="29" s="1"/>
  <c r="B17" i="29"/>
  <c r="B35" i="29" s="1"/>
  <c r="B53" i="29" s="1"/>
  <c r="B71" i="29" s="1"/>
  <c r="B107" i="33"/>
  <c r="B84" i="33" s="1"/>
  <c r="B111" i="35"/>
  <c r="B76" i="35" s="1"/>
  <c r="B92" i="35" s="1"/>
  <c r="B121" i="35"/>
  <c r="B86" i="35" s="1"/>
  <c r="B102" i="35" s="1"/>
  <c r="B112" i="35"/>
  <c r="B77" i="35" s="1"/>
  <c r="B93" i="35" s="1"/>
  <c r="B120" i="35"/>
  <c r="B85" i="35" s="1"/>
  <c r="B101" i="35" s="1"/>
  <c r="C21" i="28"/>
  <c r="B17" i="10"/>
  <c r="B35" i="10" s="1"/>
  <c r="B53" i="10" s="1"/>
  <c r="B71" i="10" s="1"/>
  <c r="B31" i="10"/>
  <c r="B49" i="10" s="1"/>
  <c r="B32" i="10"/>
  <c r="B50" i="10" s="1"/>
  <c r="B33" i="10"/>
  <c r="B51" i="10" s="1"/>
  <c r="B34" i="10"/>
  <c r="B52" i="10" s="1"/>
  <c r="B30" i="10"/>
  <c r="B48" i="10" s="1"/>
  <c r="B29" i="10"/>
  <c r="B47" i="10" s="1"/>
  <c r="B28" i="10"/>
  <c r="B46" i="10" s="1"/>
  <c r="B27" i="10"/>
  <c r="B45" i="10" s="1"/>
  <c r="B26" i="10"/>
  <c r="B44" i="10" s="1"/>
  <c r="B25" i="10"/>
  <c r="B43" i="10" s="1"/>
  <c r="B24" i="10"/>
  <c r="B42" i="10" s="1"/>
  <c r="B23" i="10"/>
  <c r="B41" i="10" s="1"/>
  <c r="B22" i="10"/>
  <c r="B40" i="10" s="1"/>
  <c r="B21" i="10"/>
  <c r="B39" i="10" s="1"/>
  <c r="B28" i="2"/>
  <c r="B43" i="2" s="1"/>
  <c r="B29" i="2"/>
  <c r="B44" i="2" s="1"/>
  <c r="B59" i="2" s="1"/>
  <c r="B18" i="2"/>
  <c r="B33" i="2" s="1"/>
  <c r="B19" i="2"/>
  <c r="B34" i="2" s="1"/>
  <c r="B20" i="2"/>
  <c r="B35" i="2" s="1"/>
  <c r="B21" i="2"/>
  <c r="B36" i="2" s="1"/>
  <c r="B22" i="2"/>
  <c r="B37" i="2" s="1"/>
  <c r="B23" i="2"/>
  <c r="B38" i="2" s="1"/>
  <c r="B24" i="2"/>
  <c r="B39" i="2" s="1"/>
  <c r="B25" i="2"/>
  <c r="B40" i="2" s="1"/>
  <c r="B26" i="2"/>
  <c r="B41" i="2" s="1"/>
  <c r="B27" i="2"/>
  <c r="B42" i="2" s="1"/>
  <c r="E34" i="28"/>
  <c r="AE34" i="28" s="1"/>
  <c r="R33" i="2"/>
  <c r="S33" i="2" s="1"/>
  <c r="C55" i="2"/>
  <c r="C90" i="2" s="1"/>
  <c r="C51" i="2"/>
  <c r="C86" i="2" s="1"/>
  <c r="C57" i="2"/>
  <c r="C92" i="2" s="1"/>
  <c r="C109" i="36" l="1"/>
  <c r="C183" i="36"/>
  <c r="N48" i="28"/>
  <c r="C74" i="36"/>
  <c r="C210" i="36"/>
  <c r="C38" i="28"/>
  <c r="D36" i="28"/>
  <c r="D38" i="28" s="1"/>
  <c r="C32" i="32"/>
  <c r="C90" i="36"/>
  <c r="C131" i="36"/>
  <c r="C82" i="32"/>
  <c r="C148" i="36"/>
  <c r="C20" i="36"/>
  <c r="N43" i="28"/>
  <c r="C62" i="32"/>
  <c r="C38" i="36"/>
  <c r="C164" i="36"/>
  <c r="O64" i="28"/>
  <c r="D74" i="36"/>
  <c r="D164" i="36"/>
  <c r="D20" i="36"/>
  <c r="D90" i="36"/>
  <c r="D183" i="36"/>
  <c r="D38" i="36"/>
  <c r="D131" i="36"/>
  <c r="D203" i="36"/>
  <c r="B116" i="35"/>
  <c r="B81" i="35" s="1"/>
  <c r="B97" i="35" s="1"/>
  <c r="O81" i="28"/>
  <c r="C109" i="31"/>
  <c r="C210" i="31"/>
  <c r="S87" i="33"/>
  <c r="W86" i="35"/>
  <c r="S85" i="33"/>
  <c r="S83" i="36"/>
  <c r="W80" i="34"/>
  <c r="O80" i="36"/>
  <c r="W78" i="30"/>
  <c r="O78" i="33"/>
  <c r="S77" i="34"/>
  <c r="W76" i="36"/>
  <c r="S75" i="33"/>
  <c r="W82" i="34"/>
  <c r="S81" i="36"/>
  <c r="O84" i="36"/>
  <c r="AC76" i="34"/>
  <c r="AC80" i="34"/>
  <c r="AC82" i="34"/>
  <c r="S87" i="34"/>
  <c r="W86" i="36"/>
  <c r="W80" i="35"/>
  <c r="AA80" i="10"/>
  <c r="W78" i="31"/>
  <c r="O78" i="34"/>
  <c r="S77" i="35"/>
  <c r="O76" i="30"/>
  <c r="S75" i="34"/>
  <c r="W82" i="35"/>
  <c r="AA84" i="10"/>
  <c r="S87" i="35"/>
  <c r="O86" i="30"/>
  <c r="S75" i="30"/>
  <c r="W80" i="36"/>
  <c r="S79" i="30"/>
  <c r="W78" i="33"/>
  <c r="O78" i="35"/>
  <c r="S77" i="36"/>
  <c r="O76" i="31"/>
  <c r="S75" i="35"/>
  <c r="S85" i="31"/>
  <c r="W82" i="36"/>
  <c r="S81" i="29"/>
  <c r="O84" i="29"/>
  <c r="S87" i="36"/>
  <c r="O86" i="33"/>
  <c r="S83" i="30"/>
  <c r="O80" i="30"/>
  <c r="S79" i="31"/>
  <c r="W78" i="34"/>
  <c r="O78" i="36"/>
  <c r="W76" i="34"/>
  <c r="O76" i="33"/>
  <c r="S85" i="30"/>
  <c r="W82" i="29"/>
  <c r="S81" i="30"/>
  <c r="O84" i="30"/>
  <c r="W86" i="30"/>
  <c r="O86" i="34"/>
  <c r="S83" i="31"/>
  <c r="O80" i="33"/>
  <c r="S79" i="33"/>
  <c r="W78" i="35"/>
  <c r="AA78" i="10"/>
  <c r="W76" i="30"/>
  <c r="O76" i="34"/>
  <c r="S85" i="34"/>
  <c r="S81" i="33"/>
  <c r="O84" i="33"/>
  <c r="AC75" i="34"/>
  <c r="AC77" i="34"/>
  <c r="AC79" i="34"/>
  <c r="AC76" i="35"/>
  <c r="AC78" i="35"/>
  <c r="AC80" i="35"/>
  <c r="AC82" i="35"/>
  <c r="AC84" i="35"/>
  <c r="AC86" i="35"/>
  <c r="W86" i="31"/>
  <c r="O86" i="35"/>
  <c r="S83" i="33"/>
  <c r="W80" i="30"/>
  <c r="O80" i="31"/>
  <c r="S79" i="34"/>
  <c r="S77" i="30"/>
  <c r="W76" i="31"/>
  <c r="O76" i="35"/>
  <c r="S85" i="35"/>
  <c r="W82" i="30"/>
  <c r="S81" i="31"/>
  <c r="O84" i="31"/>
  <c r="C38" i="31"/>
  <c r="C203" i="31"/>
  <c r="C131" i="35"/>
  <c r="C74" i="31"/>
  <c r="AC63" i="32"/>
  <c r="C90" i="31"/>
  <c r="C131" i="31"/>
  <c r="C24" i="53"/>
  <c r="C17" i="53"/>
  <c r="C148" i="31"/>
  <c r="C164" i="31"/>
  <c r="C20" i="35"/>
  <c r="D17" i="53"/>
  <c r="D24" i="53"/>
  <c r="C20" i="31"/>
  <c r="C183" i="31"/>
  <c r="C90" i="35"/>
  <c r="C46" i="28"/>
  <c r="AF54" i="28"/>
  <c r="F51" i="28" s="1"/>
  <c r="D44" i="28"/>
  <c r="D46" i="28" s="1"/>
  <c r="C48" i="28"/>
  <c r="C50" i="28" s="1"/>
  <c r="AE54" i="28"/>
  <c r="E51" i="28" s="1"/>
  <c r="S5" i="47"/>
  <c r="H40" i="28"/>
  <c r="H42" i="28" s="1"/>
  <c r="M50" i="28"/>
  <c r="I47" i="28"/>
  <c r="C42" i="28"/>
  <c r="N44" i="28"/>
  <c r="N46" i="28" s="1"/>
  <c r="C51" i="28"/>
  <c r="C54" i="28" s="1"/>
  <c r="G39" i="28"/>
  <c r="I44" i="28"/>
  <c r="L40" i="28"/>
  <c r="L42" i="28" s="1"/>
  <c r="K46" i="28"/>
  <c r="K42" i="28"/>
  <c r="K47" i="28"/>
  <c r="K50" i="28" s="1"/>
  <c r="J48" i="28"/>
  <c r="J39" i="28"/>
  <c r="H47" i="28"/>
  <c r="H43" i="28"/>
  <c r="G44" i="28"/>
  <c r="G46" i="28" s="1"/>
  <c r="AM54" i="28"/>
  <c r="M51" i="28" s="1"/>
  <c r="M38" i="28"/>
  <c r="N35" i="28"/>
  <c r="N40" i="28"/>
  <c r="M42" i="28"/>
  <c r="M43" i="28"/>
  <c r="AO54" i="28"/>
  <c r="AR54" i="28"/>
  <c r="L47" i="28"/>
  <c r="N47" i="28"/>
  <c r="AQ54" i="28"/>
  <c r="F39" i="28"/>
  <c r="AP54" i="28"/>
  <c r="N39" i="28"/>
  <c r="AC5" i="47"/>
  <c r="AD5" i="47"/>
  <c r="H36" i="28"/>
  <c r="N36" i="28"/>
  <c r="F52" i="28"/>
  <c r="F54" i="28" s="1"/>
  <c r="V5" i="47"/>
  <c r="I35" i="28"/>
  <c r="E38" i="28"/>
  <c r="AC76" i="29"/>
  <c r="AC78" i="29"/>
  <c r="AC80" i="29"/>
  <c r="AC82" i="29"/>
  <c r="AC84" i="29"/>
  <c r="AC86" i="29"/>
  <c r="AC79" i="30"/>
  <c r="AC85" i="30"/>
  <c r="AC87" i="30"/>
  <c r="AC82" i="31"/>
  <c r="AC84" i="31"/>
  <c r="AC86" i="31"/>
  <c r="V76" i="34"/>
  <c r="Z75" i="34"/>
  <c r="U81" i="34"/>
  <c r="Y76" i="29"/>
  <c r="Q80" i="36"/>
  <c r="Y78" i="36"/>
  <c r="U77" i="36"/>
  <c r="Q76" i="36"/>
  <c r="Y80" i="34"/>
  <c r="U75" i="35"/>
  <c r="X76" i="30"/>
  <c r="P76" i="33"/>
  <c r="T75" i="34"/>
  <c r="AD75" i="10"/>
  <c r="AD77" i="10"/>
  <c r="AD79" i="10"/>
  <c r="AD81" i="10"/>
  <c r="AD83" i="10"/>
  <c r="AD85" i="10"/>
  <c r="AD87" i="10"/>
  <c r="X76" i="31"/>
  <c r="T75" i="29"/>
  <c r="Y80" i="35"/>
  <c r="U75" i="36"/>
  <c r="X76" i="33"/>
  <c r="P76" i="34"/>
  <c r="T75" i="35"/>
  <c r="AA80" i="36"/>
  <c r="U75" i="29"/>
  <c r="U77" i="30"/>
  <c r="Q76" i="30"/>
  <c r="Y80" i="36"/>
  <c r="X76" i="34"/>
  <c r="P76" i="35"/>
  <c r="T75" i="36"/>
  <c r="AC76" i="33"/>
  <c r="AC78" i="33"/>
  <c r="AC80" i="33"/>
  <c r="AC82" i="33"/>
  <c r="AC84" i="33"/>
  <c r="AC86" i="33"/>
  <c r="AC81" i="34"/>
  <c r="AC83" i="34"/>
  <c r="AC85" i="34"/>
  <c r="AC87" i="34"/>
  <c r="AC75" i="36"/>
  <c r="AC77" i="36"/>
  <c r="AC79" i="36"/>
  <c r="AC81" i="36"/>
  <c r="AC83" i="36"/>
  <c r="AC85" i="36"/>
  <c r="AC87" i="36"/>
  <c r="AC77" i="29"/>
  <c r="AC79" i="29"/>
  <c r="AC81" i="29"/>
  <c r="AC83" i="29"/>
  <c r="AC85" i="29"/>
  <c r="AC87" i="29"/>
  <c r="AC80" i="30"/>
  <c r="AC84" i="30"/>
  <c r="AC86" i="30"/>
  <c r="AC75" i="31"/>
  <c r="AC77" i="31"/>
  <c r="AC79" i="31"/>
  <c r="AC81" i="31"/>
  <c r="AC83" i="31"/>
  <c r="AC85" i="31"/>
  <c r="AC87" i="31"/>
  <c r="AA76" i="34"/>
  <c r="AA80" i="30"/>
  <c r="V76" i="36"/>
  <c r="Q80" i="31"/>
  <c r="Y78" i="31"/>
  <c r="U77" i="31"/>
  <c r="Q76" i="31"/>
  <c r="U75" i="31"/>
  <c r="X76" i="36"/>
  <c r="AD76" i="10"/>
  <c r="AD78" i="10"/>
  <c r="AD80" i="10"/>
  <c r="AD82" i="10"/>
  <c r="AD84" i="10"/>
  <c r="AD86" i="10"/>
  <c r="P76" i="30"/>
  <c r="T75" i="33"/>
  <c r="AC75" i="33"/>
  <c r="AC77" i="33"/>
  <c r="AC79" i="33"/>
  <c r="AC81" i="33"/>
  <c r="AC83" i="33"/>
  <c r="AC85" i="33"/>
  <c r="AC87" i="33"/>
  <c r="AC78" i="34"/>
  <c r="AC84" i="34"/>
  <c r="AC86" i="34"/>
  <c r="AC75" i="35"/>
  <c r="AC77" i="35"/>
  <c r="AC79" i="35"/>
  <c r="AC81" i="35"/>
  <c r="AC83" i="35"/>
  <c r="AC85" i="35"/>
  <c r="AC87" i="35"/>
  <c r="AC76" i="36"/>
  <c r="AC78" i="36"/>
  <c r="AC80" i="36"/>
  <c r="AC82" i="36"/>
  <c r="AC84" i="36"/>
  <c r="AC86" i="36"/>
  <c r="T64" i="32"/>
  <c r="O63" i="32"/>
  <c r="AD63" i="2"/>
  <c r="AA65" i="2"/>
  <c r="AD65" i="2"/>
  <c r="AA67" i="2"/>
  <c r="AE67" i="2" s="1"/>
  <c r="AD67" i="2"/>
  <c r="O69" i="32"/>
  <c r="AD69" i="2"/>
  <c r="AA71" i="2"/>
  <c r="AD71" i="2"/>
  <c r="P71" i="32"/>
  <c r="AC64" i="32"/>
  <c r="AC66" i="32"/>
  <c r="AC68" i="32"/>
  <c r="AC70" i="32"/>
  <c r="AC72" i="32"/>
  <c r="X69" i="32"/>
  <c r="T66" i="32"/>
  <c r="P63" i="32"/>
  <c r="AA64" i="2"/>
  <c r="AF64" i="2" s="1"/>
  <c r="AD64" i="2"/>
  <c r="AA66" i="2"/>
  <c r="AD66" i="2"/>
  <c r="AA68" i="2"/>
  <c r="AD68" i="2"/>
  <c r="AA70" i="2"/>
  <c r="AD70" i="2"/>
  <c r="AA72" i="2"/>
  <c r="AD72" i="2"/>
  <c r="P69" i="32"/>
  <c r="P65" i="32"/>
  <c r="AC65" i="32"/>
  <c r="AC67" i="32"/>
  <c r="AC69" i="32"/>
  <c r="AC71" i="32"/>
  <c r="C34" i="28"/>
  <c r="F5" i="28"/>
  <c r="E2" i="2"/>
  <c r="E2" i="53" s="1"/>
  <c r="C177" i="31"/>
  <c r="C19" i="32"/>
  <c r="C49" i="32"/>
  <c r="C84" i="32" s="1"/>
  <c r="C18" i="32"/>
  <c r="C48" i="32"/>
  <c r="C83" i="32" s="1"/>
  <c r="C28" i="29"/>
  <c r="C191" i="29"/>
  <c r="C172" i="29"/>
  <c r="C64" i="29"/>
  <c r="C117" i="29" s="1"/>
  <c r="C29" i="36"/>
  <c r="C192" i="36"/>
  <c r="C173" i="36"/>
  <c r="C65" i="36"/>
  <c r="C118" i="36" s="1"/>
  <c r="C24" i="35"/>
  <c r="D187" i="35" s="1"/>
  <c r="C168" i="35"/>
  <c r="C187" i="35"/>
  <c r="C60" i="35"/>
  <c r="C113" i="35" s="1"/>
  <c r="C29" i="30"/>
  <c r="C192" i="30"/>
  <c r="C173" i="30"/>
  <c r="C65" i="30"/>
  <c r="C118" i="30" s="1"/>
  <c r="C30" i="10"/>
  <c r="D66" i="10" s="1"/>
  <c r="D107" i="10" s="1"/>
  <c r="C66" i="10"/>
  <c r="C107" i="10" s="1"/>
  <c r="C27" i="31"/>
  <c r="C190" i="31"/>
  <c r="C171" i="31"/>
  <c r="C63" i="31"/>
  <c r="C116" i="31" s="1"/>
  <c r="C21" i="31"/>
  <c r="C184" i="31"/>
  <c r="C165" i="31"/>
  <c r="C57" i="31"/>
  <c r="C110" i="31" s="1"/>
  <c r="C22" i="35"/>
  <c r="C185" i="35"/>
  <c r="C166" i="35"/>
  <c r="C58" i="35"/>
  <c r="C111" i="35" s="1"/>
  <c r="C21" i="34"/>
  <c r="C165" i="34"/>
  <c r="C184" i="34"/>
  <c r="C57" i="34"/>
  <c r="C110" i="34" s="1"/>
  <c r="C23" i="32"/>
  <c r="D53" i="32" s="1"/>
  <c r="D88" i="32" s="1"/>
  <c r="C53" i="32"/>
  <c r="C88" i="32" s="1"/>
  <c r="C27" i="32"/>
  <c r="D57" i="32" s="1"/>
  <c r="D92" i="32" s="1"/>
  <c r="C57" i="32"/>
  <c r="C92" i="32" s="1"/>
  <c r="C22" i="33"/>
  <c r="C58" i="33"/>
  <c r="C99" i="33" s="1"/>
  <c r="C21" i="35"/>
  <c r="C184" i="35"/>
  <c r="C165" i="35"/>
  <c r="C57" i="35"/>
  <c r="C110" i="35" s="1"/>
  <c r="C28" i="36"/>
  <c r="C191" i="36"/>
  <c r="C172" i="36"/>
  <c r="C64" i="36"/>
  <c r="C117" i="36" s="1"/>
  <c r="C28" i="33"/>
  <c r="D64" i="33" s="1"/>
  <c r="D105" i="33" s="1"/>
  <c r="C64" i="33"/>
  <c r="C105" i="33" s="1"/>
  <c r="C23" i="10"/>
  <c r="D59" i="10" s="1"/>
  <c r="D100" i="10" s="1"/>
  <c r="C59" i="10"/>
  <c r="C100" i="10" s="1"/>
  <c r="C29" i="10"/>
  <c r="D65" i="10" s="1"/>
  <c r="D106" i="10" s="1"/>
  <c r="C65" i="10"/>
  <c r="C106" i="10" s="1"/>
  <c r="C27" i="36"/>
  <c r="D171" i="36" s="1"/>
  <c r="C190" i="36"/>
  <c r="C171" i="36"/>
  <c r="C63" i="36"/>
  <c r="C116" i="36" s="1"/>
  <c r="C32" i="35"/>
  <c r="C176" i="35"/>
  <c r="C195" i="35"/>
  <c r="C68" i="35"/>
  <c r="C121" i="35" s="1"/>
  <c r="C33" i="29"/>
  <c r="C177" i="29"/>
  <c r="C196" i="29"/>
  <c r="C69" i="29"/>
  <c r="C122" i="29" s="1"/>
  <c r="C24" i="29"/>
  <c r="C168" i="29"/>
  <c r="C187" i="29"/>
  <c r="C60" i="29"/>
  <c r="C113" i="29" s="1"/>
  <c r="C27" i="34"/>
  <c r="C190" i="34"/>
  <c r="C171" i="34"/>
  <c r="C63" i="34"/>
  <c r="C116" i="34" s="1"/>
  <c r="C28" i="10"/>
  <c r="C64" i="10"/>
  <c r="C105" i="10" s="1"/>
  <c r="C25" i="34"/>
  <c r="C188" i="34"/>
  <c r="C169" i="34"/>
  <c r="C61" i="34"/>
  <c r="C114" i="34" s="1"/>
  <c r="C32" i="33"/>
  <c r="C68" i="33"/>
  <c r="C109" i="33" s="1"/>
  <c r="C22" i="10"/>
  <c r="D58" i="10" s="1"/>
  <c r="D99" i="10" s="1"/>
  <c r="C58" i="10"/>
  <c r="C99" i="10" s="1"/>
  <c r="C31" i="31"/>
  <c r="C175" i="31"/>
  <c r="C194" i="31"/>
  <c r="C67" i="31"/>
  <c r="C120" i="31" s="1"/>
  <c r="C32" i="30"/>
  <c r="D195" i="30" s="1"/>
  <c r="C195" i="30"/>
  <c r="C176" i="30"/>
  <c r="C68" i="30"/>
  <c r="C121" i="30" s="1"/>
  <c r="C26" i="30"/>
  <c r="D170" i="30" s="1"/>
  <c r="C170" i="30"/>
  <c r="C189" i="30"/>
  <c r="C62" i="30"/>
  <c r="C115" i="30" s="1"/>
  <c r="C188" i="36"/>
  <c r="C169" i="36"/>
  <c r="C61" i="36"/>
  <c r="C114" i="36" s="1"/>
  <c r="C32" i="29"/>
  <c r="D195" i="29" s="1"/>
  <c r="C176" i="29"/>
  <c r="C195" i="29"/>
  <c r="C68" i="29"/>
  <c r="C121" i="29" s="1"/>
  <c r="C26" i="34"/>
  <c r="C189" i="34"/>
  <c r="C170" i="34"/>
  <c r="C62" i="34"/>
  <c r="C115" i="34" s="1"/>
  <c r="C33" i="10"/>
  <c r="D69" i="10" s="1"/>
  <c r="D110" i="10" s="1"/>
  <c r="C69" i="10"/>
  <c r="C110" i="10" s="1"/>
  <c r="C23" i="36"/>
  <c r="C186" i="36"/>
  <c r="C167" i="36"/>
  <c r="C59" i="36"/>
  <c r="C112" i="36" s="1"/>
  <c r="C29" i="34"/>
  <c r="C192" i="34"/>
  <c r="C173" i="34"/>
  <c r="C65" i="34"/>
  <c r="C118" i="34" s="1"/>
  <c r="C25" i="32"/>
  <c r="D55" i="32" s="1"/>
  <c r="D90" i="32" s="1"/>
  <c r="C55" i="32"/>
  <c r="C90" i="32" s="1"/>
  <c r="C26" i="10"/>
  <c r="C62" i="10"/>
  <c r="C103" i="10" s="1"/>
  <c r="C31" i="36"/>
  <c r="D194" i="36" s="1"/>
  <c r="C194" i="36"/>
  <c r="C175" i="36"/>
  <c r="C67" i="36"/>
  <c r="C120" i="36" s="1"/>
  <c r="C31" i="34"/>
  <c r="C194" i="34"/>
  <c r="C175" i="34"/>
  <c r="C67" i="34"/>
  <c r="C120" i="34" s="1"/>
  <c r="C27" i="30"/>
  <c r="C190" i="30"/>
  <c r="C171" i="30"/>
  <c r="C63" i="30"/>
  <c r="C116" i="30" s="1"/>
  <c r="C24" i="31"/>
  <c r="D187" i="31" s="1"/>
  <c r="C187" i="31"/>
  <c r="C168" i="31"/>
  <c r="C60" i="31"/>
  <c r="C113" i="31" s="1"/>
  <c r="C32" i="36"/>
  <c r="D195" i="36" s="1"/>
  <c r="C176" i="36"/>
  <c r="C195" i="36"/>
  <c r="C68" i="36"/>
  <c r="C121" i="36" s="1"/>
  <c r="C28" i="35"/>
  <c r="C172" i="35"/>
  <c r="C191" i="35"/>
  <c r="C64" i="35"/>
  <c r="C117" i="35" s="1"/>
  <c r="C21" i="29"/>
  <c r="C165" i="29"/>
  <c r="C184" i="29"/>
  <c r="C57" i="29"/>
  <c r="C26" i="32"/>
  <c r="D56" i="32" s="1"/>
  <c r="D91" i="32" s="1"/>
  <c r="C56" i="32"/>
  <c r="C91" i="32" s="1"/>
  <c r="C33" i="36"/>
  <c r="C196" i="36"/>
  <c r="C177" i="36"/>
  <c r="C69" i="36"/>
  <c r="C122" i="36" s="1"/>
  <c r="C33" i="34"/>
  <c r="C177" i="34"/>
  <c r="C196" i="34"/>
  <c r="C69" i="34"/>
  <c r="C122" i="34" s="1"/>
  <c r="C31" i="33"/>
  <c r="C67" i="33"/>
  <c r="C108" i="33" s="1"/>
  <c r="C30" i="31"/>
  <c r="C193" i="31"/>
  <c r="C174" i="31"/>
  <c r="C66" i="31"/>
  <c r="C119" i="31" s="1"/>
  <c r="C23" i="31"/>
  <c r="C167" i="31"/>
  <c r="C186" i="31"/>
  <c r="C59" i="31"/>
  <c r="C112" i="31" s="1"/>
  <c r="C22" i="36"/>
  <c r="C166" i="36"/>
  <c r="C185" i="36"/>
  <c r="C58" i="36"/>
  <c r="C111" i="36" s="1"/>
  <c r="C23" i="34"/>
  <c r="C186" i="34"/>
  <c r="C167" i="34"/>
  <c r="C59" i="34"/>
  <c r="C112" i="34" s="1"/>
  <c r="C33" i="33"/>
  <c r="D69" i="33" s="1"/>
  <c r="D110" i="33" s="1"/>
  <c r="C69" i="33"/>
  <c r="C110" i="33" s="1"/>
  <c r="C21" i="32"/>
  <c r="D51" i="32" s="1"/>
  <c r="D86" i="32" s="1"/>
  <c r="C51" i="32"/>
  <c r="C86" i="32" s="1"/>
  <c r="C26" i="33"/>
  <c r="D62" i="33" s="1"/>
  <c r="D103" i="33" s="1"/>
  <c r="C62" i="33"/>
  <c r="C103" i="33" s="1"/>
  <c r="C24" i="10"/>
  <c r="D60" i="10" s="1"/>
  <c r="D101" i="10" s="1"/>
  <c r="C60" i="10"/>
  <c r="C101" i="10" s="1"/>
  <c r="C26" i="29"/>
  <c r="C170" i="29"/>
  <c r="C189" i="29"/>
  <c r="C62" i="29"/>
  <c r="C115" i="29" s="1"/>
  <c r="C29" i="31"/>
  <c r="C192" i="31"/>
  <c r="C173" i="31"/>
  <c r="C65" i="31"/>
  <c r="C118" i="31" s="1"/>
  <c r="C22" i="31"/>
  <c r="C166" i="31"/>
  <c r="C185" i="31"/>
  <c r="C58" i="31"/>
  <c r="C111" i="31" s="1"/>
  <c r="C30" i="30"/>
  <c r="C174" i="30"/>
  <c r="C193" i="30"/>
  <c r="C66" i="30"/>
  <c r="C119" i="30" s="1"/>
  <c r="C23" i="30"/>
  <c r="C186" i="30"/>
  <c r="C167" i="30"/>
  <c r="C59" i="30"/>
  <c r="C112" i="30" s="1"/>
  <c r="C30" i="36"/>
  <c r="C174" i="36"/>
  <c r="C193" i="36"/>
  <c r="C66" i="36"/>
  <c r="C119" i="36" s="1"/>
  <c r="C98" i="33"/>
  <c r="AA84" i="31"/>
  <c r="Y75" i="30"/>
  <c r="Q77" i="29"/>
  <c r="Y77" i="29"/>
  <c r="U78" i="31"/>
  <c r="Q79" i="29"/>
  <c r="U80" i="29"/>
  <c r="Q81" i="29"/>
  <c r="Y81" i="29"/>
  <c r="Q83" i="29"/>
  <c r="Z75" i="30"/>
  <c r="V76" i="29"/>
  <c r="R77" i="29"/>
  <c r="Z77" i="29"/>
  <c r="V78" i="29"/>
  <c r="R79" i="29"/>
  <c r="Z79" i="29"/>
  <c r="V80" i="29"/>
  <c r="R81" i="29"/>
  <c r="Z81" i="29"/>
  <c r="Y85" i="29"/>
  <c r="U86" i="29"/>
  <c r="S75" i="29"/>
  <c r="O76" i="29"/>
  <c r="W76" i="29"/>
  <c r="S77" i="29"/>
  <c r="O78" i="29"/>
  <c r="W78" i="29"/>
  <c r="S79" i="29"/>
  <c r="O80" i="29"/>
  <c r="W80" i="29"/>
  <c r="S83" i="29"/>
  <c r="Z83" i="29"/>
  <c r="V84" i="29"/>
  <c r="R85" i="29"/>
  <c r="Z85" i="29"/>
  <c r="V86" i="29"/>
  <c r="R87" i="29"/>
  <c r="AA86" i="36"/>
  <c r="P76" i="29"/>
  <c r="X78" i="29"/>
  <c r="T79" i="29"/>
  <c r="S85" i="29"/>
  <c r="O86" i="29"/>
  <c r="W86" i="29"/>
  <c r="S87" i="29"/>
  <c r="Q78" i="35"/>
  <c r="X84" i="29"/>
  <c r="R76" i="35"/>
  <c r="Z82" i="33"/>
  <c r="AA85" i="30"/>
  <c r="W75" i="29"/>
  <c r="S76" i="30"/>
  <c r="O79" i="30"/>
  <c r="W79" i="35"/>
  <c r="S80" i="30"/>
  <c r="O81" i="36"/>
  <c r="W81" i="33"/>
  <c r="S82" i="30"/>
  <c r="O83" i="30"/>
  <c r="V83" i="29"/>
  <c r="R84" i="29"/>
  <c r="Z84" i="29"/>
  <c r="R86" i="35"/>
  <c r="V87" i="30"/>
  <c r="X77" i="33"/>
  <c r="P79" i="33"/>
  <c r="T80" i="35"/>
  <c r="T82" i="34"/>
  <c r="P83" i="33"/>
  <c r="S84" i="30"/>
  <c r="O85" i="36"/>
  <c r="O87" i="33"/>
  <c r="W87" i="33"/>
  <c r="Z88" i="43"/>
  <c r="AA88" i="43"/>
  <c r="S88" i="43"/>
  <c r="Y88" i="43"/>
  <c r="X88" i="43"/>
  <c r="P88" i="43"/>
  <c r="V88" i="43"/>
  <c r="R88" i="43"/>
  <c r="U88" i="43"/>
  <c r="W87" i="43"/>
  <c r="O87" i="43"/>
  <c r="V87" i="43"/>
  <c r="U87" i="43"/>
  <c r="T87" i="43"/>
  <c r="Z87" i="43"/>
  <c r="R87" i="43"/>
  <c r="Y87" i="43"/>
  <c r="Q87" i="43"/>
  <c r="X87" i="43"/>
  <c r="P87" i="43"/>
  <c r="U86" i="43"/>
  <c r="T86" i="43"/>
  <c r="AA86" i="43"/>
  <c r="S86" i="43"/>
  <c r="Y86" i="43"/>
  <c r="Q86" i="43"/>
  <c r="X86" i="43"/>
  <c r="P86" i="43"/>
  <c r="W86" i="43"/>
  <c r="V86" i="43"/>
  <c r="B112" i="36"/>
  <c r="B77" i="36" s="1"/>
  <c r="B59" i="36"/>
  <c r="B120" i="36"/>
  <c r="B85" i="36" s="1"/>
  <c r="B67" i="36"/>
  <c r="B113" i="36"/>
  <c r="B78" i="36" s="1"/>
  <c r="B60" i="36"/>
  <c r="B121" i="36"/>
  <c r="B86" i="36" s="1"/>
  <c r="B68" i="36"/>
  <c r="X64" i="28"/>
  <c r="T64" i="28"/>
  <c r="B115" i="36"/>
  <c r="B80" i="36" s="1"/>
  <c r="B62" i="36"/>
  <c r="B123" i="36"/>
  <c r="B70" i="36"/>
  <c r="B114" i="36"/>
  <c r="B79" i="36" s="1"/>
  <c r="B61" i="36"/>
  <c r="B116" i="36"/>
  <c r="B81" i="36" s="1"/>
  <c r="B63" i="36"/>
  <c r="B117" i="36"/>
  <c r="B82" i="36" s="1"/>
  <c r="B64" i="36"/>
  <c r="B110" i="36"/>
  <c r="B75" i="36" s="1"/>
  <c r="B57" i="36"/>
  <c r="B118" i="36"/>
  <c r="B83" i="36" s="1"/>
  <c r="B65" i="36"/>
  <c r="R64" i="28"/>
  <c r="B122" i="36"/>
  <c r="B87" i="36" s="1"/>
  <c r="B69" i="36"/>
  <c r="B111" i="36"/>
  <c r="B76" i="36" s="1"/>
  <c r="B58" i="36"/>
  <c r="B119" i="36"/>
  <c r="B84" i="36" s="1"/>
  <c r="B66" i="36"/>
  <c r="X81" i="28"/>
  <c r="B113" i="35"/>
  <c r="B78" i="35" s="1"/>
  <c r="B94" i="35" s="1"/>
  <c r="B60" i="35"/>
  <c r="B114" i="35"/>
  <c r="B79" i="35" s="1"/>
  <c r="B95" i="35" s="1"/>
  <c r="B61" i="35"/>
  <c r="B122" i="35"/>
  <c r="B87" i="35" s="1"/>
  <c r="B103" i="35" s="1"/>
  <c r="B69" i="35"/>
  <c r="B115" i="35"/>
  <c r="B80" i="35" s="1"/>
  <c r="B96" i="35" s="1"/>
  <c r="B62" i="35"/>
  <c r="B123" i="35"/>
  <c r="B70" i="35"/>
  <c r="B117" i="35"/>
  <c r="B82" i="35" s="1"/>
  <c r="B98" i="35" s="1"/>
  <c r="B64" i="35"/>
  <c r="B110" i="35"/>
  <c r="B75" i="35" s="1"/>
  <c r="B91" i="35" s="1"/>
  <c r="B57" i="35"/>
  <c r="B118" i="35"/>
  <c r="B83" i="35" s="1"/>
  <c r="B99" i="35" s="1"/>
  <c r="B65" i="35"/>
  <c r="B119" i="35"/>
  <c r="B84" i="35" s="1"/>
  <c r="B100" i="35" s="1"/>
  <c r="B66" i="35"/>
  <c r="B114" i="34"/>
  <c r="B79" i="34" s="1"/>
  <c r="B61" i="34"/>
  <c r="B122" i="34"/>
  <c r="B87" i="34" s="1"/>
  <c r="B69" i="34"/>
  <c r="B115" i="34"/>
  <c r="B80" i="34" s="1"/>
  <c r="B62" i="34"/>
  <c r="B123" i="34"/>
  <c r="B70" i="34"/>
  <c r="B116" i="34"/>
  <c r="B81" i="34" s="1"/>
  <c r="B63" i="34"/>
  <c r="B117" i="34"/>
  <c r="B82" i="34" s="1"/>
  <c r="B64" i="34"/>
  <c r="S62" i="28"/>
  <c r="B110" i="34"/>
  <c r="B75" i="34" s="1"/>
  <c r="B57" i="34"/>
  <c r="B118" i="34"/>
  <c r="B83" i="34" s="1"/>
  <c r="B65" i="34"/>
  <c r="B121" i="34"/>
  <c r="B86" i="34" s="1"/>
  <c r="B68" i="34"/>
  <c r="B111" i="34"/>
  <c r="B76" i="34" s="1"/>
  <c r="B58" i="34"/>
  <c r="B119" i="34"/>
  <c r="B84" i="34" s="1"/>
  <c r="B66" i="34"/>
  <c r="B113" i="34"/>
  <c r="B78" i="34" s="1"/>
  <c r="B60" i="34"/>
  <c r="B112" i="34"/>
  <c r="B77" i="34" s="1"/>
  <c r="B59" i="34"/>
  <c r="B120" i="34"/>
  <c r="B85" i="34" s="1"/>
  <c r="B67" i="34"/>
  <c r="B97" i="33"/>
  <c r="B56" i="33"/>
  <c r="B100" i="33"/>
  <c r="B77" i="33" s="1"/>
  <c r="B59" i="33"/>
  <c r="B108" i="33"/>
  <c r="B85" i="33" s="1"/>
  <c r="B67" i="33"/>
  <c r="B101" i="33"/>
  <c r="B78" i="33" s="1"/>
  <c r="B60" i="33"/>
  <c r="B109" i="33"/>
  <c r="B86" i="33" s="1"/>
  <c r="B68" i="33"/>
  <c r="B102" i="33"/>
  <c r="B79" i="33" s="1"/>
  <c r="B61" i="33"/>
  <c r="B110" i="33"/>
  <c r="B87" i="33" s="1"/>
  <c r="B69" i="33"/>
  <c r="B103" i="33"/>
  <c r="B80" i="33" s="1"/>
  <c r="B62" i="33"/>
  <c r="B111" i="33"/>
  <c r="B70" i="33"/>
  <c r="B104" i="33"/>
  <c r="B81" i="33" s="1"/>
  <c r="B63" i="33"/>
  <c r="B105" i="33"/>
  <c r="B82" i="33" s="1"/>
  <c r="B64" i="33"/>
  <c r="B98" i="33"/>
  <c r="B75" i="33" s="1"/>
  <c r="B57" i="33"/>
  <c r="B106" i="33"/>
  <c r="B83" i="33" s="1"/>
  <c r="B65" i="33"/>
  <c r="B99" i="33"/>
  <c r="B76" i="33" s="1"/>
  <c r="B58" i="33"/>
  <c r="C90" i="33"/>
  <c r="C56" i="33"/>
  <c r="B87" i="32"/>
  <c r="B52" i="32"/>
  <c r="B88" i="32"/>
  <c r="B53" i="32"/>
  <c r="B86" i="32"/>
  <c r="B51" i="32"/>
  <c r="B89" i="32"/>
  <c r="B54" i="32"/>
  <c r="B90" i="32"/>
  <c r="B55" i="32"/>
  <c r="D47" i="32"/>
  <c r="B83" i="32"/>
  <c r="B48" i="32"/>
  <c r="B91" i="32"/>
  <c r="B56" i="32"/>
  <c r="B84" i="32"/>
  <c r="B49" i="32"/>
  <c r="B92" i="32"/>
  <c r="B57" i="32"/>
  <c r="B85" i="32"/>
  <c r="B50" i="32"/>
  <c r="B93" i="32"/>
  <c r="B58" i="32"/>
  <c r="B117" i="31"/>
  <c r="B82" i="31" s="1"/>
  <c r="B64" i="31"/>
  <c r="B110" i="31"/>
  <c r="B75" i="31" s="1"/>
  <c r="B57" i="31"/>
  <c r="B118" i="31"/>
  <c r="B83" i="31" s="1"/>
  <c r="B65" i="31"/>
  <c r="U64" i="28"/>
  <c r="B111" i="31"/>
  <c r="B76" i="31" s="1"/>
  <c r="B58" i="31"/>
  <c r="B119" i="31"/>
  <c r="B84" i="31" s="1"/>
  <c r="B66" i="31"/>
  <c r="B120" i="31"/>
  <c r="B85" i="31" s="1"/>
  <c r="B67" i="31"/>
  <c r="B113" i="31"/>
  <c r="B78" i="31" s="1"/>
  <c r="B60" i="31"/>
  <c r="B121" i="31"/>
  <c r="B86" i="31" s="1"/>
  <c r="B68" i="31"/>
  <c r="B114" i="31"/>
  <c r="B79" i="31" s="1"/>
  <c r="B61" i="31"/>
  <c r="B122" i="31"/>
  <c r="B87" i="31" s="1"/>
  <c r="B69" i="31"/>
  <c r="B115" i="31"/>
  <c r="B80" i="31" s="1"/>
  <c r="B62" i="31"/>
  <c r="B123" i="31"/>
  <c r="B70" i="31"/>
  <c r="B112" i="31"/>
  <c r="B77" i="31" s="1"/>
  <c r="B59" i="31"/>
  <c r="B116" i="31"/>
  <c r="B81" i="31" s="1"/>
  <c r="B63" i="31"/>
  <c r="Z64" i="28"/>
  <c r="B111" i="30"/>
  <c r="B76" i="30" s="1"/>
  <c r="B92" i="30" s="1"/>
  <c r="B58" i="30"/>
  <c r="B119" i="30"/>
  <c r="B84" i="30" s="1"/>
  <c r="B100" i="30" s="1"/>
  <c r="B66" i="30"/>
  <c r="B121" i="30"/>
  <c r="B86" i="30" s="1"/>
  <c r="B102" i="30" s="1"/>
  <c r="B68" i="30"/>
  <c r="B112" i="30"/>
  <c r="B77" i="30" s="1"/>
  <c r="B93" i="30" s="1"/>
  <c r="B59" i="30"/>
  <c r="B120" i="30"/>
  <c r="B85" i="30" s="1"/>
  <c r="B101" i="30" s="1"/>
  <c r="B67" i="30"/>
  <c r="B114" i="30"/>
  <c r="B79" i="30" s="1"/>
  <c r="B95" i="30" s="1"/>
  <c r="B61" i="30"/>
  <c r="B122" i="30"/>
  <c r="B87" i="30" s="1"/>
  <c r="B103" i="30" s="1"/>
  <c r="B69" i="30"/>
  <c r="B115" i="30"/>
  <c r="B80" i="30" s="1"/>
  <c r="B96" i="30" s="1"/>
  <c r="B62" i="30"/>
  <c r="B123" i="30"/>
  <c r="B70" i="30"/>
  <c r="B116" i="30"/>
  <c r="B81" i="30" s="1"/>
  <c r="B97" i="30" s="1"/>
  <c r="B63" i="30"/>
  <c r="B113" i="30"/>
  <c r="B78" i="30" s="1"/>
  <c r="B94" i="30" s="1"/>
  <c r="B60" i="30"/>
  <c r="B117" i="30"/>
  <c r="B82" i="30" s="1"/>
  <c r="B98" i="30" s="1"/>
  <c r="B64" i="30"/>
  <c r="B110" i="30"/>
  <c r="B75" i="30" s="1"/>
  <c r="B91" i="30" s="1"/>
  <c r="B57" i="30"/>
  <c r="B118" i="30"/>
  <c r="B83" i="30" s="1"/>
  <c r="B99" i="30" s="1"/>
  <c r="B65" i="30"/>
  <c r="B110" i="29"/>
  <c r="B75" i="29" s="1"/>
  <c r="B57" i="29"/>
  <c r="B118" i="29"/>
  <c r="B83" i="29" s="1"/>
  <c r="B65" i="29"/>
  <c r="D210" i="29"/>
  <c r="D56" i="29"/>
  <c r="B111" i="29"/>
  <c r="B76" i="29" s="1"/>
  <c r="B58" i="29"/>
  <c r="B119" i="29"/>
  <c r="B84" i="29" s="1"/>
  <c r="B66" i="29"/>
  <c r="B112" i="29"/>
  <c r="B77" i="29" s="1"/>
  <c r="B59" i="29"/>
  <c r="B120" i="29"/>
  <c r="B85" i="29" s="1"/>
  <c r="B67" i="29"/>
  <c r="B113" i="29"/>
  <c r="B78" i="29" s="1"/>
  <c r="B60" i="29"/>
  <c r="B121" i="29"/>
  <c r="B86" i="29" s="1"/>
  <c r="B68" i="29"/>
  <c r="B114" i="29"/>
  <c r="B79" i="29" s="1"/>
  <c r="B61" i="29"/>
  <c r="B122" i="29"/>
  <c r="B87" i="29" s="1"/>
  <c r="B69" i="29"/>
  <c r="B115" i="29"/>
  <c r="B80" i="29" s="1"/>
  <c r="B62" i="29"/>
  <c r="B123" i="29"/>
  <c r="B70" i="29"/>
  <c r="B116" i="29"/>
  <c r="B81" i="29" s="1"/>
  <c r="B63" i="29"/>
  <c r="B117" i="29"/>
  <c r="B82" i="29" s="1"/>
  <c r="B64" i="29"/>
  <c r="AA85" i="35"/>
  <c r="B101" i="10"/>
  <c r="B78" i="10" s="1"/>
  <c r="B60" i="10"/>
  <c r="B110" i="10"/>
  <c r="B87" i="10" s="1"/>
  <c r="B69" i="10"/>
  <c r="AA85" i="34"/>
  <c r="W83" i="31"/>
  <c r="W79" i="36"/>
  <c r="V83" i="33"/>
  <c r="X79" i="31"/>
  <c r="T78" i="31"/>
  <c r="T76" i="31"/>
  <c r="W87" i="36"/>
  <c r="O87" i="36"/>
  <c r="P77" i="31"/>
  <c r="O85" i="29"/>
  <c r="P79" i="36"/>
  <c r="X77" i="36"/>
  <c r="B100" i="10"/>
  <c r="B77" i="10" s="1"/>
  <c r="B59" i="10"/>
  <c r="V83" i="31"/>
  <c r="B102" i="10"/>
  <c r="B79" i="10" s="1"/>
  <c r="B61" i="10"/>
  <c r="B109" i="10"/>
  <c r="B86" i="10" s="1"/>
  <c r="B68" i="10"/>
  <c r="AA85" i="36"/>
  <c r="Z84" i="34"/>
  <c r="W81" i="35"/>
  <c r="W83" i="33"/>
  <c r="X79" i="33"/>
  <c r="T78" i="33"/>
  <c r="T76" i="33"/>
  <c r="AA87" i="10"/>
  <c r="P77" i="33"/>
  <c r="O85" i="31"/>
  <c r="C90" i="10"/>
  <c r="C56" i="10"/>
  <c r="B103" i="10"/>
  <c r="B80" i="10" s="1"/>
  <c r="B62" i="10"/>
  <c r="B108" i="10"/>
  <c r="B85" i="10" s="1"/>
  <c r="B67" i="10"/>
  <c r="R84" i="30"/>
  <c r="T82" i="30"/>
  <c r="V87" i="29"/>
  <c r="Z84" i="35"/>
  <c r="W81" i="36"/>
  <c r="W83" i="34"/>
  <c r="S76" i="31"/>
  <c r="X79" i="34"/>
  <c r="T78" i="34"/>
  <c r="T76" i="34"/>
  <c r="W87" i="30"/>
  <c r="O87" i="29"/>
  <c r="P77" i="34"/>
  <c r="O85" i="33"/>
  <c r="P79" i="29"/>
  <c r="X77" i="29"/>
  <c r="B99" i="10"/>
  <c r="B76" i="10" s="1"/>
  <c r="B58" i="10"/>
  <c r="S80" i="35"/>
  <c r="B104" i="10"/>
  <c r="B81" i="10" s="1"/>
  <c r="B63" i="10"/>
  <c r="AA85" i="29"/>
  <c r="W81" i="30"/>
  <c r="S84" i="31"/>
  <c r="T82" i="31"/>
  <c r="W83" i="29"/>
  <c r="R84" i="36"/>
  <c r="AA81" i="10"/>
  <c r="AA81" i="30" s="1"/>
  <c r="W83" i="35"/>
  <c r="S76" i="33"/>
  <c r="X79" i="35"/>
  <c r="T78" i="35"/>
  <c r="T76" i="35"/>
  <c r="W87" i="29"/>
  <c r="O87" i="30"/>
  <c r="P77" i="35"/>
  <c r="O85" i="34"/>
  <c r="P79" i="30"/>
  <c r="X77" i="30"/>
  <c r="V85" i="29"/>
  <c r="B111" i="10"/>
  <c r="B70" i="10"/>
  <c r="B105" i="10"/>
  <c r="B82" i="10" s="1"/>
  <c r="B64" i="10"/>
  <c r="AA85" i="33"/>
  <c r="S84" i="33"/>
  <c r="T82" i="33"/>
  <c r="W79" i="29"/>
  <c r="S82" i="31"/>
  <c r="W83" i="30"/>
  <c r="W83" i="36"/>
  <c r="W75" i="34"/>
  <c r="X79" i="36"/>
  <c r="T78" i="36"/>
  <c r="T76" i="36"/>
  <c r="W87" i="31"/>
  <c r="O87" i="31"/>
  <c r="P77" i="36"/>
  <c r="O85" i="35"/>
  <c r="P79" i="31"/>
  <c r="X77" i="31"/>
  <c r="V85" i="30"/>
  <c r="B107" i="10"/>
  <c r="B84" i="10" s="1"/>
  <c r="B66" i="10"/>
  <c r="B98" i="10"/>
  <c r="B75" i="10" s="1"/>
  <c r="B57" i="10"/>
  <c r="B106" i="10"/>
  <c r="B83" i="10" s="1"/>
  <c r="B65" i="10"/>
  <c r="T82" i="29"/>
  <c r="S84" i="34"/>
  <c r="O79" i="29"/>
  <c r="W75" i="35"/>
  <c r="P83" i="34"/>
  <c r="Y64" i="28"/>
  <c r="Q64" i="28"/>
  <c r="Z63" i="28"/>
  <c r="T63" i="28"/>
  <c r="Q63" i="28"/>
  <c r="R62" i="28"/>
  <c r="T62" i="28"/>
  <c r="O62" i="28"/>
  <c r="W62" i="28"/>
  <c r="Z62" i="28"/>
  <c r="P62" i="28"/>
  <c r="X62" i="28"/>
  <c r="Y62" i="28"/>
  <c r="W75" i="30"/>
  <c r="S76" i="29"/>
  <c r="Z84" i="36"/>
  <c r="S82" i="33"/>
  <c r="O81" i="30"/>
  <c r="W79" i="30"/>
  <c r="O83" i="33"/>
  <c r="S80" i="36"/>
  <c r="O79" i="31"/>
  <c r="S76" i="34"/>
  <c r="W75" i="36"/>
  <c r="V83" i="34"/>
  <c r="V85" i="31"/>
  <c r="O83" i="29"/>
  <c r="S82" i="34"/>
  <c r="O81" i="31"/>
  <c r="O83" i="34"/>
  <c r="O79" i="33"/>
  <c r="S76" i="35"/>
  <c r="V83" i="35"/>
  <c r="V85" i="33"/>
  <c r="S82" i="29"/>
  <c r="R84" i="31"/>
  <c r="S82" i="36"/>
  <c r="O81" i="33"/>
  <c r="V87" i="31"/>
  <c r="O83" i="35"/>
  <c r="W79" i="31"/>
  <c r="O79" i="34"/>
  <c r="S76" i="36"/>
  <c r="V83" i="36"/>
  <c r="V85" i="34"/>
  <c r="W81" i="29"/>
  <c r="R84" i="33"/>
  <c r="S82" i="35"/>
  <c r="W81" i="34"/>
  <c r="O81" i="34"/>
  <c r="V87" i="33"/>
  <c r="O83" i="36"/>
  <c r="W79" i="33"/>
  <c r="O79" i="36"/>
  <c r="Z84" i="30"/>
  <c r="V85" i="35"/>
  <c r="O81" i="29"/>
  <c r="Z84" i="31"/>
  <c r="R84" i="34"/>
  <c r="W81" i="31"/>
  <c r="O81" i="35"/>
  <c r="V87" i="34"/>
  <c r="AA83" i="10"/>
  <c r="S80" i="31"/>
  <c r="W79" i="34"/>
  <c r="O79" i="35"/>
  <c r="W75" i="31"/>
  <c r="V83" i="30"/>
  <c r="V85" i="36"/>
  <c r="S80" i="29"/>
  <c r="Z84" i="33"/>
  <c r="R84" i="35"/>
  <c r="V87" i="35"/>
  <c r="S80" i="33"/>
  <c r="AA79" i="10"/>
  <c r="W75" i="33"/>
  <c r="R61" i="28"/>
  <c r="T81" i="28"/>
  <c r="V62" i="28"/>
  <c r="U62" i="28"/>
  <c r="S61" i="28"/>
  <c r="S63" i="28"/>
  <c r="AA63" i="28"/>
  <c r="T61" i="28"/>
  <c r="Z61" i="28"/>
  <c r="V61" i="28"/>
  <c r="AA81" i="28"/>
  <c r="AA61" i="28"/>
  <c r="O61" i="28"/>
  <c r="W61" i="28"/>
  <c r="P61" i="28"/>
  <c r="X61" i="28"/>
  <c r="P81" i="28"/>
  <c r="S81" i="28"/>
  <c r="R81" i="28"/>
  <c r="G44" i="32"/>
  <c r="G53" i="31"/>
  <c r="Y84" i="29"/>
  <c r="Y84" i="31"/>
  <c r="Y84" i="30"/>
  <c r="Y84" i="36"/>
  <c r="Y84" i="35"/>
  <c r="Y84" i="34"/>
  <c r="Y84" i="33"/>
  <c r="Z76" i="29"/>
  <c r="Z76" i="36"/>
  <c r="Z76" i="35"/>
  <c r="Z76" i="34"/>
  <c r="Z76" i="33"/>
  <c r="Z76" i="31"/>
  <c r="Z76" i="30"/>
  <c r="V81" i="36"/>
  <c r="V81" i="35"/>
  <c r="V81" i="34"/>
  <c r="V81" i="33"/>
  <c r="V81" i="31"/>
  <c r="V81" i="30"/>
  <c r="V81" i="29"/>
  <c r="U83" i="33"/>
  <c r="U83" i="31"/>
  <c r="U83" i="30"/>
  <c r="U83" i="29"/>
  <c r="U83" i="36"/>
  <c r="U83" i="35"/>
  <c r="U83" i="34"/>
  <c r="U85" i="29"/>
  <c r="U85" i="33"/>
  <c r="U85" i="31"/>
  <c r="U85" i="30"/>
  <c r="U85" i="36"/>
  <c r="U85" i="35"/>
  <c r="U85" i="34"/>
  <c r="V75" i="29"/>
  <c r="V75" i="36"/>
  <c r="V75" i="35"/>
  <c r="V75" i="34"/>
  <c r="V75" i="33"/>
  <c r="V75" i="31"/>
  <c r="V79" i="30"/>
  <c r="V79" i="36"/>
  <c r="V79" i="35"/>
  <c r="V79" i="34"/>
  <c r="V79" i="33"/>
  <c r="V79" i="31"/>
  <c r="V79" i="29"/>
  <c r="Q86" i="36"/>
  <c r="Q86" i="35"/>
  <c r="Q86" i="34"/>
  <c r="Q86" i="33"/>
  <c r="Q86" i="31"/>
  <c r="Q86" i="30"/>
  <c r="Q86" i="29"/>
  <c r="R78" i="33"/>
  <c r="R78" i="31"/>
  <c r="R78" i="29"/>
  <c r="R78" i="30"/>
  <c r="R78" i="36"/>
  <c r="R78" i="35"/>
  <c r="R78" i="34"/>
  <c r="Z80" i="31"/>
  <c r="Z80" i="29"/>
  <c r="Z80" i="30"/>
  <c r="Z80" i="36"/>
  <c r="Z80" i="35"/>
  <c r="Z80" i="34"/>
  <c r="Z80" i="33"/>
  <c r="Q84" i="29"/>
  <c r="Q84" i="33"/>
  <c r="Q84" i="31"/>
  <c r="Q84" i="30"/>
  <c r="Q84" i="36"/>
  <c r="Q84" i="35"/>
  <c r="Q84" i="34"/>
  <c r="V75" i="30"/>
  <c r="V77" i="30"/>
  <c r="V77" i="36"/>
  <c r="V77" i="35"/>
  <c r="V77" i="34"/>
  <c r="V77" i="33"/>
  <c r="V77" i="31"/>
  <c r="V77" i="29"/>
  <c r="R80" i="29"/>
  <c r="R80" i="36"/>
  <c r="R80" i="35"/>
  <c r="R80" i="34"/>
  <c r="R80" i="33"/>
  <c r="R80" i="31"/>
  <c r="R80" i="30"/>
  <c r="R82" i="30"/>
  <c r="R82" i="35"/>
  <c r="R82" i="34"/>
  <c r="R82" i="29"/>
  <c r="R82" i="33"/>
  <c r="R82" i="31"/>
  <c r="R82" i="36"/>
  <c r="Y86" i="36"/>
  <c r="Y86" i="35"/>
  <c r="Y86" i="30"/>
  <c r="Y86" i="29"/>
  <c r="Y86" i="34"/>
  <c r="Y86" i="33"/>
  <c r="Y86" i="31"/>
  <c r="AA84" i="29"/>
  <c r="AA84" i="30"/>
  <c r="AA84" i="36"/>
  <c r="AA84" i="35"/>
  <c r="AA84" i="34"/>
  <c r="AA84" i="33"/>
  <c r="AA81" i="34"/>
  <c r="W77" i="36"/>
  <c r="W77" i="35"/>
  <c r="W77" i="34"/>
  <c r="W77" i="29"/>
  <c r="W77" i="33"/>
  <c r="W77" i="31"/>
  <c r="W77" i="30"/>
  <c r="O77" i="30"/>
  <c r="AA77" i="10"/>
  <c r="O77" i="29"/>
  <c r="O77" i="36"/>
  <c r="O77" i="35"/>
  <c r="O77" i="34"/>
  <c r="O77" i="33"/>
  <c r="O77" i="31"/>
  <c r="S78" i="34"/>
  <c r="S78" i="33"/>
  <c r="S78" i="31"/>
  <c r="S78" i="29"/>
  <c r="S78" i="36"/>
  <c r="S78" i="30"/>
  <c r="S78" i="35"/>
  <c r="AA87" i="35"/>
  <c r="AA87" i="34"/>
  <c r="AA87" i="33"/>
  <c r="AA87" i="31"/>
  <c r="AA87" i="30"/>
  <c r="AA87" i="29"/>
  <c r="AA87" i="36"/>
  <c r="Z78" i="30"/>
  <c r="Z78" i="29"/>
  <c r="Z78" i="36"/>
  <c r="Z78" i="35"/>
  <c r="Z78" i="34"/>
  <c r="Z78" i="33"/>
  <c r="Z78" i="31"/>
  <c r="R86" i="34"/>
  <c r="R86" i="33"/>
  <c r="R86" i="31"/>
  <c r="R86" i="30"/>
  <c r="R86" i="29"/>
  <c r="R86" i="36"/>
  <c r="R75" i="36"/>
  <c r="R75" i="35"/>
  <c r="R75" i="34"/>
  <c r="R75" i="33"/>
  <c r="R75" i="31"/>
  <c r="R75" i="30"/>
  <c r="R75" i="29"/>
  <c r="U76" i="29"/>
  <c r="U76" i="33"/>
  <c r="U76" i="31"/>
  <c r="U76" i="30"/>
  <c r="U76" i="36"/>
  <c r="U76" i="35"/>
  <c r="W85" i="31"/>
  <c r="W85" i="30"/>
  <c r="W85" i="29"/>
  <c r="W85" i="36"/>
  <c r="W85" i="35"/>
  <c r="W85" i="34"/>
  <c r="P85" i="35"/>
  <c r="P85" i="34"/>
  <c r="P85" i="33"/>
  <c r="P85" i="31"/>
  <c r="P85" i="29"/>
  <c r="P85" i="30"/>
  <c r="V82" i="31"/>
  <c r="V82" i="36"/>
  <c r="V82" i="35"/>
  <c r="V82" i="29"/>
  <c r="V82" i="34"/>
  <c r="V82" i="33"/>
  <c r="R83" i="29"/>
  <c r="R83" i="36"/>
  <c r="R83" i="35"/>
  <c r="R83" i="34"/>
  <c r="R83" i="31"/>
  <c r="R83" i="33"/>
  <c r="R83" i="30"/>
  <c r="Y83" i="29"/>
  <c r="Y83" i="36"/>
  <c r="Y83" i="35"/>
  <c r="Y83" i="34"/>
  <c r="Y83" i="33"/>
  <c r="Y83" i="31"/>
  <c r="Y83" i="30"/>
  <c r="U84" i="29"/>
  <c r="U84" i="31"/>
  <c r="AA86" i="35"/>
  <c r="AA86" i="34"/>
  <c r="AA86" i="33"/>
  <c r="AA86" i="31"/>
  <c r="AA86" i="30"/>
  <c r="AA86" i="29"/>
  <c r="P85" i="36"/>
  <c r="O82" i="34"/>
  <c r="O82" i="33"/>
  <c r="O82" i="31"/>
  <c r="O82" i="29"/>
  <c r="O82" i="30"/>
  <c r="AA82" i="10"/>
  <c r="O82" i="36"/>
  <c r="U79" i="29"/>
  <c r="U79" i="36"/>
  <c r="U79" i="35"/>
  <c r="U79" i="34"/>
  <c r="U79" i="33"/>
  <c r="U79" i="31"/>
  <c r="P80" i="29"/>
  <c r="P80" i="36"/>
  <c r="P80" i="35"/>
  <c r="P80" i="34"/>
  <c r="P80" i="33"/>
  <c r="P80" i="31"/>
  <c r="P80" i="30"/>
  <c r="X80" i="35"/>
  <c r="X80" i="34"/>
  <c r="X80" i="33"/>
  <c r="X80" i="31"/>
  <c r="X80" i="29"/>
  <c r="X80" i="30"/>
  <c r="T81" i="31"/>
  <c r="T81" i="30"/>
  <c r="T81" i="29"/>
  <c r="T81" i="36"/>
  <c r="T81" i="35"/>
  <c r="T81" i="34"/>
  <c r="R79" i="31"/>
  <c r="T85" i="29"/>
  <c r="O86" i="31"/>
  <c r="Z86" i="29"/>
  <c r="Z86" i="36"/>
  <c r="Z86" i="35"/>
  <c r="Z86" i="34"/>
  <c r="Z86" i="33"/>
  <c r="Z86" i="31"/>
  <c r="U87" i="36"/>
  <c r="U87" i="35"/>
  <c r="AD87" i="35" s="1"/>
  <c r="U87" i="34"/>
  <c r="AD87" i="34" s="1"/>
  <c r="U87" i="33"/>
  <c r="U87" i="31"/>
  <c r="U87" i="30"/>
  <c r="U87" i="29"/>
  <c r="AA76" i="33"/>
  <c r="AA76" i="31"/>
  <c r="AA76" i="29"/>
  <c r="AA76" i="30"/>
  <c r="AA76" i="36"/>
  <c r="AA76" i="35"/>
  <c r="Q85" i="29"/>
  <c r="Q85" i="33"/>
  <c r="Q85" i="31"/>
  <c r="Q85" i="30"/>
  <c r="Q85" i="36"/>
  <c r="Q85" i="35"/>
  <c r="X85" i="31"/>
  <c r="X85" i="30"/>
  <c r="X85" i="29"/>
  <c r="X85" i="36"/>
  <c r="X85" i="34"/>
  <c r="X85" i="35"/>
  <c r="S86" i="35"/>
  <c r="S86" i="34"/>
  <c r="Z86" i="30"/>
  <c r="W84" i="36"/>
  <c r="W84" i="35"/>
  <c r="W84" i="34"/>
  <c r="W84" i="33"/>
  <c r="W84" i="31"/>
  <c r="W84" i="30"/>
  <c r="T83" i="29"/>
  <c r="T83" i="34"/>
  <c r="T83" i="33"/>
  <c r="T83" i="31"/>
  <c r="T83" i="30"/>
  <c r="T83" i="36"/>
  <c r="P84" i="29"/>
  <c r="P84" i="36"/>
  <c r="P84" i="35"/>
  <c r="P84" i="34"/>
  <c r="P84" i="33"/>
  <c r="P84" i="31"/>
  <c r="P84" i="30"/>
  <c r="Y79" i="31"/>
  <c r="Y79" i="30"/>
  <c r="Y79" i="36"/>
  <c r="Y79" i="35"/>
  <c r="Y79" i="34"/>
  <c r="T80" i="34"/>
  <c r="T80" i="33"/>
  <c r="T80" i="31"/>
  <c r="T80" i="30"/>
  <c r="T80" i="29"/>
  <c r="T80" i="36"/>
  <c r="P81" i="36"/>
  <c r="P81" i="35"/>
  <c r="P81" i="34"/>
  <c r="P81" i="33"/>
  <c r="P81" i="31"/>
  <c r="P81" i="29"/>
  <c r="X81" i="36"/>
  <c r="X81" i="35"/>
  <c r="X81" i="33"/>
  <c r="X81" i="31"/>
  <c r="X81" i="34"/>
  <c r="X81" i="30"/>
  <c r="Z82" i="31"/>
  <c r="Z82" i="30"/>
  <c r="Z82" i="36"/>
  <c r="Z82" i="35"/>
  <c r="Z82" i="29"/>
  <c r="Z82" i="34"/>
  <c r="R76" i="34"/>
  <c r="R76" i="33"/>
  <c r="R76" i="31"/>
  <c r="R76" i="29"/>
  <c r="R76" i="30"/>
  <c r="R76" i="36"/>
  <c r="Y76" i="36"/>
  <c r="Y76" i="35"/>
  <c r="Y76" i="34"/>
  <c r="Y76" i="33"/>
  <c r="Y76" i="31"/>
  <c r="Y76" i="30"/>
  <c r="T77" i="29"/>
  <c r="T77" i="30"/>
  <c r="T77" i="33"/>
  <c r="T77" i="31"/>
  <c r="T77" i="36"/>
  <c r="T77" i="35"/>
  <c r="P78" i="29"/>
  <c r="P78" i="36"/>
  <c r="P78" i="35"/>
  <c r="P78" i="34"/>
  <c r="P78" i="33"/>
  <c r="P78" i="31"/>
  <c r="P75" i="34"/>
  <c r="P75" i="33"/>
  <c r="P75" i="31"/>
  <c r="P75" i="29"/>
  <c r="P75" i="30"/>
  <c r="P75" i="36"/>
  <c r="X75" i="35"/>
  <c r="X75" i="36"/>
  <c r="X75" i="34"/>
  <c r="X75" i="33"/>
  <c r="X75" i="31"/>
  <c r="X75" i="29"/>
  <c r="X75" i="30"/>
  <c r="B70" i="43"/>
  <c r="B89" i="43"/>
  <c r="Q61" i="28"/>
  <c r="Y61" i="28"/>
  <c r="W64" i="28"/>
  <c r="V64" i="28"/>
  <c r="V81" i="28"/>
  <c r="W81" i="28"/>
  <c r="S64" i="28"/>
  <c r="AA64" i="28"/>
  <c r="Q40" i="35"/>
  <c r="R40" i="35" s="1"/>
  <c r="S40" i="35" s="1"/>
  <c r="T40" i="35" s="1"/>
  <c r="U40" i="35" s="1"/>
  <c r="V40" i="35" s="1"/>
  <c r="W40" i="35" s="1"/>
  <c r="X40" i="35" s="1"/>
  <c r="H53" i="35"/>
  <c r="I41" i="35"/>
  <c r="J41" i="35" s="1"/>
  <c r="K41" i="35" s="1"/>
  <c r="L41" i="35" s="1"/>
  <c r="M41" i="35" s="1"/>
  <c r="N41" i="35" s="1"/>
  <c r="O41" i="35" s="1"/>
  <c r="P41" i="35" s="1"/>
  <c r="Q41" i="35" s="1"/>
  <c r="R41" i="35" s="1"/>
  <c r="S41" i="35" s="1"/>
  <c r="T41" i="35" s="1"/>
  <c r="U41" i="35" s="1"/>
  <c r="V41" i="35" s="1"/>
  <c r="W41" i="35" s="1"/>
  <c r="X41" i="35" s="1"/>
  <c r="Y41" i="35" s="1"/>
  <c r="Z41" i="35" s="1"/>
  <c r="AA41" i="35" s="1"/>
  <c r="O63" i="28"/>
  <c r="P63" i="28"/>
  <c r="X63" i="28"/>
  <c r="V63" i="28"/>
  <c r="Y63" i="28"/>
  <c r="W63" i="28"/>
  <c r="R63" i="28"/>
  <c r="U63" i="28"/>
  <c r="AA62" i="28"/>
  <c r="Y81" i="28"/>
  <c r="Q81" i="28"/>
  <c r="U61" i="28"/>
  <c r="U81" i="28"/>
  <c r="Z81" i="28"/>
  <c r="H44" i="32"/>
  <c r="I33" i="32"/>
  <c r="Z60" i="28"/>
  <c r="S60" i="28"/>
  <c r="Y60" i="28"/>
  <c r="W60" i="28"/>
  <c r="X60" i="28"/>
  <c r="N40" i="31"/>
  <c r="O40" i="31" s="1"/>
  <c r="M53" i="31"/>
  <c r="R73" i="28"/>
  <c r="AA73" i="28"/>
  <c r="O73" i="28"/>
  <c r="P73" i="28"/>
  <c r="P83" i="35"/>
  <c r="Q78" i="36"/>
  <c r="S86" i="36"/>
  <c r="U84" i="33"/>
  <c r="X86" i="30"/>
  <c r="U78" i="29"/>
  <c r="Y79" i="29"/>
  <c r="P83" i="36"/>
  <c r="U84" i="34"/>
  <c r="X86" i="31"/>
  <c r="Q78" i="29"/>
  <c r="S86" i="29"/>
  <c r="U84" i="35"/>
  <c r="X86" i="33"/>
  <c r="P83" i="29"/>
  <c r="Q78" i="30"/>
  <c r="S86" i="30"/>
  <c r="U84" i="36"/>
  <c r="X86" i="34"/>
  <c r="S75" i="31"/>
  <c r="S84" i="29"/>
  <c r="P83" i="30"/>
  <c r="Q78" i="31"/>
  <c r="S86" i="31"/>
  <c r="X86" i="35"/>
  <c r="P83" i="31"/>
  <c r="Q78" i="33"/>
  <c r="S86" i="33"/>
  <c r="X86" i="36"/>
  <c r="U84" i="30"/>
  <c r="U66" i="32"/>
  <c r="O68" i="32"/>
  <c r="Q69" i="32"/>
  <c r="S71" i="32"/>
  <c r="Y69" i="32"/>
  <c r="O70" i="32"/>
  <c r="W68" i="32"/>
  <c r="W66" i="32"/>
  <c r="C38" i="10"/>
  <c r="W70" i="32"/>
  <c r="W64" i="32"/>
  <c r="S65" i="32"/>
  <c r="O72" i="32"/>
  <c r="S67" i="32"/>
  <c r="O66" i="32"/>
  <c r="AA63" i="2"/>
  <c r="U69" i="32"/>
  <c r="U71" i="32"/>
  <c r="Q68" i="32"/>
  <c r="Y72" i="32"/>
  <c r="U67" i="32"/>
  <c r="Y70" i="32"/>
  <c r="C210" i="35"/>
  <c r="C148" i="35"/>
  <c r="C38" i="35"/>
  <c r="C164" i="35"/>
  <c r="C109" i="35"/>
  <c r="C183" i="35"/>
  <c r="C74" i="35"/>
  <c r="C20" i="43"/>
  <c r="C38" i="43"/>
  <c r="C84" i="43"/>
  <c r="C56" i="43"/>
  <c r="C97" i="10"/>
  <c r="C74" i="10"/>
  <c r="C20" i="10"/>
  <c r="AA65" i="32"/>
  <c r="O65" i="32"/>
  <c r="D74" i="29"/>
  <c r="D203" i="29"/>
  <c r="Y63" i="32"/>
  <c r="Y67" i="32"/>
  <c r="U68" i="32"/>
  <c r="Q63" i="32"/>
  <c r="Y65" i="32"/>
  <c r="D38" i="29"/>
  <c r="D164" i="29"/>
  <c r="AA69" i="2"/>
  <c r="AE69" i="2" s="1"/>
  <c r="U70" i="32"/>
  <c r="Q67" i="32"/>
  <c r="W63" i="32"/>
  <c r="O71" i="32"/>
  <c r="D44" i="2"/>
  <c r="S72" i="32"/>
  <c r="S64" i="32"/>
  <c r="D131" i="29"/>
  <c r="E44" i="2"/>
  <c r="D203" i="31"/>
  <c r="D164" i="31"/>
  <c r="D131" i="31"/>
  <c r="D90" i="31"/>
  <c r="D109" i="31"/>
  <c r="D20" i="31"/>
  <c r="D210" i="31"/>
  <c r="D148" i="31"/>
  <c r="D74" i="31"/>
  <c r="D38" i="31"/>
  <c r="D183" i="31"/>
  <c r="D74" i="33"/>
  <c r="D38" i="33"/>
  <c r="D97" i="33"/>
  <c r="D90" i="33"/>
  <c r="D20" i="33"/>
  <c r="D210" i="35"/>
  <c r="D203" i="35"/>
  <c r="D148" i="35"/>
  <c r="D90" i="35"/>
  <c r="D109" i="35"/>
  <c r="D20" i="35"/>
  <c r="D164" i="35"/>
  <c r="D131" i="35"/>
  <c r="D74" i="35"/>
  <c r="D38" i="35"/>
  <c r="V63" i="32"/>
  <c r="R68" i="32"/>
  <c r="P68" i="32"/>
  <c r="V65" i="32"/>
  <c r="V71" i="32"/>
  <c r="X73" i="28"/>
  <c r="V67" i="32"/>
  <c r="D20" i="29"/>
  <c r="D109" i="29"/>
  <c r="D90" i="29"/>
  <c r="D148" i="29"/>
  <c r="D183" i="29"/>
  <c r="Z66" i="32"/>
  <c r="V60" i="28"/>
  <c r="V73" i="28"/>
  <c r="Q60" i="28"/>
  <c r="Q73" i="28"/>
  <c r="AA60" i="28"/>
  <c r="X70" i="32"/>
  <c r="Y66" i="32"/>
  <c r="X72" i="32"/>
  <c r="U63" i="32"/>
  <c r="AA63" i="32"/>
  <c r="T71" i="32"/>
  <c r="Q64" i="32"/>
  <c r="P70" i="32"/>
  <c r="Y64" i="32"/>
  <c r="Q66" i="32"/>
  <c r="P72" i="32"/>
  <c r="Y68" i="32"/>
  <c r="B92" i="2"/>
  <c r="B57" i="2"/>
  <c r="B84" i="2"/>
  <c r="B49" i="2"/>
  <c r="B91" i="2"/>
  <c r="B56" i="2"/>
  <c r="B83" i="2"/>
  <c r="B48" i="2"/>
  <c r="B90" i="2"/>
  <c r="B55" i="2"/>
  <c r="B89" i="2"/>
  <c r="B54" i="2"/>
  <c r="B88" i="2"/>
  <c r="B53" i="2"/>
  <c r="B87" i="2"/>
  <c r="B52" i="2"/>
  <c r="B86" i="2"/>
  <c r="B51" i="2"/>
  <c r="B85" i="2"/>
  <c r="B50" i="2"/>
  <c r="B93" i="2"/>
  <c r="B58" i="2"/>
  <c r="T60" i="28"/>
  <c r="T73" i="28"/>
  <c r="Z73" i="28"/>
  <c r="O60" i="28"/>
  <c r="G44" i="2"/>
  <c r="W73" i="28"/>
  <c r="P60" i="28"/>
  <c r="U64" i="32"/>
  <c r="X65" i="32"/>
  <c r="S66" i="32"/>
  <c r="S68" i="32"/>
  <c r="O64" i="32"/>
  <c r="R60" i="28"/>
  <c r="W67" i="32"/>
  <c r="S63" i="32"/>
  <c r="Q65" i="32"/>
  <c r="O67" i="32"/>
  <c r="I35" i="2"/>
  <c r="H44" i="2"/>
  <c r="D74" i="43"/>
  <c r="D56" i="43"/>
  <c r="D20" i="43"/>
  <c r="D84" i="43"/>
  <c r="D38" i="43"/>
  <c r="V66" i="32"/>
  <c r="Z70" i="32"/>
  <c r="R72" i="32"/>
  <c r="R64" i="32"/>
  <c r="T68" i="32"/>
  <c r="AA66" i="32"/>
  <c r="R70" i="32"/>
  <c r="X64" i="32"/>
  <c r="X67" i="32"/>
  <c r="D183" i="35"/>
  <c r="Y73" i="28"/>
  <c r="S73" i="28"/>
  <c r="X63" i="32"/>
  <c r="V69" i="32"/>
  <c r="T33" i="2"/>
  <c r="U73" i="28"/>
  <c r="C25" i="2"/>
  <c r="C21" i="2"/>
  <c r="C27" i="2"/>
  <c r="D57" i="2" s="1"/>
  <c r="D92" i="2" s="1"/>
  <c r="F94" i="10"/>
  <c r="E106" i="29"/>
  <c r="F106" i="30"/>
  <c r="E106" i="34"/>
  <c r="F106" i="35"/>
  <c r="E106" i="31"/>
  <c r="E106" i="36"/>
  <c r="G94" i="33"/>
  <c r="D34" i="28"/>
  <c r="E59" i="28"/>
  <c r="D42" i="28"/>
  <c r="L50" i="28"/>
  <c r="J42" i="28"/>
  <c r="G42" i="28"/>
  <c r="H46" i="28"/>
  <c r="H38" i="28"/>
  <c r="J35" i="28"/>
  <c r="J38" i="28" s="1"/>
  <c r="D54" i="28"/>
  <c r="AK54" i="28"/>
  <c r="K52" i="28" s="1"/>
  <c r="AW51" i="28"/>
  <c r="E52" i="28"/>
  <c r="E54" i="28" s="1"/>
  <c r="U5" i="47"/>
  <c r="L36" i="28"/>
  <c r="L35" i="28"/>
  <c r="I38" i="28"/>
  <c r="AI54" i="28"/>
  <c r="I51" i="28" s="1"/>
  <c r="AL54" i="28"/>
  <c r="L52" i="28" s="1"/>
  <c r="O75" i="30"/>
  <c r="L46" i="28"/>
  <c r="I39" i="33"/>
  <c r="H53" i="33"/>
  <c r="G53" i="33"/>
  <c r="M39" i="30"/>
  <c r="L53" i="30"/>
  <c r="K35" i="28"/>
  <c r="I71" i="43"/>
  <c r="I88" i="43" s="1"/>
  <c r="F71" i="43"/>
  <c r="F88" i="43" s="1"/>
  <c r="K71" i="43"/>
  <c r="K88" i="43" s="1"/>
  <c r="H71" i="43"/>
  <c r="H88" i="43" s="1"/>
  <c r="E71" i="43"/>
  <c r="E88" i="43" s="1"/>
  <c r="M71" i="43"/>
  <c r="M88" i="43" s="1"/>
  <c r="J71" i="43"/>
  <c r="J88" i="43" s="1"/>
  <c r="J50" i="28"/>
  <c r="AJ54" i="28"/>
  <c r="Z5" i="47" s="1"/>
  <c r="J46" i="28"/>
  <c r="O75" i="31"/>
  <c r="O75" i="33"/>
  <c r="O75" i="29"/>
  <c r="K39" i="10"/>
  <c r="J53" i="10"/>
  <c r="C71" i="43"/>
  <c r="C88" i="43" s="1"/>
  <c r="C93" i="43" s="1"/>
  <c r="L53" i="43"/>
  <c r="L87" i="43" s="1"/>
  <c r="I50" i="28"/>
  <c r="I46" i="28"/>
  <c r="I40" i="28"/>
  <c r="I42" i="28" s="1"/>
  <c r="M35" i="43"/>
  <c r="M86" i="43" s="1"/>
  <c r="E53" i="43"/>
  <c r="E87" i="43" s="1"/>
  <c r="E35" i="43"/>
  <c r="E86" i="43" s="1"/>
  <c r="G53" i="35"/>
  <c r="J53" i="43"/>
  <c r="J87" i="43" s="1"/>
  <c r="J35" i="43"/>
  <c r="J86" i="43" s="1"/>
  <c r="M53" i="43"/>
  <c r="M87" i="43" s="1"/>
  <c r="H53" i="43"/>
  <c r="H87" i="43" s="1"/>
  <c r="F53" i="43"/>
  <c r="F87" i="43" s="1"/>
  <c r="I53" i="43"/>
  <c r="I87" i="43" s="1"/>
  <c r="D53" i="43"/>
  <c r="D87" i="43" s="1"/>
  <c r="F35" i="43"/>
  <c r="F86" i="43" s="1"/>
  <c r="G35" i="43"/>
  <c r="G86" i="43" s="1"/>
  <c r="H39" i="34"/>
  <c r="G53" i="34"/>
  <c r="F17" i="43"/>
  <c r="F85" i="43" s="1"/>
  <c r="E17" i="43"/>
  <c r="E85" i="43" s="1"/>
  <c r="H50" i="28"/>
  <c r="AH54" i="28"/>
  <c r="H51" i="28" s="1"/>
  <c r="AW52" i="28"/>
  <c r="AW53" i="28"/>
  <c r="H53" i="31"/>
  <c r="I53" i="31"/>
  <c r="J53" i="31"/>
  <c r="K53" i="31"/>
  <c r="L53" i="31"/>
  <c r="G53" i="30"/>
  <c r="H53" i="30"/>
  <c r="I53" i="30"/>
  <c r="J53" i="30"/>
  <c r="K53" i="30"/>
  <c r="M17" i="43"/>
  <c r="M85" i="43" s="1"/>
  <c r="G36" i="28"/>
  <c r="G38" i="28" s="1"/>
  <c r="AW38" i="28"/>
  <c r="G48" i="28"/>
  <c r="G50" i="28" s="1"/>
  <c r="AG54" i="28"/>
  <c r="L53" i="29"/>
  <c r="T53" i="29"/>
  <c r="M53" i="29"/>
  <c r="U53" i="29"/>
  <c r="N53" i="29"/>
  <c r="V53" i="29"/>
  <c r="G53" i="29"/>
  <c r="O53" i="29"/>
  <c r="W53" i="29"/>
  <c r="H53" i="29"/>
  <c r="P53" i="29"/>
  <c r="X53" i="29"/>
  <c r="I53" i="29"/>
  <c r="Q53" i="29"/>
  <c r="Y53" i="29"/>
  <c r="J53" i="29"/>
  <c r="R53" i="29"/>
  <c r="Z53" i="29"/>
  <c r="K53" i="29"/>
  <c r="S53" i="29"/>
  <c r="AA53" i="29"/>
  <c r="I17" i="43"/>
  <c r="I85" i="43" s="1"/>
  <c r="D17" i="43"/>
  <c r="D85" i="43" s="1"/>
  <c r="J17" i="43"/>
  <c r="J85" i="43" s="1"/>
  <c r="C17" i="43"/>
  <c r="C85" i="43" s="1"/>
  <c r="C90" i="43" s="1"/>
  <c r="G53" i="43"/>
  <c r="G87" i="43" s="1"/>
  <c r="H35" i="43"/>
  <c r="H86" i="43" s="1"/>
  <c r="F50" i="28"/>
  <c r="F46" i="28"/>
  <c r="AW46" i="28"/>
  <c r="F38" i="28"/>
  <c r="C25" i="36"/>
  <c r="C21" i="33"/>
  <c r="C28" i="2"/>
  <c r="C52" i="2"/>
  <c r="C87" i="2" s="1"/>
  <c r="D35" i="43"/>
  <c r="D86" i="43" s="1"/>
  <c r="C54" i="2"/>
  <c r="C89" i="2" s="1"/>
  <c r="C49" i="2"/>
  <c r="C35" i="43"/>
  <c r="H17" i="43"/>
  <c r="H85" i="43" s="1"/>
  <c r="L17" i="43"/>
  <c r="L85" i="43" s="1"/>
  <c r="I35" i="43"/>
  <c r="I86" i="43" s="1"/>
  <c r="K35" i="43"/>
  <c r="K86" i="43" s="1"/>
  <c r="K17" i="43"/>
  <c r="K85" i="43" s="1"/>
  <c r="L35" i="43"/>
  <c r="L86" i="43" s="1"/>
  <c r="K53" i="43"/>
  <c r="K87" i="43" s="1"/>
  <c r="O75" i="35"/>
  <c r="O75" i="34"/>
  <c r="O75" i="36"/>
  <c r="AA75" i="10"/>
  <c r="E47" i="28"/>
  <c r="AW50" i="28"/>
  <c r="E43" i="28"/>
  <c r="E42" i="28"/>
  <c r="AW42" i="28"/>
  <c r="G53" i="10"/>
  <c r="H53" i="10"/>
  <c r="I53" i="10"/>
  <c r="C21" i="10"/>
  <c r="C53" i="43"/>
  <c r="G17" i="43"/>
  <c r="Z65" i="28" l="1"/>
  <c r="N38" i="28"/>
  <c r="R65" i="28"/>
  <c r="AD82" i="36"/>
  <c r="AD76" i="36"/>
  <c r="U53" i="35"/>
  <c r="AD78" i="35"/>
  <c r="AD84" i="35"/>
  <c r="AD80" i="31"/>
  <c r="AD75" i="31"/>
  <c r="AD83" i="31"/>
  <c r="AD84" i="29"/>
  <c r="AD76" i="31"/>
  <c r="AD78" i="30"/>
  <c r="AD78" i="36"/>
  <c r="AD84" i="36"/>
  <c r="AD80" i="30"/>
  <c r="AD85" i="30"/>
  <c r="AA81" i="33"/>
  <c r="AD76" i="33"/>
  <c r="AD80" i="33"/>
  <c r="AA81" i="35"/>
  <c r="AD86" i="34"/>
  <c r="AA78" i="34"/>
  <c r="AA78" i="33"/>
  <c r="AA78" i="31"/>
  <c r="AA78" i="30"/>
  <c r="AA78" i="29"/>
  <c r="AA78" i="35"/>
  <c r="AA78" i="36"/>
  <c r="AD84" i="30"/>
  <c r="AD80" i="34"/>
  <c r="AA81" i="36"/>
  <c r="AE81" i="36" s="1"/>
  <c r="AD86" i="35"/>
  <c r="AA80" i="34"/>
  <c r="AA80" i="29"/>
  <c r="AA80" i="35"/>
  <c r="AA80" i="33"/>
  <c r="AA80" i="31"/>
  <c r="AD78" i="31"/>
  <c r="AD84" i="31"/>
  <c r="AD80" i="35"/>
  <c r="AA81" i="29"/>
  <c r="AD86" i="36"/>
  <c r="AD76" i="35"/>
  <c r="AD78" i="33"/>
  <c r="AD84" i="33"/>
  <c r="AD80" i="36"/>
  <c r="AD77" i="34"/>
  <c r="AD86" i="33"/>
  <c r="AD75" i="35"/>
  <c r="AD78" i="34"/>
  <c r="AD84" i="34"/>
  <c r="AD76" i="34"/>
  <c r="AD82" i="35"/>
  <c r="AD86" i="30"/>
  <c r="AD76" i="30"/>
  <c r="AD67" i="32"/>
  <c r="E24" i="53"/>
  <c r="E17" i="53"/>
  <c r="D184" i="35"/>
  <c r="D184" i="31"/>
  <c r="D57" i="10"/>
  <c r="D98" i="10" s="1"/>
  <c r="D57" i="33"/>
  <c r="D98" i="33" s="1"/>
  <c r="D48" i="32"/>
  <c r="D83" i="32" s="1"/>
  <c r="M52" i="28"/>
  <c r="M46" i="28"/>
  <c r="N50" i="28"/>
  <c r="N52" i="28"/>
  <c r="N51" i="28"/>
  <c r="F42" i="28"/>
  <c r="N42" i="28"/>
  <c r="AB5" i="47"/>
  <c r="M54" i="28"/>
  <c r="AD75" i="30"/>
  <c r="AE87" i="29"/>
  <c r="AD77" i="33"/>
  <c r="AD83" i="34"/>
  <c r="AD83" i="33"/>
  <c r="AD86" i="29"/>
  <c r="AD81" i="29"/>
  <c r="AD81" i="33"/>
  <c r="AD81" i="31"/>
  <c r="AD85" i="34"/>
  <c r="AD87" i="29"/>
  <c r="AD79" i="30"/>
  <c r="AD76" i="29"/>
  <c r="AE82" i="10"/>
  <c r="AD77" i="35"/>
  <c r="AE83" i="10"/>
  <c r="AE81" i="10"/>
  <c r="AE76" i="33"/>
  <c r="AE76" i="10"/>
  <c r="AD82" i="30"/>
  <c r="AE87" i="33"/>
  <c r="AD77" i="36"/>
  <c r="AD79" i="36"/>
  <c r="AD81" i="30"/>
  <c r="AD87" i="30"/>
  <c r="AD87" i="33"/>
  <c r="AD83" i="30"/>
  <c r="AD80" i="29"/>
  <c r="AE85" i="10"/>
  <c r="AE76" i="36"/>
  <c r="AD82" i="29"/>
  <c r="AD77" i="29"/>
  <c r="AD81" i="35"/>
  <c r="AD83" i="29"/>
  <c r="AD85" i="35"/>
  <c r="AD85" i="31"/>
  <c r="AD85" i="36"/>
  <c r="AE75" i="10"/>
  <c r="AD75" i="29"/>
  <c r="AD82" i="31"/>
  <c r="AE87" i="35"/>
  <c r="AE77" i="10"/>
  <c r="AE79" i="10"/>
  <c r="AD83" i="36"/>
  <c r="AD79" i="34"/>
  <c r="AD85" i="29"/>
  <c r="AD75" i="36"/>
  <c r="AD82" i="33"/>
  <c r="AD77" i="30"/>
  <c r="AD79" i="33"/>
  <c r="AD79" i="31"/>
  <c r="AD87" i="31"/>
  <c r="AE87" i="10"/>
  <c r="AD81" i="36"/>
  <c r="AD78" i="29"/>
  <c r="AE78" i="10"/>
  <c r="AE84" i="10"/>
  <c r="AD75" i="34"/>
  <c r="AD75" i="33"/>
  <c r="AD86" i="31"/>
  <c r="AD82" i="34"/>
  <c r="AD77" i="31"/>
  <c r="AD79" i="35"/>
  <c r="AD81" i="34"/>
  <c r="AD83" i="35"/>
  <c r="AD79" i="29"/>
  <c r="AD85" i="33"/>
  <c r="AD87" i="36"/>
  <c r="AE86" i="10"/>
  <c r="AE80" i="30"/>
  <c r="AE80" i="10"/>
  <c r="AA67" i="32"/>
  <c r="AF65" i="2"/>
  <c r="AD70" i="32"/>
  <c r="AF68" i="2"/>
  <c r="AE66" i="2"/>
  <c r="AD69" i="32"/>
  <c r="AE66" i="32"/>
  <c r="AD64" i="32"/>
  <c r="AA64" i="32"/>
  <c r="AE64" i="32" s="1"/>
  <c r="AE64" i="2"/>
  <c r="AD65" i="32"/>
  <c r="AD66" i="32"/>
  <c r="AE65" i="32"/>
  <c r="AA70" i="32"/>
  <c r="AE70" i="2"/>
  <c r="AE65" i="2"/>
  <c r="AA72" i="32"/>
  <c r="AE72" i="2"/>
  <c r="AD71" i="32"/>
  <c r="AD68" i="32"/>
  <c r="AA68" i="32"/>
  <c r="AE68" i="32" s="1"/>
  <c r="AE68" i="2"/>
  <c r="AA71" i="32"/>
  <c r="AE71" i="2"/>
  <c r="AD63" i="32"/>
  <c r="AE63" i="32"/>
  <c r="AE63" i="2"/>
  <c r="AD72" i="32"/>
  <c r="AD34" i="28"/>
  <c r="D59" i="28"/>
  <c r="D87" i="28" s="1"/>
  <c r="D95" i="28" s="1"/>
  <c r="D103" i="28" s="1"/>
  <c r="E47" i="2"/>
  <c r="E2" i="36"/>
  <c r="E2" i="34"/>
  <c r="E2" i="32"/>
  <c r="E2" i="30"/>
  <c r="E2" i="43"/>
  <c r="E2" i="10"/>
  <c r="E2" i="31"/>
  <c r="E2" i="35"/>
  <c r="E2" i="29"/>
  <c r="E2" i="33"/>
  <c r="E62" i="2"/>
  <c r="E32" i="2"/>
  <c r="E82" i="2"/>
  <c r="E75" i="2"/>
  <c r="E17" i="2"/>
  <c r="G5" i="28"/>
  <c r="F2" i="2"/>
  <c r="F2" i="53" s="1"/>
  <c r="F13" i="28"/>
  <c r="F21" i="28"/>
  <c r="AC34" i="28"/>
  <c r="C59" i="28"/>
  <c r="C33" i="31"/>
  <c r="D190" i="36"/>
  <c r="D57" i="31"/>
  <c r="D110" i="31" s="1"/>
  <c r="D165" i="31"/>
  <c r="D58" i="33"/>
  <c r="D99" i="33" s="1"/>
  <c r="D67" i="33"/>
  <c r="D108" i="33" s="1"/>
  <c r="K17" i="33"/>
  <c r="J17" i="36"/>
  <c r="J80" i="28" s="1"/>
  <c r="C23" i="35"/>
  <c r="D17" i="29"/>
  <c r="D70" i="28" s="1"/>
  <c r="D62" i="30"/>
  <c r="D115" i="30" s="1"/>
  <c r="D64" i="10"/>
  <c r="D105" i="10" s="1"/>
  <c r="D62" i="10"/>
  <c r="D103" i="10" s="1"/>
  <c r="L71" i="43"/>
  <c r="L88" i="43" s="1"/>
  <c r="D189" i="30"/>
  <c r="L17" i="30"/>
  <c r="L71" i="28" s="1"/>
  <c r="D71" i="43"/>
  <c r="D88" i="43" s="1"/>
  <c r="D93" i="43" s="1"/>
  <c r="E93" i="43" s="1"/>
  <c r="F93" i="43" s="1"/>
  <c r="C69" i="31"/>
  <c r="C122" i="31" s="1"/>
  <c r="C196" i="31"/>
  <c r="D68" i="30"/>
  <c r="D121" i="30" s="1"/>
  <c r="D176" i="30"/>
  <c r="D60" i="35"/>
  <c r="D113" i="35" s="1"/>
  <c r="D63" i="36"/>
  <c r="D116" i="36" s="1"/>
  <c r="D168" i="35"/>
  <c r="D49" i="32"/>
  <c r="D84" i="32" s="1"/>
  <c r="C27" i="33"/>
  <c r="D63" i="33" s="1"/>
  <c r="D104" i="33" s="1"/>
  <c r="C63" i="33"/>
  <c r="C104" i="33" s="1"/>
  <c r="D192" i="36"/>
  <c r="D173" i="36"/>
  <c r="D65" i="36"/>
  <c r="D118" i="36" s="1"/>
  <c r="D186" i="34"/>
  <c r="D167" i="34"/>
  <c r="D59" i="34"/>
  <c r="D112" i="34" s="1"/>
  <c r="C176" i="31"/>
  <c r="C195" i="31"/>
  <c r="C68" i="31"/>
  <c r="C121" i="31" s="1"/>
  <c r="D17" i="35"/>
  <c r="D79" i="28" s="1"/>
  <c r="D191" i="35"/>
  <c r="D172" i="35"/>
  <c r="D64" i="35"/>
  <c r="D117" i="35" s="1"/>
  <c r="D195" i="35"/>
  <c r="D176" i="35"/>
  <c r="D68" i="35"/>
  <c r="D121" i="35" s="1"/>
  <c r="C27" i="29"/>
  <c r="C190" i="29"/>
  <c r="C171" i="29"/>
  <c r="C63" i="29"/>
  <c r="C116" i="29" s="1"/>
  <c r="C25" i="31"/>
  <c r="C188" i="31"/>
  <c r="C169" i="31"/>
  <c r="C61" i="31"/>
  <c r="C114" i="31" s="1"/>
  <c r="C29" i="29"/>
  <c r="C173" i="29"/>
  <c r="C192" i="29"/>
  <c r="C65" i="29"/>
  <c r="C118" i="29" s="1"/>
  <c r="D191" i="29"/>
  <c r="D172" i="29"/>
  <c r="D64" i="29"/>
  <c r="D117" i="29" s="1"/>
  <c r="C26" i="35"/>
  <c r="C170" i="35"/>
  <c r="C189" i="35"/>
  <c r="C62" i="35"/>
  <c r="C115" i="35" s="1"/>
  <c r="D189" i="34"/>
  <c r="D170" i="34"/>
  <c r="D62" i="34"/>
  <c r="D115" i="34" s="1"/>
  <c r="D167" i="31"/>
  <c r="D186" i="31"/>
  <c r="D59" i="31"/>
  <c r="D112" i="31" s="1"/>
  <c r="C27" i="10"/>
  <c r="D63" i="10" s="1"/>
  <c r="D104" i="10" s="1"/>
  <c r="C63" i="10"/>
  <c r="C104" i="10" s="1"/>
  <c r="K17" i="35"/>
  <c r="K79" i="28" s="1"/>
  <c r="D190" i="31"/>
  <c r="D171" i="31"/>
  <c r="D63" i="31"/>
  <c r="D116" i="31" s="1"/>
  <c r="D165" i="29"/>
  <c r="D184" i="29"/>
  <c r="D57" i="29"/>
  <c r="D194" i="34"/>
  <c r="D175" i="34"/>
  <c r="D67" i="34"/>
  <c r="D120" i="34" s="1"/>
  <c r="C31" i="10"/>
  <c r="D67" i="10" s="1"/>
  <c r="D108" i="10" s="1"/>
  <c r="C67" i="10"/>
  <c r="C108" i="10" s="1"/>
  <c r="C28" i="30"/>
  <c r="D191" i="30" s="1"/>
  <c r="C172" i="30"/>
  <c r="C191" i="30"/>
  <c r="C64" i="30"/>
  <c r="C117" i="30" s="1"/>
  <c r="D186" i="30"/>
  <c r="D167" i="30"/>
  <c r="D59" i="30"/>
  <c r="D112" i="30" s="1"/>
  <c r="C29" i="35"/>
  <c r="C192" i="35"/>
  <c r="C173" i="35"/>
  <c r="C65" i="35"/>
  <c r="C118" i="35" s="1"/>
  <c r="C24" i="36"/>
  <c r="D60" i="36" s="1"/>
  <c r="D113" i="36" s="1"/>
  <c r="C168" i="36"/>
  <c r="C187" i="36"/>
  <c r="C60" i="36"/>
  <c r="C113" i="36" s="1"/>
  <c r="C30" i="29"/>
  <c r="D193" i="29" s="1"/>
  <c r="C174" i="29"/>
  <c r="C193" i="29"/>
  <c r="C66" i="29"/>
  <c r="C119" i="29" s="1"/>
  <c r="D190" i="34"/>
  <c r="D171" i="34"/>
  <c r="D63" i="34"/>
  <c r="D116" i="34" s="1"/>
  <c r="D191" i="36"/>
  <c r="D172" i="36"/>
  <c r="D64" i="36"/>
  <c r="D117" i="36" s="1"/>
  <c r="C30" i="34"/>
  <c r="C193" i="34"/>
  <c r="C174" i="34"/>
  <c r="C66" i="34"/>
  <c r="C119" i="34" s="1"/>
  <c r="F14" i="32"/>
  <c r="F76" i="28" s="1"/>
  <c r="C23" i="33"/>
  <c r="D59" i="33" s="1"/>
  <c r="C59" i="33"/>
  <c r="C100" i="33" s="1"/>
  <c r="C30" i="35"/>
  <c r="D66" i="35" s="1"/>
  <c r="D119" i="35" s="1"/>
  <c r="C193" i="35"/>
  <c r="C174" i="35"/>
  <c r="C66" i="35"/>
  <c r="C119" i="35" s="1"/>
  <c r="C184" i="36"/>
  <c r="C165" i="36"/>
  <c r="C57" i="36"/>
  <c r="C30" i="33"/>
  <c r="D66" i="33" s="1"/>
  <c r="D107" i="33" s="1"/>
  <c r="C66" i="33"/>
  <c r="C107" i="33" s="1"/>
  <c r="C33" i="35"/>
  <c r="C196" i="35"/>
  <c r="C177" i="35"/>
  <c r="C69" i="35"/>
  <c r="C122" i="35" s="1"/>
  <c r="C31" i="35"/>
  <c r="C194" i="35"/>
  <c r="C175" i="35"/>
  <c r="C67" i="35"/>
  <c r="C120" i="35" s="1"/>
  <c r="D192" i="30"/>
  <c r="D173" i="30"/>
  <c r="D65" i="30"/>
  <c r="D118" i="30" s="1"/>
  <c r="D184" i="34"/>
  <c r="D165" i="34"/>
  <c r="D57" i="34"/>
  <c r="C187" i="30"/>
  <c r="C168" i="30"/>
  <c r="C60" i="30"/>
  <c r="C113" i="30" s="1"/>
  <c r="D185" i="35"/>
  <c r="D166" i="35"/>
  <c r="D58" i="35"/>
  <c r="D111" i="35" s="1"/>
  <c r="C25" i="29"/>
  <c r="C169" i="29"/>
  <c r="C188" i="29"/>
  <c r="C61" i="29"/>
  <c r="C114" i="29" s="1"/>
  <c r="D194" i="31"/>
  <c r="D175" i="31"/>
  <c r="D67" i="31"/>
  <c r="D120" i="31" s="1"/>
  <c r="C22" i="30"/>
  <c r="D185" i="30" s="1"/>
  <c r="C166" i="30"/>
  <c r="C185" i="30"/>
  <c r="C58" i="30"/>
  <c r="C111" i="30" s="1"/>
  <c r="C24" i="33"/>
  <c r="D60" i="33" s="1"/>
  <c r="D101" i="33" s="1"/>
  <c r="C60" i="33"/>
  <c r="C101" i="33" s="1"/>
  <c r="C26" i="31"/>
  <c r="C170" i="31"/>
  <c r="C189" i="31"/>
  <c r="C62" i="31"/>
  <c r="C115" i="31" s="1"/>
  <c r="C25" i="10"/>
  <c r="D61" i="10" s="1"/>
  <c r="D102" i="10" s="1"/>
  <c r="C61" i="10"/>
  <c r="C31" i="29"/>
  <c r="D194" i="29" s="1"/>
  <c r="C175" i="29"/>
  <c r="C194" i="29"/>
  <c r="C67" i="29"/>
  <c r="C120" i="29" s="1"/>
  <c r="C21" i="30"/>
  <c r="C184" i="30"/>
  <c r="C165" i="30"/>
  <c r="C57" i="30"/>
  <c r="C190" i="35"/>
  <c r="C171" i="35"/>
  <c r="C63" i="35"/>
  <c r="C116" i="35" s="1"/>
  <c r="C176" i="34"/>
  <c r="C195" i="34"/>
  <c r="C68" i="34"/>
  <c r="C121" i="34" s="1"/>
  <c r="D196" i="29"/>
  <c r="D177" i="29"/>
  <c r="D69" i="29"/>
  <c r="D122" i="29" s="1"/>
  <c r="C167" i="29"/>
  <c r="C186" i="29"/>
  <c r="C59" i="29"/>
  <c r="C112" i="29" s="1"/>
  <c r="D192" i="34"/>
  <c r="D173" i="34"/>
  <c r="D65" i="34"/>
  <c r="D118" i="34" s="1"/>
  <c r="D168" i="29"/>
  <c r="D187" i="29"/>
  <c r="D60" i="29"/>
  <c r="D113" i="29" s="1"/>
  <c r="C22" i="32"/>
  <c r="D52" i="32" s="1"/>
  <c r="D87" i="32" s="1"/>
  <c r="C52" i="32"/>
  <c r="C87" i="32" s="1"/>
  <c r="D185" i="36"/>
  <c r="D166" i="36"/>
  <c r="D58" i="36"/>
  <c r="D111" i="36" s="1"/>
  <c r="C29" i="33"/>
  <c r="D65" i="33" s="1"/>
  <c r="D106" i="33" s="1"/>
  <c r="C65" i="33"/>
  <c r="C106" i="33" s="1"/>
  <c r="C24" i="34"/>
  <c r="C168" i="34"/>
  <c r="C187" i="34"/>
  <c r="C60" i="34"/>
  <c r="C113" i="34" s="1"/>
  <c r="C26" i="36"/>
  <c r="D189" i="36" s="1"/>
  <c r="C170" i="36"/>
  <c r="C189" i="36"/>
  <c r="C62" i="36"/>
  <c r="C115" i="36" s="1"/>
  <c r="D186" i="36"/>
  <c r="D167" i="36"/>
  <c r="D59" i="36"/>
  <c r="D112" i="36" s="1"/>
  <c r="I17" i="34"/>
  <c r="I78" i="28" s="1"/>
  <c r="C31" i="30"/>
  <c r="D194" i="30" s="1"/>
  <c r="C194" i="30"/>
  <c r="C175" i="30"/>
  <c r="C67" i="30"/>
  <c r="C120" i="30" s="1"/>
  <c r="D169" i="36"/>
  <c r="D61" i="36"/>
  <c r="D114" i="36" s="1"/>
  <c r="D188" i="36"/>
  <c r="C32" i="10"/>
  <c r="D68" i="10" s="1"/>
  <c r="D109" i="10" s="1"/>
  <c r="C68" i="10"/>
  <c r="C109" i="10" s="1"/>
  <c r="D190" i="30"/>
  <c r="D171" i="30"/>
  <c r="D63" i="30"/>
  <c r="D116" i="30" s="1"/>
  <c r="D174" i="31"/>
  <c r="D193" i="31"/>
  <c r="D66" i="31"/>
  <c r="D119" i="31" s="1"/>
  <c r="D193" i="30"/>
  <c r="D174" i="30"/>
  <c r="D66" i="30"/>
  <c r="D119" i="30" s="1"/>
  <c r="C25" i="33"/>
  <c r="D61" i="33" s="1"/>
  <c r="D102" i="33" s="1"/>
  <c r="C61" i="33"/>
  <c r="D193" i="36"/>
  <c r="D174" i="36"/>
  <c r="D66" i="36"/>
  <c r="D119" i="36" s="1"/>
  <c r="D192" i="31"/>
  <c r="D173" i="31"/>
  <c r="D65" i="31"/>
  <c r="D118" i="31" s="1"/>
  <c r="D196" i="36"/>
  <c r="D177" i="36"/>
  <c r="D69" i="36"/>
  <c r="D122" i="36" s="1"/>
  <c r="D189" i="29"/>
  <c r="D170" i="29"/>
  <c r="D62" i="29"/>
  <c r="D115" i="29" s="1"/>
  <c r="D166" i="31"/>
  <c r="D185" i="31"/>
  <c r="D58" i="31"/>
  <c r="D60" i="31"/>
  <c r="D113" i="31" s="1"/>
  <c r="D168" i="31"/>
  <c r="D68" i="29"/>
  <c r="D121" i="29" s="1"/>
  <c r="D67" i="36"/>
  <c r="D120" i="36" s="1"/>
  <c r="D176" i="29"/>
  <c r="D175" i="36"/>
  <c r="D68" i="36"/>
  <c r="D121" i="36" s="1"/>
  <c r="D176" i="36"/>
  <c r="D57" i="35"/>
  <c r="D110" i="35" s="1"/>
  <c r="C110" i="29"/>
  <c r="D165" i="35"/>
  <c r="AA81" i="31"/>
  <c r="F17" i="36"/>
  <c r="F80" i="28" s="1"/>
  <c r="K17" i="36"/>
  <c r="K80" i="28" s="1"/>
  <c r="M53" i="35"/>
  <c r="W53" i="35"/>
  <c r="S53" i="35"/>
  <c r="R53" i="35"/>
  <c r="O53" i="35"/>
  <c r="K53" i="35"/>
  <c r="J53" i="35"/>
  <c r="Q53" i="35"/>
  <c r="V53" i="35"/>
  <c r="T53" i="35"/>
  <c r="I53" i="35"/>
  <c r="N53" i="35"/>
  <c r="L53" i="35"/>
  <c r="M17" i="10"/>
  <c r="M69" i="28" s="1"/>
  <c r="Q65" i="28"/>
  <c r="P65" i="28"/>
  <c r="T65" i="28"/>
  <c r="V65" i="28"/>
  <c r="AA79" i="33"/>
  <c r="AA79" i="34"/>
  <c r="AA79" i="31"/>
  <c r="AA79" i="30"/>
  <c r="AA79" i="29"/>
  <c r="AA79" i="36"/>
  <c r="AA79" i="35"/>
  <c r="AA83" i="35"/>
  <c r="AA83" i="34"/>
  <c r="AA83" i="33"/>
  <c r="AA83" i="31"/>
  <c r="AA83" i="30"/>
  <c r="AA83" i="36"/>
  <c r="AA83" i="29"/>
  <c r="O65" i="28"/>
  <c r="AA65" i="28"/>
  <c r="G71" i="43"/>
  <c r="G88" i="43" s="1"/>
  <c r="P53" i="35"/>
  <c r="S65" i="28"/>
  <c r="X65" i="28"/>
  <c r="N53" i="31"/>
  <c r="C17" i="10"/>
  <c r="C69" i="28" s="1"/>
  <c r="AE86" i="36"/>
  <c r="AE86" i="35"/>
  <c r="AE86" i="34"/>
  <c r="AE86" i="33"/>
  <c r="AE86" i="31"/>
  <c r="AE86" i="30"/>
  <c r="AE86" i="29"/>
  <c r="AE80" i="35"/>
  <c r="AA77" i="35"/>
  <c r="AE77" i="35" s="1"/>
  <c r="AA77" i="33"/>
  <c r="AE77" i="33" s="1"/>
  <c r="AA77" i="31"/>
  <c r="AA77" i="30"/>
  <c r="AA77" i="34"/>
  <c r="AA77" i="29"/>
  <c r="AA77" i="36"/>
  <c r="AE85" i="29"/>
  <c r="AE85" i="30"/>
  <c r="AE85" i="36"/>
  <c r="AE85" i="35"/>
  <c r="AE85" i="34"/>
  <c r="AA82" i="30"/>
  <c r="AE82" i="30" s="1"/>
  <c r="AA82" i="29"/>
  <c r="AE82" i="29" s="1"/>
  <c r="AA82" i="35"/>
  <c r="AE82" i="35" s="1"/>
  <c r="AA82" i="36"/>
  <c r="AA82" i="34"/>
  <c r="AE82" i="34" s="1"/>
  <c r="AA82" i="33"/>
  <c r="AA82" i="31"/>
  <c r="AE82" i="31" s="1"/>
  <c r="AE76" i="31"/>
  <c r="AE76" i="30"/>
  <c r="AE76" i="29"/>
  <c r="AE76" i="35"/>
  <c r="AE81" i="30"/>
  <c r="AE81" i="29"/>
  <c r="AE81" i="35"/>
  <c r="AE81" i="34"/>
  <c r="AE87" i="31"/>
  <c r="AE87" i="30"/>
  <c r="AE87" i="36"/>
  <c r="AE87" i="34"/>
  <c r="AE76" i="34"/>
  <c r="AE78" i="33"/>
  <c r="AE78" i="34"/>
  <c r="W65" i="28"/>
  <c r="Y65" i="28"/>
  <c r="U65" i="28"/>
  <c r="X53" i="35"/>
  <c r="Y40" i="35"/>
  <c r="I44" i="32"/>
  <c r="J33" i="32"/>
  <c r="P40" i="31"/>
  <c r="O53" i="31"/>
  <c r="AE84" i="36"/>
  <c r="AE84" i="35"/>
  <c r="AE84" i="34"/>
  <c r="AE84" i="33"/>
  <c r="AE84" i="31"/>
  <c r="AE84" i="29"/>
  <c r="AE84" i="30"/>
  <c r="AF71" i="2"/>
  <c r="D51" i="2"/>
  <c r="D86" i="2" s="1"/>
  <c r="D55" i="2"/>
  <c r="D90" i="2" s="1"/>
  <c r="C84" i="2"/>
  <c r="AA69" i="32"/>
  <c r="AF69" i="2"/>
  <c r="AF72" i="2"/>
  <c r="AF65" i="32"/>
  <c r="J35" i="2"/>
  <c r="I44" i="2"/>
  <c r="C19" i="2"/>
  <c r="D49" i="2" s="1"/>
  <c r="D84" i="2" s="1"/>
  <c r="C22" i="2"/>
  <c r="D52" i="2" s="1"/>
  <c r="D87" i="2" s="1"/>
  <c r="G106" i="35"/>
  <c r="C24" i="2"/>
  <c r="D54" i="2" s="1"/>
  <c r="D89" i="2" s="1"/>
  <c r="F106" i="36"/>
  <c r="F106" i="29"/>
  <c r="G94" i="10"/>
  <c r="F106" i="34"/>
  <c r="D14" i="2"/>
  <c r="D68" i="28" s="1"/>
  <c r="H94" i="33"/>
  <c r="F106" i="31"/>
  <c r="G106" i="30"/>
  <c r="U33" i="2"/>
  <c r="E67" i="28"/>
  <c r="E75" i="28" s="1"/>
  <c r="E87" i="28"/>
  <c r="E95" i="28" s="1"/>
  <c r="E103" i="28" s="1"/>
  <c r="Y5" i="47"/>
  <c r="I52" i="28"/>
  <c r="I54" i="28" s="1"/>
  <c r="AA5" i="47"/>
  <c r="L51" i="28"/>
  <c r="L54" i="28" s="1"/>
  <c r="H52" i="28"/>
  <c r="H54" i="28" s="1"/>
  <c r="X5" i="47"/>
  <c r="L38" i="28"/>
  <c r="K51" i="28"/>
  <c r="K54" i="28" s="1"/>
  <c r="AA75" i="36"/>
  <c r="AE75" i="36" s="1"/>
  <c r="C17" i="33"/>
  <c r="C77" i="28" s="1"/>
  <c r="J39" i="33"/>
  <c r="I53" i="33"/>
  <c r="N39" i="30"/>
  <c r="M53" i="30"/>
  <c r="K38" i="28"/>
  <c r="C21" i="36"/>
  <c r="C17" i="36"/>
  <c r="C80" i="28" s="1"/>
  <c r="E17" i="33"/>
  <c r="E77" i="28" s="1"/>
  <c r="L17" i="34"/>
  <c r="L78" i="28" s="1"/>
  <c r="E17" i="35"/>
  <c r="E79" i="28" s="1"/>
  <c r="H17" i="36"/>
  <c r="M17" i="34"/>
  <c r="M78" i="28" s="1"/>
  <c r="F17" i="10"/>
  <c r="F69" i="28" s="1"/>
  <c r="F17" i="30"/>
  <c r="F71" i="28" s="1"/>
  <c r="E17" i="34"/>
  <c r="E78" i="28" s="1"/>
  <c r="M17" i="31"/>
  <c r="M72" i="28" s="1"/>
  <c r="F17" i="29"/>
  <c r="F70" i="28" s="1"/>
  <c r="F17" i="31"/>
  <c r="F72" i="28" s="1"/>
  <c r="C17" i="29"/>
  <c r="F17" i="34"/>
  <c r="F78" i="28" s="1"/>
  <c r="J17" i="30"/>
  <c r="J71" i="28" s="1"/>
  <c r="J17" i="31"/>
  <c r="J72" i="28" s="1"/>
  <c r="AW54" i="28"/>
  <c r="J51" i="28"/>
  <c r="J52" i="28"/>
  <c r="H17" i="10"/>
  <c r="H69" i="28" s="1"/>
  <c r="D17" i="10"/>
  <c r="D69" i="28" s="1"/>
  <c r="D17" i="36"/>
  <c r="D80" i="28" s="1"/>
  <c r="L39" i="10"/>
  <c r="K53" i="10"/>
  <c r="I17" i="10"/>
  <c r="I69" i="28" s="1"/>
  <c r="C54" i="32"/>
  <c r="C89" i="32" s="1"/>
  <c r="G17" i="36"/>
  <c r="G80" i="28" s="1"/>
  <c r="I17" i="35"/>
  <c r="I79" i="28" s="1"/>
  <c r="M17" i="35"/>
  <c r="M79" i="28" s="1"/>
  <c r="F17" i="33"/>
  <c r="F77" i="28" s="1"/>
  <c r="M17" i="36"/>
  <c r="M80" i="28" s="1"/>
  <c r="K17" i="31"/>
  <c r="K72" i="28" s="1"/>
  <c r="I39" i="34"/>
  <c r="H53" i="34"/>
  <c r="AA75" i="35"/>
  <c r="AE75" i="35" s="1"/>
  <c r="D90" i="43"/>
  <c r="E90" i="43" s="1"/>
  <c r="F90" i="43" s="1"/>
  <c r="M17" i="30"/>
  <c r="M71" i="28" s="1"/>
  <c r="G52" i="28"/>
  <c r="W5" i="47"/>
  <c r="G51" i="28"/>
  <c r="D17" i="30"/>
  <c r="D71" i="28" s="1"/>
  <c r="AA75" i="31"/>
  <c r="K17" i="30"/>
  <c r="K71" i="28" s="1"/>
  <c r="AA75" i="29"/>
  <c r="AA75" i="33"/>
  <c r="C56" i="2"/>
  <c r="C91" i="2" s="1"/>
  <c r="E17" i="36"/>
  <c r="E80" i="28" s="1"/>
  <c r="E17" i="30"/>
  <c r="E71" i="28" s="1"/>
  <c r="D14" i="32"/>
  <c r="D76" i="28" s="1"/>
  <c r="C50" i="32"/>
  <c r="C85" i="32" s="1"/>
  <c r="L17" i="33"/>
  <c r="L77" i="28" s="1"/>
  <c r="AA75" i="30"/>
  <c r="AA75" i="34"/>
  <c r="H17" i="34"/>
  <c r="H78" i="28" s="1"/>
  <c r="C86" i="43"/>
  <c r="C91" i="43" s="1"/>
  <c r="D91" i="43" s="1"/>
  <c r="E91" i="43" s="1"/>
  <c r="F91" i="43" s="1"/>
  <c r="G91" i="43" s="1"/>
  <c r="H91" i="43" s="1"/>
  <c r="I91" i="43" s="1"/>
  <c r="J91" i="43" s="1"/>
  <c r="C48" i="2"/>
  <c r="C83" i="2" s="1"/>
  <c r="G17" i="33"/>
  <c r="G77" i="28" s="1"/>
  <c r="L17" i="29"/>
  <c r="L70" i="28" s="1"/>
  <c r="C53" i="2"/>
  <c r="C88" i="2" s="1"/>
  <c r="H17" i="35"/>
  <c r="H79" i="28" s="1"/>
  <c r="K17" i="29"/>
  <c r="K70" i="28" s="1"/>
  <c r="C50" i="2"/>
  <c r="C85" i="2" s="1"/>
  <c r="E50" i="28"/>
  <c r="E46" i="28"/>
  <c r="C24" i="30"/>
  <c r="J17" i="29"/>
  <c r="J70" i="28" s="1"/>
  <c r="H17" i="33"/>
  <c r="H77" i="28" s="1"/>
  <c r="C87" i="43"/>
  <c r="C92" i="43" s="1"/>
  <c r="D92" i="43" s="1"/>
  <c r="E92" i="43" s="1"/>
  <c r="F92" i="43" s="1"/>
  <c r="G92" i="43" s="1"/>
  <c r="H92" i="43" s="1"/>
  <c r="I92" i="43" s="1"/>
  <c r="J92" i="43" s="1"/>
  <c r="I17" i="36"/>
  <c r="I80" i="28" s="1"/>
  <c r="C32" i="34"/>
  <c r="C23" i="29"/>
  <c r="C32" i="31"/>
  <c r="C27" i="35"/>
  <c r="J17" i="34"/>
  <c r="J78" i="28" s="1"/>
  <c r="L17" i="35"/>
  <c r="L79" i="28" s="1"/>
  <c r="I17" i="29"/>
  <c r="I70" i="28" s="1"/>
  <c r="K17" i="34"/>
  <c r="K78" i="28" s="1"/>
  <c r="G85" i="43"/>
  <c r="D67" i="28" l="1"/>
  <c r="D75" i="28" s="1"/>
  <c r="AE75" i="30"/>
  <c r="AE85" i="33"/>
  <c r="AE80" i="36"/>
  <c r="AE75" i="31"/>
  <c r="AE75" i="29"/>
  <c r="AE81" i="33"/>
  <c r="AE80" i="34"/>
  <c r="F24" i="53"/>
  <c r="F17" i="53"/>
  <c r="K63" i="28"/>
  <c r="E63" i="28"/>
  <c r="N54" i="28"/>
  <c r="G54" i="28"/>
  <c r="AF75" i="10"/>
  <c r="AE78" i="31"/>
  <c r="AF82" i="10"/>
  <c r="AE77" i="31"/>
  <c r="AE80" i="33"/>
  <c r="AE83" i="34"/>
  <c r="AE79" i="30"/>
  <c r="AF84" i="10"/>
  <c r="AF83" i="10"/>
  <c r="AG84" i="10"/>
  <c r="AE83" i="35"/>
  <c r="AE79" i="31"/>
  <c r="AE81" i="31"/>
  <c r="AF85" i="10"/>
  <c r="AE75" i="33"/>
  <c r="AF78" i="10"/>
  <c r="AE85" i="31"/>
  <c r="AE77" i="36"/>
  <c r="AF81" i="35"/>
  <c r="AE83" i="29"/>
  <c r="AE79" i="33"/>
  <c r="AF81" i="10"/>
  <c r="AE78" i="35"/>
  <c r="AE82" i="33"/>
  <c r="AF77" i="10"/>
  <c r="AF80" i="10"/>
  <c r="AE83" i="36"/>
  <c r="AE79" i="35"/>
  <c r="AF87" i="10"/>
  <c r="AE78" i="36"/>
  <c r="AE77" i="29"/>
  <c r="AE80" i="29"/>
  <c r="AE83" i="30"/>
  <c r="AE79" i="36"/>
  <c r="AF84" i="29"/>
  <c r="AE79" i="34"/>
  <c r="AF76" i="10"/>
  <c r="AE75" i="34"/>
  <c r="AE78" i="29"/>
  <c r="AE82" i="36"/>
  <c r="AE77" i="34"/>
  <c r="AE83" i="31"/>
  <c r="AF79" i="10"/>
  <c r="AE78" i="30"/>
  <c r="AE77" i="30"/>
  <c r="AF86" i="33"/>
  <c r="AE80" i="31"/>
  <c r="AE83" i="33"/>
  <c r="AE79" i="29"/>
  <c r="AF86" i="10"/>
  <c r="AG65" i="2"/>
  <c r="AE69" i="32"/>
  <c r="AF70" i="32"/>
  <c r="AF70" i="2"/>
  <c r="AG68" i="2"/>
  <c r="AF66" i="2"/>
  <c r="AF66" i="32"/>
  <c r="AE67" i="32"/>
  <c r="AE70" i="32"/>
  <c r="AF67" i="2"/>
  <c r="AF68" i="32"/>
  <c r="AF63" i="2"/>
  <c r="AF63" i="32"/>
  <c r="AE71" i="32"/>
  <c r="AE72" i="32"/>
  <c r="AG64" i="2"/>
  <c r="AF64" i="32"/>
  <c r="E74" i="43"/>
  <c r="E84" i="43"/>
  <c r="E56" i="43"/>
  <c r="E38" i="43"/>
  <c r="E20" i="43"/>
  <c r="E56" i="30"/>
  <c r="E210" i="30"/>
  <c r="E148" i="30"/>
  <c r="E38" i="30"/>
  <c r="E109" i="30"/>
  <c r="E164" i="30"/>
  <c r="E20" i="30"/>
  <c r="E183" i="30"/>
  <c r="E90" i="30"/>
  <c r="E131" i="30"/>
  <c r="E203" i="30"/>
  <c r="E74" i="30"/>
  <c r="E17" i="32"/>
  <c r="E32" i="32"/>
  <c r="E82" i="32"/>
  <c r="E75" i="32"/>
  <c r="E62" i="32"/>
  <c r="E47" i="32"/>
  <c r="E74" i="33"/>
  <c r="E56" i="33"/>
  <c r="E97" i="33"/>
  <c r="E38" i="33"/>
  <c r="E20" i="33"/>
  <c r="E90" i="33"/>
  <c r="E56" i="34"/>
  <c r="E210" i="34"/>
  <c r="E203" i="34"/>
  <c r="E38" i="34"/>
  <c r="E164" i="34"/>
  <c r="E148" i="34"/>
  <c r="E183" i="34"/>
  <c r="E109" i="34"/>
  <c r="E90" i="34"/>
  <c r="E131" i="34"/>
  <c r="E74" i="34"/>
  <c r="E20" i="34"/>
  <c r="F34" i="28"/>
  <c r="C67" i="28"/>
  <c r="C75" i="28" s="1"/>
  <c r="C87" i="28"/>
  <c r="C95" i="28" s="1"/>
  <c r="C103" i="28" s="1"/>
  <c r="F47" i="2"/>
  <c r="F2" i="36"/>
  <c r="F2" i="34"/>
  <c r="F2" i="32"/>
  <c r="F2" i="30"/>
  <c r="F2" i="31"/>
  <c r="F2" i="33"/>
  <c r="F2" i="10"/>
  <c r="F2" i="43"/>
  <c r="F2" i="35"/>
  <c r="F2" i="29"/>
  <c r="F62" i="2"/>
  <c r="F32" i="2"/>
  <c r="F75" i="2"/>
  <c r="F82" i="2"/>
  <c r="F17" i="2"/>
  <c r="E148" i="29"/>
  <c r="E20" i="29"/>
  <c r="E131" i="29"/>
  <c r="E56" i="29"/>
  <c r="E109" i="29"/>
  <c r="E210" i="29"/>
  <c r="E164" i="29"/>
  <c r="E90" i="29"/>
  <c r="E203" i="29"/>
  <c r="E38" i="29"/>
  <c r="E183" i="29"/>
  <c r="E74" i="29"/>
  <c r="E56" i="36"/>
  <c r="E210" i="36"/>
  <c r="E183" i="36"/>
  <c r="E20" i="36"/>
  <c r="E203" i="36"/>
  <c r="E38" i="36"/>
  <c r="E109" i="36"/>
  <c r="E131" i="36"/>
  <c r="E90" i="36"/>
  <c r="E74" i="36"/>
  <c r="E148" i="36"/>
  <c r="E164" i="36"/>
  <c r="H5" i="28"/>
  <c r="G2" i="2"/>
  <c r="G2" i="53" s="1"/>
  <c r="G13" i="28"/>
  <c r="G21" i="28"/>
  <c r="E20" i="35"/>
  <c r="E56" i="35"/>
  <c r="E90" i="35"/>
  <c r="E74" i="35"/>
  <c r="E210" i="35"/>
  <c r="E183" i="35"/>
  <c r="E109" i="35"/>
  <c r="E164" i="35"/>
  <c r="E203" i="35"/>
  <c r="E38" i="35"/>
  <c r="E148" i="35"/>
  <c r="E131" i="35"/>
  <c r="E164" i="31"/>
  <c r="E20" i="31"/>
  <c r="E56" i="31"/>
  <c r="E74" i="31"/>
  <c r="E210" i="31"/>
  <c r="E109" i="31"/>
  <c r="E203" i="31"/>
  <c r="E38" i="31"/>
  <c r="E148" i="31"/>
  <c r="E131" i="31"/>
  <c r="E90" i="31"/>
  <c r="E183" i="31"/>
  <c r="E56" i="10"/>
  <c r="E97" i="10"/>
  <c r="E20" i="10"/>
  <c r="E74" i="10"/>
  <c r="E38" i="10"/>
  <c r="E90" i="10"/>
  <c r="G17" i="34"/>
  <c r="G78" i="28" s="1"/>
  <c r="G17" i="35"/>
  <c r="G79" i="28" s="1"/>
  <c r="C17" i="31"/>
  <c r="C72" i="28" s="1"/>
  <c r="C64" i="28" s="1"/>
  <c r="I62" i="28"/>
  <c r="C17" i="35"/>
  <c r="C79" i="28" s="1"/>
  <c r="C59" i="35"/>
  <c r="C112" i="35" s="1"/>
  <c r="C167" i="35"/>
  <c r="C186" i="35"/>
  <c r="D63" i="28"/>
  <c r="D17" i="34"/>
  <c r="D78" i="28" s="1"/>
  <c r="D62" i="28" s="1"/>
  <c r="L63" i="28"/>
  <c r="I17" i="30"/>
  <c r="I71" i="28" s="1"/>
  <c r="I63" i="28" s="1"/>
  <c r="D190" i="29"/>
  <c r="F64" i="28"/>
  <c r="M63" i="28"/>
  <c r="G17" i="10"/>
  <c r="G69" i="28" s="1"/>
  <c r="G61" i="28" s="1"/>
  <c r="C35" i="10"/>
  <c r="D169" i="31"/>
  <c r="K64" i="28"/>
  <c r="D174" i="29"/>
  <c r="J64" i="28"/>
  <c r="D174" i="35"/>
  <c r="D193" i="35"/>
  <c r="C35" i="33"/>
  <c r="D63" i="29"/>
  <c r="D116" i="29" s="1"/>
  <c r="D171" i="29"/>
  <c r="M64" i="28"/>
  <c r="D188" i="31"/>
  <c r="D66" i="29"/>
  <c r="D119" i="29" s="1"/>
  <c r="D168" i="36"/>
  <c r="D58" i="30"/>
  <c r="D111" i="30" s="1"/>
  <c r="D166" i="30"/>
  <c r="D61" i="31"/>
  <c r="D114" i="31" s="1"/>
  <c r="D195" i="34"/>
  <c r="D176" i="34"/>
  <c r="D68" i="34"/>
  <c r="D121" i="34" s="1"/>
  <c r="E17" i="31"/>
  <c r="E72" i="28" s="1"/>
  <c r="E64" i="28" s="1"/>
  <c r="G17" i="29"/>
  <c r="G70" i="28" s="1"/>
  <c r="D188" i="34"/>
  <c r="D169" i="34"/>
  <c r="D61" i="34"/>
  <c r="D114" i="34" s="1"/>
  <c r="D195" i="31"/>
  <c r="D176" i="31"/>
  <c r="D68" i="31"/>
  <c r="D121" i="31" s="1"/>
  <c r="D167" i="29"/>
  <c r="D59" i="29"/>
  <c r="D112" i="29" s="1"/>
  <c r="D186" i="29"/>
  <c r="C166" i="29"/>
  <c r="C185" i="29"/>
  <c r="C58" i="29"/>
  <c r="C191" i="31"/>
  <c r="C198" i="31" s="1"/>
  <c r="C172" i="31"/>
  <c r="C64" i="31"/>
  <c r="D175" i="30"/>
  <c r="D67" i="30"/>
  <c r="D120" i="30" s="1"/>
  <c r="L17" i="31"/>
  <c r="L72" i="28" s="1"/>
  <c r="I17" i="33"/>
  <c r="I77" i="28" s="1"/>
  <c r="I61" i="28" s="1"/>
  <c r="C188" i="35"/>
  <c r="C169" i="35"/>
  <c r="C61" i="35"/>
  <c r="C59" i="32"/>
  <c r="D187" i="34"/>
  <c r="D168" i="34"/>
  <c r="D60" i="34"/>
  <c r="D113" i="34" s="1"/>
  <c r="D190" i="35"/>
  <c r="D171" i="35"/>
  <c r="D63" i="35"/>
  <c r="D116" i="35" s="1"/>
  <c r="D187" i="30"/>
  <c r="D168" i="30"/>
  <c r="D60" i="30"/>
  <c r="D113" i="30" s="1"/>
  <c r="H17" i="30"/>
  <c r="H71" i="28" s="1"/>
  <c r="H63" i="28" s="1"/>
  <c r="C166" i="34"/>
  <c r="C185" i="34"/>
  <c r="C58" i="34"/>
  <c r="J17" i="10"/>
  <c r="J69" i="28" s="1"/>
  <c r="M17" i="29"/>
  <c r="M70" i="28" s="1"/>
  <c r="M62" i="28" s="1"/>
  <c r="D68" i="33"/>
  <c r="D109" i="33" s="1"/>
  <c r="D165" i="36"/>
  <c r="D184" i="36"/>
  <c r="D57" i="36"/>
  <c r="D177" i="31"/>
  <c r="D196" i="31"/>
  <c r="D69" i="31"/>
  <c r="D122" i="31" s="1"/>
  <c r="F17" i="35"/>
  <c r="F79" i="28" s="1"/>
  <c r="F63" i="28" s="1"/>
  <c r="L17" i="10"/>
  <c r="L69" i="28" s="1"/>
  <c r="D100" i="33"/>
  <c r="G17" i="30"/>
  <c r="G71" i="28" s="1"/>
  <c r="C102" i="33"/>
  <c r="C112" i="33" s="1"/>
  <c r="C113" i="33" s="1"/>
  <c r="C23" i="28" s="1"/>
  <c r="C71" i="33"/>
  <c r="D193" i="34"/>
  <c r="D174" i="34"/>
  <c r="D66" i="34"/>
  <c r="D119" i="34" s="1"/>
  <c r="E17" i="29"/>
  <c r="E70" i="28" s="1"/>
  <c r="E62" i="28" s="1"/>
  <c r="M17" i="33"/>
  <c r="M77" i="28" s="1"/>
  <c r="M61" i="28" s="1"/>
  <c r="J17" i="33"/>
  <c r="J77" i="28" s="1"/>
  <c r="C188" i="30"/>
  <c r="C169" i="30"/>
  <c r="C61" i="30"/>
  <c r="C114" i="30" s="1"/>
  <c r="K17" i="10"/>
  <c r="K69" i="28" s="1"/>
  <c r="J17" i="35"/>
  <c r="J79" i="28" s="1"/>
  <c r="J63" i="28" s="1"/>
  <c r="L17" i="36"/>
  <c r="L80" i="28" s="1"/>
  <c r="D111" i="31"/>
  <c r="D62" i="35"/>
  <c r="D189" i="35"/>
  <c r="D170" i="35"/>
  <c r="C196" i="30"/>
  <c r="C177" i="30"/>
  <c r="C69" i="30"/>
  <c r="C122" i="30" s="1"/>
  <c r="C172" i="34"/>
  <c r="C191" i="34"/>
  <c r="C64" i="34"/>
  <c r="C117" i="34" s="1"/>
  <c r="D62" i="36"/>
  <c r="D115" i="36" s="1"/>
  <c r="D187" i="36"/>
  <c r="D196" i="34"/>
  <c r="D177" i="34"/>
  <c r="D69" i="34"/>
  <c r="D122" i="34" s="1"/>
  <c r="D188" i="29"/>
  <c r="D169" i="29"/>
  <c r="D61" i="29"/>
  <c r="D114" i="29" s="1"/>
  <c r="D170" i="36"/>
  <c r="D194" i="35"/>
  <c r="D175" i="35"/>
  <c r="D67" i="35"/>
  <c r="D120" i="35" s="1"/>
  <c r="D64" i="30"/>
  <c r="D117" i="30" s="1"/>
  <c r="C71" i="10"/>
  <c r="C102" i="10"/>
  <c r="C112" i="10" s="1"/>
  <c r="D172" i="30"/>
  <c r="D67" i="29"/>
  <c r="D120" i="29" s="1"/>
  <c r="C110" i="30"/>
  <c r="D196" i="35"/>
  <c r="D177" i="35"/>
  <c r="D69" i="35"/>
  <c r="D122" i="35" s="1"/>
  <c r="C71" i="36"/>
  <c r="C110" i="36"/>
  <c r="C124" i="36" s="1"/>
  <c r="C108" i="28" s="1"/>
  <c r="D110" i="29"/>
  <c r="D175" i="29"/>
  <c r="D170" i="31"/>
  <c r="D189" i="31"/>
  <c r="D62" i="31"/>
  <c r="D115" i="31" s="1"/>
  <c r="D110" i="34"/>
  <c r="D192" i="35"/>
  <c r="D65" i="35"/>
  <c r="D118" i="35" s="1"/>
  <c r="D173" i="35"/>
  <c r="D71" i="10"/>
  <c r="D184" i="30"/>
  <c r="D165" i="30"/>
  <c r="D57" i="30"/>
  <c r="D65" i="29"/>
  <c r="D118" i="29" s="1"/>
  <c r="D192" i="29"/>
  <c r="D173" i="29"/>
  <c r="D186" i="35"/>
  <c r="D167" i="35"/>
  <c r="D59" i="35"/>
  <c r="D112" i="35" s="1"/>
  <c r="I17" i="31"/>
  <c r="I72" i="28" s="1"/>
  <c r="I64" i="28" s="1"/>
  <c r="AF79" i="30"/>
  <c r="G93" i="43"/>
  <c r="H93" i="43" s="1"/>
  <c r="I93" i="43" s="1"/>
  <c r="J93" i="43" s="1"/>
  <c r="K93" i="43" s="1"/>
  <c r="L93" i="43" s="1"/>
  <c r="M93" i="43" s="1"/>
  <c r="F61" i="28"/>
  <c r="AF86" i="31"/>
  <c r="AF86" i="30"/>
  <c r="AF86" i="29"/>
  <c r="AF86" i="36"/>
  <c r="AF86" i="35"/>
  <c r="AF86" i="34"/>
  <c r="AF82" i="33"/>
  <c r="AF85" i="29"/>
  <c r="AF80" i="34"/>
  <c r="AF80" i="30"/>
  <c r="AF77" i="34"/>
  <c r="AF77" i="33"/>
  <c r="AF77" i="29"/>
  <c r="AF87" i="30"/>
  <c r="AF87" i="29"/>
  <c r="AF87" i="31"/>
  <c r="AF87" i="36"/>
  <c r="AF87" i="35"/>
  <c r="AF87" i="34"/>
  <c r="AF87" i="33"/>
  <c r="AF81" i="31"/>
  <c r="AF81" i="30"/>
  <c r="AF81" i="29"/>
  <c r="AF81" i="36"/>
  <c r="AF81" i="34"/>
  <c r="AF81" i="33"/>
  <c r="AF76" i="31"/>
  <c r="AF76" i="29"/>
  <c r="AF76" i="36"/>
  <c r="AF76" i="35"/>
  <c r="AF76" i="33"/>
  <c r="C35" i="36"/>
  <c r="Z40" i="35"/>
  <c r="Y53" i="35"/>
  <c r="C25" i="35"/>
  <c r="C35" i="35" s="1"/>
  <c r="C28" i="34"/>
  <c r="C22" i="34"/>
  <c r="D17" i="33"/>
  <c r="D77" i="28" s="1"/>
  <c r="H14" i="32"/>
  <c r="H76" i="28" s="1"/>
  <c r="J14" i="32"/>
  <c r="J76" i="28" s="1"/>
  <c r="C24" i="32"/>
  <c r="D54" i="32" s="1"/>
  <c r="D89" i="32" s="1"/>
  <c r="K14" i="32"/>
  <c r="K76" i="28" s="1"/>
  <c r="J44" i="32"/>
  <c r="K33" i="32"/>
  <c r="L14" i="32"/>
  <c r="L76" i="28" s="1"/>
  <c r="E14" i="32"/>
  <c r="M14" i="32"/>
  <c r="M76" i="28" s="1"/>
  <c r="D60" i="28"/>
  <c r="D17" i="31"/>
  <c r="D72" i="28" s="1"/>
  <c r="D64" i="28" s="1"/>
  <c r="Q40" i="31"/>
  <c r="P53" i="31"/>
  <c r="C28" i="31"/>
  <c r="C35" i="31" s="1"/>
  <c r="C25" i="30"/>
  <c r="C33" i="30"/>
  <c r="C22" i="29"/>
  <c r="AF84" i="36"/>
  <c r="AF84" i="35"/>
  <c r="AF84" i="34"/>
  <c r="AF84" i="33"/>
  <c r="AF84" i="31"/>
  <c r="AF84" i="30"/>
  <c r="AF71" i="32"/>
  <c r="AG71" i="2"/>
  <c r="AG68" i="32"/>
  <c r="G90" i="43"/>
  <c r="H90" i="43" s="1"/>
  <c r="I90" i="43" s="1"/>
  <c r="J90" i="43" s="1"/>
  <c r="K90" i="43" s="1"/>
  <c r="L90" i="43" s="1"/>
  <c r="M90" i="43" s="1"/>
  <c r="C59" i="2"/>
  <c r="AH68" i="2"/>
  <c r="AG64" i="32"/>
  <c r="AG72" i="2"/>
  <c r="AF72" i="32"/>
  <c r="K35" i="2"/>
  <c r="J44" i="2"/>
  <c r="AF67" i="32"/>
  <c r="AG67" i="2"/>
  <c r="H106" i="30"/>
  <c r="G106" i="36"/>
  <c r="C26" i="2"/>
  <c r="D56" i="2" s="1"/>
  <c r="D91" i="2" s="1"/>
  <c r="I94" i="33"/>
  <c r="H106" i="35"/>
  <c r="G106" i="31"/>
  <c r="G106" i="29"/>
  <c r="C20" i="2"/>
  <c r="D50" i="2" s="1"/>
  <c r="D85" i="2" s="1"/>
  <c r="C23" i="2"/>
  <c r="D53" i="2" s="1"/>
  <c r="D88" i="2" s="1"/>
  <c r="H94" i="10"/>
  <c r="V33" i="2"/>
  <c r="G106" i="34"/>
  <c r="C17" i="30"/>
  <c r="C71" i="28" s="1"/>
  <c r="C17" i="34"/>
  <c r="C78" i="28" s="1"/>
  <c r="K39" i="33"/>
  <c r="J53" i="33"/>
  <c r="O39" i="30"/>
  <c r="N53" i="30"/>
  <c r="K62" i="28"/>
  <c r="H17" i="31"/>
  <c r="H72" i="28" s="1"/>
  <c r="C198" i="36"/>
  <c r="C205" i="36" s="1"/>
  <c r="C179" i="36"/>
  <c r="G17" i="31"/>
  <c r="G72" i="28" s="1"/>
  <c r="G64" i="28" s="1"/>
  <c r="K91" i="43"/>
  <c r="L91" i="43" s="1"/>
  <c r="M91" i="43" s="1"/>
  <c r="K92" i="43"/>
  <c r="L92" i="43" s="1"/>
  <c r="M92" i="43" s="1"/>
  <c r="J54" i="28"/>
  <c r="H17" i="29"/>
  <c r="H70" i="28" s="1"/>
  <c r="H62" i="28" s="1"/>
  <c r="L62" i="28"/>
  <c r="F62" i="28"/>
  <c r="M39" i="10"/>
  <c r="L53" i="10"/>
  <c r="L61" i="28"/>
  <c r="J39" i="34"/>
  <c r="I53" i="34"/>
  <c r="N17" i="43"/>
  <c r="N71" i="43"/>
  <c r="N53" i="43"/>
  <c r="N35" i="43"/>
  <c r="J14" i="2"/>
  <c r="N14" i="32"/>
  <c r="N76" i="28" s="1"/>
  <c r="M14" i="2"/>
  <c r="M68" i="28" s="1"/>
  <c r="K77" i="28"/>
  <c r="G14" i="2"/>
  <c r="G68" i="28" s="1"/>
  <c r="K14" i="2"/>
  <c r="G14" i="32"/>
  <c r="G76" i="28" s="1"/>
  <c r="H14" i="2"/>
  <c r="H68" i="28" s="1"/>
  <c r="O30" i="32"/>
  <c r="E14" i="2"/>
  <c r="E68" i="28" s="1"/>
  <c r="C20" i="32"/>
  <c r="C14" i="32"/>
  <c r="C76" i="28" s="1"/>
  <c r="F14" i="2"/>
  <c r="F68" i="28" s="1"/>
  <c r="H80" i="28"/>
  <c r="C18" i="2"/>
  <c r="C14" i="2"/>
  <c r="C68" i="28" s="1"/>
  <c r="I14" i="32"/>
  <c r="I76" i="28" s="1"/>
  <c r="AF75" i="35"/>
  <c r="AF75" i="34"/>
  <c r="AF75" i="30"/>
  <c r="AF75" i="29"/>
  <c r="I14" i="2"/>
  <c r="I68" i="28" s="1"/>
  <c r="L14" i="2"/>
  <c r="L68" i="28" s="1"/>
  <c r="E17" i="10"/>
  <c r="C61" i="28"/>
  <c r="C70" i="28"/>
  <c r="H61" i="28"/>
  <c r="J62" i="28"/>
  <c r="G24" i="53" l="1"/>
  <c r="G17" i="53"/>
  <c r="K81" i="28"/>
  <c r="M81" i="28"/>
  <c r="D73" i="28"/>
  <c r="D81" i="28"/>
  <c r="D50" i="32"/>
  <c r="D85" i="32" s="1"/>
  <c r="D48" i="2"/>
  <c r="G63" i="28"/>
  <c r="F81" i="28"/>
  <c r="G62" i="28"/>
  <c r="G81" i="28"/>
  <c r="I81" i="28"/>
  <c r="J81" i="28"/>
  <c r="E76" i="28"/>
  <c r="E81" i="28" s="1"/>
  <c r="D28" i="32"/>
  <c r="E28" i="32" s="1"/>
  <c r="F28" i="32" s="1"/>
  <c r="G28" i="32" s="1"/>
  <c r="H28" i="32" s="1"/>
  <c r="I28" i="32" s="1"/>
  <c r="J28" i="32" s="1"/>
  <c r="K28" i="32" s="1"/>
  <c r="L28" i="32" s="1"/>
  <c r="M28" i="32" s="1"/>
  <c r="N28" i="32" s="1"/>
  <c r="O28" i="32" s="1"/>
  <c r="P28" i="32" s="1"/>
  <c r="Q28" i="32" s="1"/>
  <c r="R28" i="32" s="1"/>
  <c r="S28" i="32" s="1"/>
  <c r="T28" i="32" s="1"/>
  <c r="U28" i="32" s="1"/>
  <c r="V28" i="32" s="1"/>
  <c r="W28" i="32" s="1"/>
  <c r="X28" i="32" s="1"/>
  <c r="Y28" i="32" s="1"/>
  <c r="Z28" i="32" s="1"/>
  <c r="AA28" i="32" s="1"/>
  <c r="K68" i="28"/>
  <c r="K60" i="28" s="1"/>
  <c r="J68" i="28"/>
  <c r="J73" i="28" s="1"/>
  <c r="AF78" i="34"/>
  <c r="AF76" i="34"/>
  <c r="AG82" i="10"/>
  <c r="AG75" i="10"/>
  <c r="AF78" i="31"/>
  <c r="AG77" i="10"/>
  <c r="AF80" i="35"/>
  <c r="AF85" i="36"/>
  <c r="AF82" i="36"/>
  <c r="AF79" i="31"/>
  <c r="AF83" i="35"/>
  <c r="AG86" i="10"/>
  <c r="AF75" i="31"/>
  <c r="AF78" i="33"/>
  <c r="AF77" i="30"/>
  <c r="AG80" i="10"/>
  <c r="AG85" i="10"/>
  <c r="AF82" i="34"/>
  <c r="AF79" i="29"/>
  <c r="AF83" i="33"/>
  <c r="AF75" i="36"/>
  <c r="AF78" i="35"/>
  <c r="AF77" i="31"/>
  <c r="AF80" i="31"/>
  <c r="AF85" i="30"/>
  <c r="AF82" i="30"/>
  <c r="AF79" i="33"/>
  <c r="AF83" i="34"/>
  <c r="AF83" i="36"/>
  <c r="AF75" i="33"/>
  <c r="AF78" i="36"/>
  <c r="AF80" i="33"/>
  <c r="AF85" i="31"/>
  <c r="AF82" i="31"/>
  <c r="AF79" i="34"/>
  <c r="AG83" i="10"/>
  <c r="AG87" i="10"/>
  <c r="AG78" i="10"/>
  <c r="AF85" i="33"/>
  <c r="AF79" i="36"/>
  <c r="AF83" i="30"/>
  <c r="AG81" i="10"/>
  <c r="AF78" i="29"/>
  <c r="AF77" i="35"/>
  <c r="AF80" i="36"/>
  <c r="AF85" i="35"/>
  <c r="AF82" i="29"/>
  <c r="AF79" i="35"/>
  <c r="AF83" i="29"/>
  <c r="AG76" i="10"/>
  <c r="AF78" i="30"/>
  <c r="AF76" i="30"/>
  <c r="AF77" i="36"/>
  <c r="AF80" i="29"/>
  <c r="AF85" i="34"/>
  <c r="AF82" i="35"/>
  <c r="AG79" i="10"/>
  <c r="AF83" i="31"/>
  <c r="AG66" i="2"/>
  <c r="AG66" i="32"/>
  <c r="AH64" i="2"/>
  <c r="AG69" i="2"/>
  <c r="AF69" i="32"/>
  <c r="AG65" i="32"/>
  <c r="AG70" i="2"/>
  <c r="AH65" i="2"/>
  <c r="AG63" i="2"/>
  <c r="AG63" i="32"/>
  <c r="L81" i="28"/>
  <c r="AF34" i="28"/>
  <c r="F59" i="28"/>
  <c r="I5" i="28"/>
  <c r="H2" i="2"/>
  <c r="H2" i="53" s="1"/>
  <c r="H21" i="28"/>
  <c r="H13" i="28"/>
  <c r="F74" i="43"/>
  <c r="F20" i="43"/>
  <c r="F38" i="43"/>
  <c r="F84" i="43"/>
  <c r="F56" i="43"/>
  <c r="F56" i="31"/>
  <c r="F90" i="31"/>
  <c r="F203" i="31"/>
  <c r="F148" i="31"/>
  <c r="F210" i="31"/>
  <c r="F20" i="31"/>
  <c r="F131" i="31"/>
  <c r="F74" i="31"/>
  <c r="F109" i="31"/>
  <c r="F164" i="31"/>
  <c r="F183" i="31"/>
  <c r="F38" i="31"/>
  <c r="F56" i="10"/>
  <c r="F97" i="10"/>
  <c r="F20" i="10"/>
  <c r="F74" i="10"/>
  <c r="F90" i="10"/>
  <c r="F38" i="10"/>
  <c r="G34" i="28"/>
  <c r="F56" i="30"/>
  <c r="F20" i="30"/>
  <c r="F109" i="30"/>
  <c r="F164" i="30"/>
  <c r="F74" i="30"/>
  <c r="F183" i="30"/>
  <c r="F203" i="30"/>
  <c r="F90" i="30"/>
  <c r="F131" i="30"/>
  <c r="F148" i="30"/>
  <c r="F38" i="30"/>
  <c r="F210" i="30"/>
  <c r="F56" i="33"/>
  <c r="F20" i="33"/>
  <c r="F38" i="33"/>
  <c r="F74" i="33"/>
  <c r="F90" i="33"/>
  <c r="F97" i="33"/>
  <c r="F32" i="32"/>
  <c r="F82" i="32"/>
  <c r="F62" i="32"/>
  <c r="F75" i="32"/>
  <c r="F17" i="32"/>
  <c r="F47" i="32"/>
  <c r="F38" i="29"/>
  <c r="F183" i="29"/>
  <c r="F74" i="29"/>
  <c r="F109" i="29"/>
  <c r="F164" i="29"/>
  <c r="F90" i="29"/>
  <c r="F56" i="29"/>
  <c r="F203" i="29"/>
  <c r="F131" i="29"/>
  <c r="F20" i="29"/>
  <c r="F148" i="29"/>
  <c r="F210" i="29"/>
  <c r="F56" i="34"/>
  <c r="F20" i="34"/>
  <c r="F164" i="34"/>
  <c r="F148" i="34"/>
  <c r="F183" i="34"/>
  <c r="F210" i="34"/>
  <c r="F131" i="34"/>
  <c r="F90" i="34"/>
  <c r="F74" i="34"/>
  <c r="F38" i="34"/>
  <c r="F109" i="34"/>
  <c r="F203" i="34"/>
  <c r="G47" i="2"/>
  <c r="G2" i="43"/>
  <c r="G2" i="35"/>
  <c r="G2" i="33"/>
  <c r="G2" i="31"/>
  <c r="G2" i="36"/>
  <c r="G2" i="34"/>
  <c r="G2" i="32"/>
  <c r="G2" i="30"/>
  <c r="G2" i="29"/>
  <c r="G2" i="10"/>
  <c r="G62" i="2"/>
  <c r="G32" i="2"/>
  <c r="G82" i="2"/>
  <c r="G75" i="2"/>
  <c r="G17" i="2"/>
  <c r="F20" i="35"/>
  <c r="F56" i="35"/>
  <c r="F164" i="35"/>
  <c r="F109" i="35"/>
  <c r="F183" i="35"/>
  <c r="F203" i="35"/>
  <c r="F74" i="35"/>
  <c r="F131" i="35"/>
  <c r="F90" i="35"/>
  <c r="F38" i="35"/>
  <c r="F148" i="35"/>
  <c r="F210" i="35"/>
  <c r="F56" i="36"/>
  <c r="F210" i="36"/>
  <c r="F203" i="36"/>
  <c r="F38" i="36"/>
  <c r="F109" i="36"/>
  <c r="F131" i="36"/>
  <c r="F90" i="36"/>
  <c r="F74" i="36"/>
  <c r="F148" i="36"/>
  <c r="F20" i="36"/>
  <c r="F183" i="36"/>
  <c r="F164" i="36"/>
  <c r="D61" i="28"/>
  <c r="D65" i="28" s="1"/>
  <c r="C35" i="34"/>
  <c r="L64" i="28"/>
  <c r="J61" i="28"/>
  <c r="N17" i="31"/>
  <c r="D33" i="31" s="1"/>
  <c r="C97" i="28"/>
  <c r="C113" i="10"/>
  <c r="C15" i="28" s="1"/>
  <c r="C7" i="28" s="1"/>
  <c r="C35" i="30"/>
  <c r="D172" i="31"/>
  <c r="D191" i="31"/>
  <c r="D64" i="31"/>
  <c r="D117" i="31" s="1"/>
  <c r="D172" i="34"/>
  <c r="D64" i="34"/>
  <c r="D117" i="34" s="1"/>
  <c r="D191" i="34"/>
  <c r="D115" i="35"/>
  <c r="D61" i="35"/>
  <c r="D114" i="35" s="1"/>
  <c r="D188" i="35"/>
  <c r="D169" i="35"/>
  <c r="D71" i="36"/>
  <c r="D110" i="36"/>
  <c r="C111" i="34"/>
  <c r="C124" i="34" s="1"/>
  <c r="C106" i="28" s="1"/>
  <c r="C71" i="34"/>
  <c r="C71" i="30"/>
  <c r="O36" i="29"/>
  <c r="D166" i="29"/>
  <c r="D185" i="29"/>
  <c r="D58" i="29"/>
  <c r="D196" i="30"/>
  <c r="D177" i="30"/>
  <c r="D69" i="30"/>
  <c r="D122" i="30" s="1"/>
  <c r="D110" i="30"/>
  <c r="C114" i="35"/>
  <c r="C124" i="35" s="1"/>
  <c r="C107" i="28" s="1"/>
  <c r="C71" i="35"/>
  <c r="C111" i="29"/>
  <c r="C124" i="29" s="1"/>
  <c r="C98" i="28" s="1"/>
  <c r="C71" i="29"/>
  <c r="D188" i="30"/>
  <c r="D169" i="30"/>
  <c r="D61" i="30"/>
  <c r="D114" i="30" s="1"/>
  <c r="D166" i="34"/>
  <c r="D58" i="34"/>
  <c r="D185" i="34"/>
  <c r="D71" i="33"/>
  <c r="C117" i="31"/>
  <c r="C124" i="31" s="1"/>
  <c r="C100" i="28" s="1"/>
  <c r="C92" i="28" s="1"/>
  <c r="C71" i="31"/>
  <c r="G73" i="28"/>
  <c r="C179" i="31"/>
  <c r="C204" i="31" s="1"/>
  <c r="H64" i="28"/>
  <c r="AG81" i="36"/>
  <c r="AG83" i="31"/>
  <c r="AG79" i="29"/>
  <c r="H60" i="28"/>
  <c r="C105" i="28"/>
  <c r="AG86" i="30"/>
  <c r="AG86" i="29"/>
  <c r="AG86" i="36"/>
  <c r="AG86" i="35"/>
  <c r="AG86" i="34"/>
  <c r="AG86" i="31"/>
  <c r="AG86" i="33"/>
  <c r="AG77" i="29"/>
  <c r="AG81" i="34"/>
  <c r="AG85" i="34"/>
  <c r="AG85" i="31"/>
  <c r="AG80" i="36"/>
  <c r="AG82" i="30"/>
  <c r="AG82" i="29"/>
  <c r="AG78" i="36"/>
  <c r="AG76" i="35"/>
  <c r="AG76" i="33"/>
  <c r="AG76" i="34"/>
  <c r="AG76" i="31"/>
  <c r="AG76" i="29"/>
  <c r="AG76" i="36"/>
  <c r="AG81" i="35"/>
  <c r="AG81" i="33"/>
  <c r="AG81" i="31"/>
  <c r="AG81" i="29"/>
  <c r="AG87" i="35"/>
  <c r="AG87" i="34"/>
  <c r="AG87" i="33"/>
  <c r="AG87" i="31"/>
  <c r="AG87" i="30"/>
  <c r="AG87" i="29"/>
  <c r="AG87" i="36"/>
  <c r="C125" i="36"/>
  <c r="C26" i="28" s="1"/>
  <c r="C198" i="35"/>
  <c r="C179" i="35"/>
  <c r="AA40" i="35"/>
  <c r="Z53" i="35"/>
  <c r="L33" i="32"/>
  <c r="K44" i="32"/>
  <c r="R40" i="31"/>
  <c r="Q53" i="31"/>
  <c r="C198" i="29"/>
  <c r="C205" i="29" s="1"/>
  <c r="C35" i="29"/>
  <c r="C179" i="29"/>
  <c r="AG84" i="30"/>
  <c r="AG84" i="29"/>
  <c r="AG84" i="36"/>
  <c r="AG84" i="35"/>
  <c r="AG84" i="34"/>
  <c r="AG84" i="33"/>
  <c r="AG84" i="31"/>
  <c r="AG81" i="30"/>
  <c r="AH71" i="2"/>
  <c r="AG71" i="32"/>
  <c r="D83" i="2"/>
  <c r="D59" i="2"/>
  <c r="AH68" i="32"/>
  <c r="AH72" i="2"/>
  <c r="AG72" i="32"/>
  <c r="L35" i="2"/>
  <c r="K44" i="2"/>
  <c r="AH67" i="2"/>
  <c r="AG67" i="32"/>
  <c r="I94" i="10"/>
  <c r="H106" i="29"/>
  <c r="H106" i="31"/>
  <c r="H106" i="36"/>
  <c r="I106" i="30"/>
  <c r="H106" i="34"/>
  <c r="J94" i="33"/>
  <c r="W33" i="2"/>
  <c r="I106" i="35"/>
  <c r="C199" i="36"/>
  <c r="O36" i="31"/>
  <c r="C124" i="30"/>
  <c r="C125" i="30" s="1"/>
  <c r="L39" i="33"/>
  <c r="K53" i="33"/>
  <c r="P39" i="30"/>
  <c r="O53" i="30"/>
  <c r="C179" i="30"/>
  <c r="C180" i="30" s="1"/>
  <c r="C198" i="34"/>
  <c r="C199" i="34" s="1"/>
  <c r="C207" i="36"/>
  <c r="C211" i="36"/>
  <c r="C213" i="36" s="1"/>
  <c r="C180" i="36"/>
  <c r="C200" i="36"/>
  <c r="C201" i="36" s="1"/>
  <c r="C204" i="36"/>
  <c r="C206" i="36" s="1"/>
  <c r="C212" i="36"/>
  <c r="C214" i="36" s="1"/>
  <c r="C179" i="34"/>
  <c r="C198" i="30"/>
  <c r="C205" i="30" s="1"/>
  <c r="K61" i="28"/>
  <c r="D20" i="32"/>
  <c r="E50" i="32" s="1"/>
  <c r="E85" i="32" s="1"/>
  <c r="O36" i="10"/>
  <c r="N39" i="10"/>
  <c r="M53" i="10"/>
  <c r="K39" i="34"/>
  <c r="J53" i="34"/>
  <c r="D18" i="32"/>
  <c r="D27" i="32"/>
  <c r="E57" i="32" s="1"/>
  <c r="E92" i="32" s="1"/>
  <c r="D22" i="32"/>
  <c r="E52" i="32" s="1"/>
  <c r="E87" i="32" s="1"/>
  <c r="D24" i="32"/>
  <c r="E54" i="32" s="1"/>
  <c r="E89" i="32" s="1"/>
  <c r="D23" i="32"/>
  <c r="E53" i="32" s="1"/>
  <c r="E88" i="32" s="1"/>
  <c r="D21" i="32"/>
  <c r="E51" i="32" s="1"/>
  <c r="E86" i="32" s="1"/>
  <c r="D26" i="32"/>
  <c r="E56" i="32" s="1"/>
  <c r="E91" i="32" s="1"/>
  <c r="D19" i="32"/>
  <c r="E49" i="32" s="1"/>
  <c r="E84" i="32" s="1"/>
  <c r="D25" i="32"/>
  <c r="E55" i="32" s="1"/>
  <c r="E90" i="32" s="1"/>
  <c r="N17" i="30"/>
  <c r="O36" i="30"/>
  <c r="O36" i="36"/>
  <c r="N17" i="35"/>
  <c r="N87" i="43"/>
  <c r="N92" i="43" s="1"/>
  <c r="O92" i="43" s="1"/>
  <c r="P92" i="43" s="1"/>
  <c r="Q92" i="43" s="1"/>
  <c r="R92" i="43" s="1"/>
  <c r="S92" i="43" s="1"/>
  <c r="T92" i="43" s="1"/>
  <c r="U92" i="43" s="1"/>
  <c r="V92" i="43" s="1"/>
  <c r="W92" i="43" s="1"/>
  <c r="X92" i="43" s="1"/>
  <c r="Y92" i="43" s="1"/>
  <c r="Z92" i="43" s="1"/>
  <c r="AA92" i="43" s="1"/>
  <c r="N54" i="43"/>
  <c r="O36" i="35"/>
  <c r="N17" i="36"/>
  <c r="N86" i="43"/>
  <c r="N91" i="43" s="1"/>
  <c r="O91" i="43" s="1"/>
  <c r="P91" i="43" s="1"/>
  <c r="Q91" i="43" s="1"/>
  <c r="R91" i="43" s="1"/>
  <c r="S91" i="43" s="1"/>
  <c r="T91" i="43" s="1"/>
  <c r="U91" i="43" s="1"/>
  <c r="V91" i="43" s="1"/>
  <c r="W91" i="43" s="1"/>
  <c r="X91" i="43" s="1"/>
  <c r="Y91" i="43" s="1"/>
  <c r="Z91" i="43" s="1"/>
  <c r="AA91" i="43" s="1"/>
  <c r="N36" i="43"/>
  <c r="N17" i="34"/>
  <c r="N88" i="43"/>
  <c r="N93" i="43" s="1"/>
  <c r="O93" i="43" s="1"/>
  <c r="P93" i="43" s="1"/>
  <c r="Q93" i="43" s="1"/>
  <c r="R93" i="43" s="1"/>
  <c r="S93" i="43" s="1"/>
  <c r="T93" i="43" s="1"/>
  <c r="U93" i="43" s="1"/>
  <c r="V93" i="43" s="1"/>
  <c r="W93" i="43" s="1"/>
  <c r="X93" i="43" s="1"/>
  <c r="Y93" i="43" s="1"/>
  <c r="Z93" i="43" s="1"/>
  <c r="AA93" i="43" s="1"/>
  <c r="N72" i="43"/>
  <c r="N85" i="43"/>
  <c r="N90" i="43" s="1"/>
  <c r="O90" i="43" s="1"/>
  <c r="P90" i="43" s="1"/>
  <c r="Q90" i="43" s="1"/>
  <c r="R90" i="43" s="1"/>
  <c r="S90" i="43" s="1"/>
  <c r="T90" i="43" s="1"/>
  <c r="U90" i="43" s="1"/>
  <c r="V90" i="43" s="1"/>
  <c r="W90" i="43" s="1"/>
  <c r="X90" i="43" s="1"/>
  <c r="Y90" i="43" s="1"/>
  <c r="Z90" i="43" s="1"/>
  <c r="AA90" i="43" s="1"/>
  <c r="N18" i="43"/>
  <c r="N17" i="29"/>
  <c r="N17" i="10"/>
  <c r="N69" i="28" s="1"/>
  <c r="O36" i="34"/>
  <c r="O36" i="33"/>
  <c r="N17" i="33"/>
  <c r="M60" i="28"/>
  <c r="M65" i="28" s="1"/>
  <c r="M73" i="28"/>
  <c r="C62" i="28"/>
  <c r="H73" i="28"/>
  <c r="H81" i="28"/>
  <c r="G60" i="28"/>
  <c r="L60" i="28"/>
  <c r="L73" i="28"/>
  <c r="C94" i="2"/>
  <c r="C96" i="28" s="1"/>
  <c r="C29" i="2"/>
  <c r="AG75" i="30"/>
  <c r="I60" i="28"/>
  <c r="I65" i="28" s="1"/>
  <c r="I73" i="28"/>
  <c r="F73" i="28"/>
  <c r="F60" i="28"/>
  <c r="F65" i="28" s="1"/>
  <c r="N14" i="2"/>
  <c r="O30" i="2"/>
  <c r="C60" i="28"/>
  <c r="C94" i="32"/>
  <c r="C29" i="32"/>
  <c r="E69" i="28"/>
  <c r="C81" i="28"/>
  <c r="C63" i="28"/>
  <c r="C199" i="31"/>
  <c r="C212" i="31"/>
  <c r="C205" i="31"/>
  <c r="H24" i="53" l="1"/>
  <c r="H17" i="53"/>
  <c r="K73" i="28"/>
  <c r="E20" i="32"/>
  <c r="F50" i="32" s="1"/>
  <c r="F85" i="32" s="1"/>
  <c r="D59" i="32"/>
  <c r="L65" i="28"/>
  <c r="J60" i="28"/>
  <c r="J65" i="28" s="1"/>
  <c r="G65" i="28"/>
  <c r="E60" i="28"/>
  <c r="E48" i="32"/>
  <c r="E83" i="32" s="1"/>
  <c r="D18" i="2"/>
  <c r="E18" i="2" s="1"/>
  <c r="F18" i="2" s="1"/>
  <c r="N68" i="28"/>
  <c r="K65" i="28"/>
  <c r="AG75" i="29"/>
  <c r="AG78" i="34"/>
  <c r="AG82" i="33"/>
  <c r="AG80" i="35"/>
  <c r="AG77" i="34"/>
  <c r="AG79" i="35"/>
  <c r="AG83" i="36"/>
  <c r="AG75" i="36"/>
  <c r="AG78" i="35"/>
  <c r="AG82" i="36"/>
  <c r="AG80" i="30"/>
  <c r="AG85" i="33"/>
  <c r="AG77" i="36"/>
  <c r="AH79" i="10"/>
  <c r="AG83" i="30"/>
  <c r="AH76" i="10"/>
  <c r="AH87" i="10"/>
  <c r="AH75" i="10"/>
  <c r="AH86" i="10"/>
  <c r="AH78" i="10"/>
  <c r="AH87" i="29"/>
  <c r="AG82" i="35"/>
  <c r="AH80" i="10"/>
  <c r="AG85" i="35"/>
  <c r="AG79" i="30"/>
  <c r="AG83" i="29"/>
  <c r="AH77" i="10"/>
  <c r="AH81" i="33"/>
  <c r="AG75" i="33"/>
  <c r="AG75" i="35"/>
  <c r="AG76" i="30"/>
  <c r="AG78" i="29"/>
  <c r="AG82" i="34"/>
  <c r="AG80" i="33"/>
  <c r="AG85" i="36"/>
  <c r="AG77" i="30"/>
  <c r="AG79" i="31"/>
  <c r="AG83" i="34"/>
  <c r="AH84" i="10"/>
  <c r="AG78" i="30"/>
  <c r="AH82" i="10"/>
  <c r="AG80" i="29"/>
  <c r="AH85" i="10"/>
  <c r="AG77" i="31"/>
  <c r="AG79" i="33"/>
  <c r="AH83" i="10"/>
  <c r="AH81" i="10"/>
  <c r="AG75" i="34"/>
  <c r="AG78" i="31"/>
  <c r="AG80" i="31"/>
  <c r="AG85" i="29"/>
  <c r="AG77" i="33"/>
  <c r="AI81" i="10"/>
  <c r="AG79" i="34"/>
  <c r="AG83" i="33"/>
  <c r="AG75" i="31"/>
  <c r="AG78" i="33"/>
  <c r="AG82" i="31"/>
  <c r="AG80" i="34"/>
  <c r="AG85" i="30"/>
  <c r="AG77" i="35"/>
  <c r="AG79" i="36"/>
  <c r="AG83" i="35"/>
  <c r="AH64" i="32"/>
  <c r="AH66" i="2"/>
  <c r="AH66" i="32"/>
  <c r="AI64" i="32"/>
  <c r="AI64" i="2"/>
  <c r="AH63" i="2"/>
  <c r="AH63" i="32"/>
  <c r="AH70" i="2"/>
  <c r="AH70" i="32"/>
  <c r="AI65" i="32"/>
  <c r="AI65" i="2"/>
  <c r="AG70" i="32"/>
  <c r="AI72" i="32"/>
  <c r="AI68" i="2"/>
  <c r="AH69" i="2"/>
  <c r="AI68" i="32"/>
  <c r="AG69" i="32"/>
  <c r="AH65" i="32"/>
  <c r="D28" i="2"/>
  <c r="E28" i="2" s="1"/>
  <c r="F28" i="2" s="1"/>
  <c r="G28" i="2" s="1"/>
  <c r="H28" i="2" s="1"/>
  <c r="I28" i="2" s="1"/>
  <c r="J28" i="2" s="1"/>
  <c r="K28" i="2" s="1"/>
  <c r="L28" i="2" s="1"/>
  <c r="M28" i="2" s="1"/>
  <c r="N28" i="2" s="1"/>
  <c r="O28" i="2" s="1"/>
  <c r="P28" i="2" s="1"/>
  <c r="Q28" i="2" s="1"/>
  <c r="R28" i="2" s="1"/>
  <c r="S28" i="2" s="1"/>
  <c r="T28" i="2" s="1"/>
  <c r="U28" i="2" s="1"/>
  <c r="V28" i="2" s="1"/>
  <c r="W28" i="2" s="1"/>
  <c r="X28" i="2" s="1"/>
  <c r="Y28" i="2" s="1"/>
  <c r="Z28" i="2" s="1"/>
  <c r="AA28" i="2" s="1"/>
  <c r="G56" i="30"/>
  <c r="G20" i="30"/>
  <c r="G164" i="30"/>
  <c r="G74" i="30"/>
  <c r="G183" i="30"/>
  <c r="G203" i="30"/>
  <c r="G210" i="30"/>
  <c r="G148" i="30"/>
  <c r="G38" i="30"/>
  <c r="G90" i="30"/>
  <c r="G131" i="30"/>
  <c r="G109" i="30"/>
  <c r="G32" i="32"/>
  <c r="G17" i="32"/>
  <c r="G82" i="32"/>
  <c r="G62" i="32"/>
  <c r="G47" i="32"/>
  <c r="G75" i="32"/>
  <c r="H34" i="28"/>
  <c r="G56" i="36"/>
  <c r="G210" i="36"/>
  <c r="G109" i="36"/>
  <c r="G74" i="36"/>
  <c r="G20" i="36"/>
  <c r="G38" i="36"/>
  <c r="G131" i="36"/>
  <c r="G90" i="36"/>
  <c r="G203" i="36"/>
  <c r="G183" i="36"/>
  <c r="G164" i="36"/>
  <c r="G148" i="36"/>
  <c r="G56" i="31"/>
  <c r="G90" i="31"/>
  <c r="G74" i="31"/>
  <c r="G38" i="31"/>
  <c r="G203" i="31"/>
  <c r="G183" i="31"/>
  <c r="G131" i="31"/>
  <c r="G210" i="31"/>
  <c r="G148" i="31"/>
  <c r="G20" i="31"/>
  <c r="G109" i="31"/>
  <c r="G164" i="31"/>
  <c r="H47" i="2"/>
  <c r="H2" i="43"/>
  <c r="H2" i="35"/>
  <c r="H2" i="33"/>
  <c r="H2" i="31"/>
  <c r="H2" i="36"/>
  <c r="H2" i="34"/>
  <c r="H2" i="32"/>
  <c r="H2" i="30"/>
  <c r="H2" i="29"/>
  <c r="H2" i="10"/>
  <c r="H62" i="2"/>
  <c r="H32" i="2"/>
  <c r="H75" i="2"/>
  <c r="H82" i="2"/>
  <c r="H17" i="2"/>
  <c r="G56" i="33"/>
  <c r="G90" i="33"/>
  <c r="G74" i="33"/>
  <c r="G20" i="33"/>
  <c r="G38" i="33"/>
  <c r="G97" i="33"/>
  <c r="J5" i="28"/>
  <c r="I2" i="2"/>
  <c r="I2" i="53" s="1"/>
  <c r="I13" i="28"/>
  <c r="I21" i="28"/>
  <c r="G74" i="10"/>
  <c r="G97" i="10"/>
  <c r="G56" i="10"/>
  <c r="G90" i="10"/>
  <c r="G38" i="10"/>
  <c r="G20" i="10"/>
  <c r="G56" i="35"/>
  <c r="G210" i="35"/>
  <c r="G203" i="35"/>
  <c r="G164" i="35"/>
  <c r="G90" i="35"/>
  <c r="G148" i="35"/>
  <c r="G183" i="35"/>
  <c r="G131" i="35"/>
  <c r="G38" i="35"/>
  <c r="G20" i="35"/>
  <c r="G109" i="35"/>
  <c r="G74" i="35"/>
  <c r="G59" i="28"/>
  <c r="AG34" i="28"/>
  <c r="F87" i="28"/>
  <c r="F95" i="28" s="1"/>
  <c r="F103" i="28" s="1"/>
  <c r="F67" i="28"/>
  <c r="F75" i="28" s="1"/>
  <c r="G56" i="34"/>
  <c r="G109" i="34"/>
  <c r="G131" i="34"/>
  <c r="G74" i="34"/>
  <c r="G90" i="34"/>
  <c r="G210" i="34"/>
  <c r="G203" i="34"/>
  <c r="G183" i="34"/>
  <c r="G164" i="34"/>
  <c r="G20" i="34"/>
  <c r="G148" i="34"/>
  <c r="G38" i="34"/>
  <c r="G56" i="29"/>
  <c r="G148" i="29"/>
  <c r="G164" i="29"/>
  <c r="G74" i="29"/>
  <c r="G203" i="29"/>
  <c r="G90" i="29"/>
  <c r="G109" i="29"/>
  <c r="G183" i="29"/>
  <c r="G20" i="29"/>
  <c r="G210" i="29"/>
  <c r="G38" i="29"/>
  <c r="G131" i="29"/>
  <c r="G56" i="43"/>
  <c r="G20" i="43"/>
  <c r="G84" i="43"/>
  <c r="G74" i="43"/>
  <c r="G38" i="43"/>
  <c r="C211" i="31"/>
  <c r="C219" i="31" s="1"/>
  <c r="C125" i="35"/>
  <c r="C25" i="28" s="1"/>
  <c r="D26" i="31"/>
  <c r="E62" i="31" s="1"/>
  <c r="E115" i="31" s="1"/>
  <c r="D32" i="31"/>
  <c r="E195" i="31" s="1"/>
  <c r="D30" i="31"/>
  <c r="E66" i="31" s="1"/>
  <c r="E119" i="31" s="1"/>
  <c r="C200" i="31"/>
  <c r="C201" i="31" s="1"/>
  <c r="C180" i="31"/>
  <c r="D28" i="31"/>
  <c r="E191" i="31" s="1"/>
  <c r="D31" i="31"/>
  <c r="E194" i="31" s="1"/>
  <c r="D25" i="31"/>
  <c r="E169" i="31" s="1"/>
  <c r="D21" i="31"/>
  <c r="N72" i="28"/>
  <c r="D23" i="31"/>
  <c r="E186" i="31" s="1"/>
  <c r="D29" i="31"/>
  <c r="E173" i="31" s="1"/>
  <c r="D27" i="31"/>
  <c r="E171" i="31" s="1"/>
  <c r="D22" i="31"/>
  <c r="E185" i="31" s="1"/>
  <c r="D24" i="31"/>
  <c r="E187" i="31" s="1"/>
  <c r="D30" i="10"/>
  <c r="E66" i="10" s="1"/>
  <c r="E107" i="10" s="1"/>
  <c r="D23" i="10"/>
  <c r="E59" i="10" s="1"/>
  <c r="E100" i="10" s="1"/>
  <c r="D24" i="10"/>
  <c r="E60" i="10" s="1"/>
  <c r="E101" i="10" s="1"/>
  <c r="D28" i="10"/>
  <c r="E64" i="10" s="1"/>
  <c r="E105" i="10" s="1"/>
  <c r="C89" i="28"/>
  <c r="D27" i="10"/>
  <c r="E63" i="10" s="1"/>
  <c r="E104" i="10" s="1"/>
  <c r="D31" i="10"/>
  <c r="E67" i="10" s="1"/>
  <c r="E108" i="10" s="1"/>
  <c r="D22" i="10"/>
  <c r="E58" i="10" s="1"/>
  <c r="E99" i="10" s="1"/>
  <c r="D26" i="10"/>
  <c r="E62" i="10" s="1"/>
  <c r="E103" i="10" s="1"/>
  <c r="C99" i="28"/>
  <c r="C91" i="28" s="1"/>
  <c r="D71" i="35"/>
  <c r="D71" i="31"/>
  <c r="D71" i="30"/>
  <c r="D111" i="34"/>
  <c r="D71" i="34"/>
  <c r="E177" i="31"/>
  <c r="E196" i="31"/>
  <c r="E69" i="31"/>
  <c r="E122" i="31" s="1"/>
  <c r="D111" i="29"/>
  <c r="D71" i="29"/>
  <c r="H65" i="28"/>
  <c r="AH83" i="33"/>
  <c r="AH86" i="36"/>
  <c r="AH86" i="35"/>
  <c r="AH86" i="34"/>
  <c r="AH86" i="33"/>
  <c r="AH86" i="31"/>
  <c r="AH86" i="30"/>
  <c r="AH86" i="29"/>
  <c r="AH77" i="31"/>
  <c r="AH80" i="30"/>
  <c r="AH80" i="36"/>
  <c r="AH82" i="33"/>
  <c r="AH85" i="36"/>
  <c r="AH81" i="36"/>
  <c r="AH78" i="31"/>
  <c r="AH78" i="33"/>
  <c r="AH87" i="33"/>
  <c r="AH87" i="30"/>
  <c r="AH87" i="31"/>
  <c r="AH87" i="36"/>
  <c r="AH87" i="35"/>
  <c r="AH87" i="34"/>
  <c r="AH81" i="30"/>
  <c r="AH81" i="31"/>
  <c r="AH81" i="29"/>
  <c r="AH81" i="35"/>
  <c r="AH81" i="34"/>
  <c r="AH76" i="33"/>
  <c r="AH76" i="31"/>
  <c r="AH76" i="29"/>
  <c r="AH76" i="30"/>
  <c r="AH76" i="36"/>
  <c r="AH76" i="34"/>
  <c r="C204" i="35"/>
  <c r="C206" i="35" s="1"/>
  <c r="C180" i="35"/>
  <c r="C211" i="35"/>
  <c r="C213" i="35" s="1"/>
  <c r="C212" i="35"/>
  <c r="C214" i="35" s="1"/>
  <c r="C205" i="35"/>
  <c r="C207" i="35" s="1"/>
  <c r="C199" i="35"/>
  <c r="C200" i="35"/>
  <c r="C201" i="35" s="1"/>
  <c r="AA53" i="35"/>
  <c r="E18" i="32"/>
  <c r="M33" i="32"/>
  <c r="L44" i="32"/>
  <c r="E33" i="31"/>
  <c r="S40" i="31"/>
  <c r="R53" i="31"/>
  <c r="C204" i="30"/>
  <c r="C218" i="30" s="1"/>
  <c r="C204" i="29"/>
  <c r="C206" i="29" s="1"/>
  <c r="C180" i="29"/>
  <c r="C211" i="29"/>
  <c r="C213" i="29" s="1"/>
  <c r="AH84" i="34"/>
  <c r="AH84" i="33"/>
  <c r="AH84" i="31"/>
  <c r="AH84" i="30"/>
  <c r="AH84" i="29"/>
  <c r="AH84" i="36"/>
  <c r="AH84" i="35"/>
  <c r="AH71" i="32"/>
  <c r="C212" i="34"/>
  <c r="C214" i="34" s="1"/>
  <c r="C205" i="34"/>
  <c r="C207" i="34" s="1"/>
  <c r="AH72" i="32"/>
  <c r="AH67" i="32"/>
  <c r="M35" i="2"/>
  <c r="L44" i="2"/>
  <c r="I106" i="29"/>
  <c r="C125" i="31"/>
  <c r="C18" i="28" s="1"/>
  <c r="C10" i="28" s="1"/>
  <c r="C211" i="30"/>
  <c r="C213" i="30" s="1"/>
  <c r="X33" i="2"/>
  <c r="I106" i="31"/>
  <c r="C207" i="31"/>
  <c r="C214" i="31"/>
  <c r="I106" i="34"/>
  <c r="I106" i="36"/>
  <c r="J106" i="35"/>
  <c r="K94" i="33"/>
  <c r="J106" i="30"/>
  <c r="J94" i="10"/>
  <c r="C215" i="36"/>
  <c r="C207" i="29"/>
  <c r="C207" i="30"/>
  <c r="E21" i="32"/>
  <c r="F51" i="32" s="1"/>
  <c r="F86" i="32" s="1"/>
  <c r="M39" i="33"/>
  <c r="L53" i="33"/>
  <c r="E24" i="32"/>
  <c r="F54" i="32" s="1"/>
  <c r="F89" i="32" s="1"/>
  <c r="C208" i="36"/>
  <c r="C73" i="28"/>
  <c r="Q39" i="30"/>
  <c r="P53" i="30"/>
  <c r="C125" i="29"/>
  <c r="C16" i="28" s="1"/>
  <c r="C125" i="34"/>
  <c r="C24" i="28" s="1"/>
  <c r="C218" i="36"/>
  <c r="C212" i="30"/>
  <c r="C214" i="30" s="1"/>
  <c r="C199" i="30"/>
  <c r="C200" i="30"/>
  <c r="C200" i="29"/>
  <c r="C201" i="29" s="1"/>
  <c r="C200" i="34"/>
  <c r="C201" i="34" s="1"/>
  <c r="C211" i="34"/>
  <c r="C180" i="34"/>
  <c r="C219" i="36"/>
  <c r="C204" i="34"/>
  <c r="C212" i="29"/>
  <c r="C214" i="29" s="1"/>
  <c r="D94" i="32"/>
  <c r="D104" i="28" s="1"/>
  <c r="C199" i="29"/>
  <c r="E26" i="32"/>
  <c r="F56" i="32" s="1"/>
  <c r="F91" i="32" s="1"/>
  <c r="E27" i="32"/>
  <c r="F57" i="32" s="1"/>
  <c r="F92" i="32" s="1"/>
  <c r="O39" i="10"/>
  <c r="N53" i="10"/>
  <c r="D46" i="47"/>
  <c r="E19" i="32"/>
  <c r="F49" i="32" s="1"/>
  <c r="F84" i="32" s="1"/>
  <c r="E25" i="32"/>
  <c r="F55" i="32" s="1"/>
  <c r="F90" i="32" s="1"/>
  <c r="E22" i="32"/>
  <c r="F52" i="32" s="1"/>
  <c r="F87" i="32" s="1"/>
  <c r="D21" i="2"/>
  <c r="E51" i="2" s="1"/>
  <c r="E86" i="2" s="1"/>
  <c r="D44" i="47"/>
  <c r="D25" i="10"/>
  <c r="E61" i="10" s="1"/>
  <c r="E102" i="10" s="1"/>
  <c r="D32" i="10"/>
  <c r="E68" i="10" s="1"/>
  <c r="E109" i="10" s="1"/>
  <c r="D24" i="2"/>
  <c r="E54" i="2" s="1"/>
  <c r="E89" i="2" s="1"/>
  <c r="E23" i="32"/>
  <c r="F53" i="32" s="1"/>
  <c r="D45" i="47"/>
  <c r="D21" i="10"/>
  <c r="D33" i="10"/>
  <c r="E69" i="10" s="1"/>
  <c r="E110" i="10" s="1"/>
  <c r="D29" i="32"/>
  <c r="D29" i="10"/>
  <c r="E65" i="10" s="1"/>
  <c r="E106" i="10" s="1"/>
  <c r="L39" i="34"/>
  <c r="K53" i="34"/>
  <c r="P73" i="43"/>
  <c r="AB66" i="28" s="1"/>
  <c r="N78" i="28"/>
  <c r="D33" i="34"/>
  <c r="D24" i="34"/>
  <c r="D22" i="34"/>
  <c r="D21" i="34"/>
  <c r="D31" i="34"/>
  <c r="D29" i="34"/>
  <c r="D32" i="34"/>
  <c r="D27" i="34"/>
  <c r="D23" i="34"/>
  <c r="D25" i="34"/>
  <c r="D28" i="34"/>
  <c r="D26" i="34"/>
  <c r="D30" i="34"/>
  <c r="D47" i="47"/>
  <c r="N77" i="28"/>
  <c r="N61" i="28" s="1"/>
  <c r="D27" i="33"/>
  <c r="E63" i="33" s="1"/>
  <c r="E104" i="33" s="1"/>
  <c r="D29" i="33"/>
  <c r="E65" i="33" s="1"/>
  <c r="E106" i="33" s="1"/>
  <c r="D24" i="33"/>
  <c r="E60" i="33" s="1"/>
  <c r="E101" i="33" s="1"/>
  <c r="D26" i="33"/>
  <c r="E62" i="33" s="1"/>
  <c r="D33" i="33"/>
  <c r="E69" i="33" s="1"/>
  <c r="E110" i="33" s="1"/>
  <c r="D28" i="33"/>
  <c r="E64" i="33" s="1"/>
  <c r="E105" i="33" s="1"/>
  <c r="D23" i="33"/>
  <c r="E59" i="33" s="1"/>
  <c r="E100" i="33" s="1"/>
  <c r="D30" i="33"/>
  <c r="E66" i="33" s="1"/>
  <c r="E107" i="33" s="1"/>
  <c r="D25" i="33"/>
  <c r="E61" i="33" s="1"/>
  <c r="E102" i="33" s="1"/>
  <c r="D21" i="33"/>
  <c r="D32" i="33"/>
  <c r="E68" i="33" s="1"/>
  <c r="E109" i="33" s="1"/>
  <c r="D31" i="33"/>
  <c r="E67" i="33" s="1"/>
  <c r="E108" i="33" s="1"/>
  <c r="D22" i="33"/>
  <c r="E58" i="33" s="1"/>
  <c r="E99" i="33" s="1"/>
  <c r="N79" i="28"/>
  <c r="D32" i="35"/>
  <c r="D25" i="35"/>
  <c r="D33" i="35"/>
  <c r="E33" i="35" s="1"/>
  <c r="F33" i="35" s="1"/>
  <c r="G33" i="35" s="1"/>
  <c r="H33" i="35" s="1"/>
  <c r="I33" i="35" s="1"/>
  <c r="D22" i="35"/>
  <c r="E22" i="35" s="1"/>
  <c r="F22" i="35" s="1"/>
  <c r="D23" i="35"/>
  <c r="D26" i="35"/>
  <c r="D29" i="35"/>
  <c r="D24" i="35"/>
  <c r="E24" i="35" s="1"/>
  <c r="D27" i="35"/>
  <c r="D30" i="35"/>
  <c r="D21" i="35"/>
  <c r="D28" i="35"/>
  <c r="D31" i="35"/>
  <c r="N70" i="28"/>
  <c r="D26" i="29"/>
  <c r="D27" i="29"/>
  <c r="D29" i="29"/>
  <c r="D28" i="29"/>
  <c r="D24" i="29"/>
  <c r="D32" i="29"/>
  <c r="D31" i="29"/>
  <c r="D30" i="29"/>
  <c r="D22" i="29"/>
  <c r="D23" i="29"/>
  <c r="D21" i="29"/>
  <c r="D25" i="29"/>
  <c r="D33" i="29"/>
  <c r="N80" i="28"/>
  <c r="D32" i="36"/>
  <c r="D23" i="36"/>
  <c r="D24" i="36"/>
  <c r="D31" i="36"/>
  <c r="D21" i="36"/>
  <c r="E21" i="36" s="1"/>
  <c r="D28" i="36"/>
  <c r="D30" i="36"/>
  <c r="D27" i="36"/>
  <c r="D33" i="36"/>
  <c r="D29" i="36"/>
  <c r="D25" i="36"/>
  <c r="D22" i="36"/>
  <c r="D26" i="36"/>
  <c r="N71" i="28"/>
  <c r="D28" i="30"/>
  <c r="D29" i="30"/>
  <c r="D27" i="30"/>
  <c r="D24" i="30"/>
  <c r="D25" i="30"/>
  <c r="D21" i="30"/>
  <c r="D33" i="30"/>
  <c r="D30" i="30"/>
  <c r="D22" i="30"/>
  <c r="D31" i="30"/>
  <c r="D32" i="30"/>
  <c r="D23" i="30"/>
  <c r="D26" i="30"/>
  <c r="D20" i="2"/>
  <c r="E50" i="2" s="1"/>
  <c r="E85" i="2" s="1"/>
  <c r="D23" i="2"/>
  <c r="E53" i="2" s="1"/>
  <c r="E88" i="2" s="1"/>
  <c r="D25" i="2"/>
  <c r="E55" i="2" s="1"/>
  <c r="E90" i="2" s="1"/>
  <c r="D19" i="2"/>
  <c r="E49" i="2" s="1"/>
  <c r="E84" i="2" s="1"/>
  <c r="D22" i="2"/>
  <c r="E52" i="2" s="1"/>
  <c r="E87" i="2" s="1"/>
  <c r="C65" i="28"/>
  <c r="C104" i="28"/>
  <c r="C109" i="28" s="1"/>
  <c r="C95" i="32"/>
  <c r="C22" i="28" s="1"/>
  <c r="D26" i="2"/>
  <c r="E56" i="2" s="1"/>
  <c r="E91" i="2" s="1"/>
  <c r="AH75" i="29"/>
  <c r="AH75" i="30"/>
  <c r="AH75" i="36"/>
  <c r="C95" i="2"/>
  <c r="D27" i="2"/>
  <c r="E57" i="2" s="1"/>
  <c r="E92" i="2" s="1"/>
  <c r="E73" i="28"/>
  <c r="E61" i="28"/>
  <c r="C17" i="28"/>
  <c r="C218" i="31"/>
  <c r="C206" i="31"/>
  <c r="C90" i="28"/>
  <c r="I24" i="53" l="1"/>
  <c r="I17" i="53"/>
  <c r="E59" i="32"/>
  <c r="E29" i="31"/>
  <c r="E31" i="31"/>
  <c r="E26" i="10"/>
  <c r="F62" i="10" s="1"/>
  <c r="F103" i="10" s="1"/>
  <c r="E24" i="10"/>
  <c r="F60" i="10" s="1"/>
  <c r="F101" i="10" s="1"/>
  <c r="F20" i="32"/>
  <c r="G50" i="32" s="1"/>
  <c r="G85" i="32" s="1"/>
  <c r="E28" i="31"/>
  <c r="F172" i="31" s="1"/>
  <c r="E22" i="10"/>
  <c r="F58" i="10" s="1"/>
  <c r="F99" i="10" s="1"/>
  <c r="E32" i="31"/>
  <c r="F176" i="31" s="1"/>
  <c r="E65" i="28"/>
  <c r="E30" i="10"/>
  <c r="F66" i="10" s="1"/>
  <c r="F107" i="10" s="1"/>
  <c r="E25" i="31"/>
  <c r="F188" i="31" s="1"/>
  <c r="E27" i="31"/>
  <c r="F190" i="31" s="1"/>
  <c r="E168" i="31"/>
  <c r="E21" i="31"/>
  <c r="F21" i="31" s="1"/>
  <c r="N64" i="28"/>
  <c r="E26" i="31"/>
  <c r="F62" i="31" s="1"/>
  <c r="F115" i="31" s="1"/>
  <c r="C101" i="28"/>
  <c r="E57" i="10"/>
  <c r="E98" i="10" s="1"/>
  <c r="E31" i="10"/>
  <c r="F67" i="10" s="1"/>
  <c r="F108" i="10" s="1"/>
  <c r="E57" i="33"/>
  <c r="E98" i="33" s="1"/>
  <c r="F48" i="32"/>
  <c r="F83" i="32" s="1"/>
  <c r="F48" i="2"/>
  <c r="F83" i="2" s="1"/>
  <c r="G48" i="2"/>
  <c r="G83" i="2" s="1"/>
  <c r="E48" i="2"/>
  <c r="E83" i="2" s="1"/>
  <c r="AH78" i="29"/>
  <c r="AH85" i="34"/>
  <c r="AI82" i="10"/>
  <c r="AI80" i="10"/>
  <c r="AH77" i="34"/>
  <c r="AH79" i="29"/>
  <c r="AH83" i="29"/>
  <c r="AH75" i="33"/>
  <c r="AH78" i="30"/>
  <c r="AH85" i="35"/>
  <c r="AH82" i="29"/>
  <c r="AH80" i="29"/>
  <c r="AH77" i="35"/>
  <c r="AH79" i="30"/>
  <c r="AH83" i="31"/>
  <c r="AI86" i="10"/>
  <c r="AI85" i="10"/>
  <c r="AH82" i="30"/>
  <c r="AH80" i="31"/>
  <c r="AH77" i="36"/>
  <c r="AH79" i="33"/>
  <c r="AH83" i="34"/>
  <c r="AI76" i="10"/>
  <c r="AI84" i="10"/>
  <c r="AI87" i="10"/>
  <c r="AH79" i="35"/>
  <c r="AI75" i="10"/>
  <c r="AH78" i="34"/>
  <c r="AH85" i="29"/>
  <c r="AH82" i="31"/>
  <c r="AH80" i="33"/>
  <c r="AI77" i="10"/>
  <c r="AH79" i="34"/>
  <c r="AH83" i="36"/>
  <c r="AH75" i="31"/>
  <c r="AH76" i="35"/>
  <c r="AH78" i="35"/>
  <c r="AH85" i="30"/>
  <c r="AH82" i="34"/>
  <c r="AH80" i="34"/>
  <c r="AH77" i="30"/>
  <c r="AI79" i="10"/>
  <c r="AI83" i="10"/>
  <c r="AH75" i="34"/>
  <c r="AH78" i="36"/>
  <c r="AH85" i="31"/>
  <c r="AH82" i="35"/>
  <c r="AH80" i="35"/>
  <c r="AH77" i="29"/>
  <c r="AH79" i="31"/>
  <c r="AH83" i="30"/>
  <c r="AH75" i="35"/>
  <c r="AI78" i="10"/>
  <c r="AH85" i="33"/>
  <c r="AH82" i="36"/>
  <c r="AH77" i="33"/>
  <c r="AH79" i="36"/>
  <c r="AH83" i="35"/>
  <c r="AI70" i="32"/>
  <c r="AI70" i="2"/>
  <c r="AI72" i="2"/>
  <c r="AI66" i="32"/>
  <c r="AI66" i="2"/>
  <c r="AI63" i="32"/>
  <c r="AI63" i="2"/>
  <c r="AI67" i="2"/>
  <c r="AI71" i="2"/>
  <c r="AI69" i="32"/>
  <c r="AI69" i="2"/>
  <c r="AI67" i="32"/>
  <c r="AI71" i="32"/>
  <c r="AH69" i="32"/>
  <c r="C213" i="31"/>
  <c r="C215" i="31" s="1"/>
  <c r="H47" i="32"/>
  <c r="H62" i="32"/>
  <c r="H32" i="32"/>
  <c r="H82" i="32"/>
  <c r="H75" i="32"/>
  <c r="H17" i="32"/>
  <c r="G87" i="28"/>
  <c r="G95" i="28" s="1"/>
  <c r="G103" i="28" s="1"/>
  <c r="G67" i="28"/>
  <c r="G75" i="28" s="1"/>
  <c r="H56" i="34"/>
  <c r="H164" i="34"/>
  <c r="H131" i="34"/>
  <c r="H38" i="34"/>
  <c r="H183" i="34"/>
  <c r="H20" i="34"/>
  <c r="H148" i="34"/>
  <c r="H109" i="34"/>
  <c r="H90" i="34"/>
  <c r="H203" i="34"/>
  <c r="H74" i="34"/>
  <c r="H210" i="34"/>
  <c r="H56" i="31"/>
  <c r="H38" i="31"/>
  <c r="H203" i="31"/>
  <c r="H183" i="31"/>
  <c r="H131" i="31"/>
  <c r="H109" i="31"/>
  <c r="H164" i="31"/>
  <c r="H20" i="31"/>
  <c r="H74" i="31"/>
  <c r="H90" i="31"/>
  <c r="H210" i="31"/>
  <c r="H148" i="31"/>
  <c r="H56" i="33"/>
  <c r="H90" i="33"/>
  <c r="H38" i="33"/>
  <c r="H97" i="33"/>
  <c r="H74" i="33"/>
  <c r="H20" i="33"/>
  <c r="H56" i="10"/>
  <c r="H74" i="10"/>
  <c r="H97" i="10"/>
  <c r="H38" i="10"/>
  <c r="H90" i="10"/>
  <c r="H20" i="10"/>
  <c r="H56" i="35"/>
  <c r="H210" i="35"/>
  <c r="H148" i="35"/>
  <c r="H20" i="35"/>
  <c r="H183" i="35"/>
  <c r="H131" i="35"/>
  <c r="H203" i="35"/>
  <c r="H90" i="35"/>
  <c r="H74" i="35"/>
  <c r="H109" i="35"/>
  <c r="H38" i="35"/>
  <c r="H164" i="35"/>
  <c r="I47" i="2"/>
  <c r="I2" i="43"/>
  <c r="I2" i="35"/>
  <c r="I2" i="33"/>
  <c r="I2" i="31"/>
  <c r="I2" i="29"/>
  <c r="I2" i="32"/>
  <c r="I2" i="30"/>
  <c r="I2" i="36"/>
  <c r="I2" i="10"/>
  <c r="I2" i="34"/>
  <c r="I75" i="2"/>
  <c r="I82" i="2"/>
  <c r="I17" i="2"/>
  <c r="I62" i="2"/>
  <c r="I32" i="2"/>
  <c r="H56" i="29"/>
  <c r="H210" i="29"/>
  <c r="H131" i="29"/>
  <c r="H38" i="29"/>
  <c r="H148" i="29"/>
  <c r="H90" i="29"/>
  <c r="H109" i="29"/>
  <c r="H20" i="29"/>
  <c r="H203" i="29"/>
  <c r="H74" i="29"/>
  <c r="H183" i="29"/>
  <c r="H164" i="29"/>
  <c r="H56" i="43"/>
  <c r="H20" i="43"/>
  <c r="H84" i="43"/>
  <c r="H38" i="43"/>
  <c r="H74" i="43"/>
  <c r="H56" i="36"/>
  <c r="H131" i="36"/>
  <c r="H210" i="36"/>
  <c r="H183" i="36"/>
  <c r="H148" i="36"/>
  <c r="H90" i="36"/>
  <c r="H109" i="36"/>
  <c r="H164" i="36"/>
  <c r="H74" i="36"/>
  <c r="H38" i="36"/>
  <c r="H20" i="36"/>
  <c r="H203" i="36"/>
  <c r="I34" i="28"/>
  <c r="H59" i="28"/>
  <c r="AH34" i="28"/>
  <c r="K5" i="28"/>
  <c r="J2" i="2"/>
  <c r="J2" i="53" s="1"/>
  <c r="J21" i="28"/>
  <c r="J13" i="28"/>
  <c r="H56" i="30"/>
  <c r="H210" i="30"/>
  <c r="H183" i="30"/>
  <c r="H148" i="30"/>
  <c r="H90" i="30"/>
  <c r="H203" i="30"/>
  <c r="H109" i="30"/>
  <c r="H164" i="30"/>
  <c r="H131" i="30"/>
  <c r="H38" i="30"/>
  <c r="H74" i="30"/>
  <c r="H20" i="30"/>
  <c r="C218" i="29"/>
  <c r="E170" i="31"/>
  <c r="E65" i="31"/>
  <c r="E118" i="31" s="1"/>
  <c r="E68" i="31"/>
  <c r="E121" i="31" s="1"/>
  <c r="E176" i="31"/>
  <c r="E190" i="31"/>
  <c r="E189" i="31"/>
  <c r="E67" i="31"/>
  <c r="E120" i="31" s="1"/>
  <c r="E175" i="31"/>
  <c r="E58" i="31"/>
  <c r="E111" i="31" s="1"/>
  <c r="E166" i="31"/>
  <c r="E63" i="31"/>
  <c r="E116" i="31" s="1"/>
  <c r="E22" i="31"/>
  <c r="F185" i="31" s="1"/>
  <c r="E193" i="31"/>
  <c r="E60" i="31"/>
  <c r="E113" i="31" s="1"/>
  <c r="E23" i="31"/>
  <c r="F23" i="31" s="1"/>
  <c r="G23" i="31" s="1"/>
  <c r="H23" i="31" s="1"/>
  <c r="E188" i="31"/>
  <c r="E24" i="31"/>
  <c r="F187" i="31" s="1"/>
  <c r="E174" i="31"/>
  <c r="E30" i="31"/>
  <c r="F30" i="31" s="1"/>
  <c r="G193" i="31" s="1"/>
  <c r="E192" i="31"/>
  <c r="E61" i="31"/>
  <c r="E114" i="31" s="1"/>
  <c r="E59" i="31"/>
  <c r="E112" i="31" s="1"/>
  <c r="C208" i="29"/>
  <c r="E64" i="31"/>
  <c r="E117" i="31" s="1"/>
  <c r="E172" i="31"/>
  <c r="E167" i="31"/>
  <c r="E27" i="10"/>
  <c r="F63" i="10" s="1"/>
  <c r="F104" i="10" s="1"/>
  <c r="E57" i="31"/>
  <c r="E110" i="31" s="1"/>
  <c r="D35" i="31"/>
  <c r="E165" i="31"/>
  <c r="E184" i="31"/>
  <c r="E28" i="10"/>
  <c r="F64" i="10" s="1"/>
  <c r="F105" i="10" s="1"/>
  <c r="E23" i="10"/>
  <c r="F59" i="10" s="1"/>
  <c r="F100" i="10" s="1"/>
  <c r="E184" i="30"/>
  <c r="E165" i="30"/>
  <c r="E57" i="30"/>
  <c r="E170" i="36"/>
  <c r="E62" i="36"/>
  <c r="E115" i="36" s="1"/>
  <c r="E189" i="36"/>
  <c r="E193" i="36"/>
  <c r="E174" i="36"/>
  <c r="E66" i="36"/>
  <c r="E119" i="36" s="1"/>
  <c r="E175" i="29"/>
  <c r="E194" i="29"/>
  <c r="E67" i="29"/>
  <c r="E120" i="29" s="1"/>
  <c r="E189" i="35"/>
  <c r="E170" i="35"/>
  <c r="E62" i="35"/>
  <c r="E115" i="35" s="1"/>
  <c r="G196" i="35"/>
  <c r="G177" i="35"/>
  <c r="G69" i="35"/>
  <c r="G122" i="35" s="1"/>
  <c r="E190" i="34"/>
  <c r="E171" i="34"/>
  <c r="E63" i="34"/>
  <c r="E116" i="34" s="1"/>
  <c r="E189" i="30"/>
  <c r="E170" i="30"/>
  <c r="E62" i="30"/>
  <c r="E115" i="30" s="1"/>
  <c r="E188" i="30"/>
  <c r="E169" i="30"/>
  <c r="E61" i="30"/>
  <c r="E114" i="30" s="1"/>
  <c r="E185" i="36"/>
  <c r="E166" i="36"/>
  <c r="E58" i="36"/>
  <c r="E191" i="36"/>
  <c r="E172" i="36"/>
  <c r="E64" i="36"/>
  <c r="E117" i="36" s="1"/>
  <c r="E195" i="29"/>
  <c r="E176" i="29"/>
  <c r="E68" i="29"/>
  <c r="E121" i="29" s="1"/>
  <c r="F185" i="35"/>
  <c r="F166" i="35"/>
  <c r="F58" i="35"/>
  <c r="F111" i="35" s="1"/>
  <c r="E68" i="35"/>
  <c r="E121" i="35" s="1"/>
  <c r="E195" i="35"/>
  <c r="E176" i="35"/>
  <c r="E195" i="34"/>
  <c r="E176" i="34"/>
  <c r="E68" i="34"/>
  <c r="E121" i="34" s="1"/>
  <c r="F196" i="31"/>
  <c r="F177" i="31"/>
  <c r="F69" i="31"/>
  <c r="F122" i="31" s="1"/>
  <c r="E167" i="30"/>
  <c r="E59" i="30"/>
  <c r="E112" i="30" s="1"/>
  <c r="E186" i="30"/>
  <c r="E187" i="30"/>
  <c r="E168" i="30"/>
  <c r="E60" i="30"/>
  <c r="E113" i="30" s="1"/>
  <c r="F184" i="36"/>
  <c r="F165" i="36"/>
  <c r="F57" i="36"/>
  <c r="F110" i="36" s="1"/>
  <c r="E57" i="36"/>
  <c r="E110" i="36" s="1"/>
  <c r="E184" i="36"/>
  <c r="E165" i="36"/>
  <c r="E177" i="29"/>
  <c r="E196" i="29"/>
  <c r="E69" i="29"/>
  <c r="E122" i="29" s="1"/>
  <c r="E168" i="29"/>
  <c r="E187" i="29"/>
  <c r="E60" i="29"/>
  <c r="E113" i="29" s="1"/>
  <c r="F187" i="35"/>
  <c r="F168" i="35"/>
  <c r="F60" i="35"/>
  <c r="F113" i="35" s="1"/>
  <c r="E57" i="35"/>
  <c r="E110" i="35" s="1"/>
  <c r="E165" i="35"/>
  <c r="E184" i="35"/>
  <c r="I69" i="35"/>
  <c r="I122" i="35" s="1"/>
  <c r="I196" i="35"/>
  <c r="I177" i="35"/>
  <c r="F69" i="35"/>
  <c r="F122" i="35" s="1"/>
  <c r="F177" i="35"/>
  <c r="F196" i="35"/>
  <c r="E173" i="34"/>
  <c r="E65" i="34"/>
  <c r="E118" i="34" s="1"/>
  <c r="E192" i="34"/>
  <c r="E176" i="30"/>
  <c r="E68" i="30"/>
  <c r="E121" i="30" s="1"/>
  <c r="E195" i="30"/>
  <c r="E190" i="30"/>
  <c r="E171" i="30"/>
  <c r="E63" i="30"/>
  <c r="E116" i="30" s="1"/>
  <c r="E188" i="36"/>
  <c r="E169" i="36"/>
  <c r="E61" i="36"/>
  <c r="E114" i="36" s="1"/>
  <c r="E194" i="36"/>
  <c r="E175" i="36"/>
  <c r="E67" i="36"/>
  <c r="E120" i="36" s="1"/>
  <c r="E188" i="29"/>
  <c r="E169" i="29"/>
  <c r="E61" i="29"/>
  <c r="E114" i="29" s="1"/>
  <c r="E191" i="29"/>
  <c r="E172" i="29"/>
  <c r="E64" i="29"/>
  <c r="E117" i="29" s="1"/>
  <c r="E194" i="35"/>
  <c r="E175" i="35"/>
  <c r="E67" i="35"/>
  <c r="E120" i="35" s="1"/>
  <c r="J33" i="35"/>
  <c r="J196" i="35"/>
  <c r="J177" i="35"/>
  <c r="J69" i="35"/>
  <c r="J122" i="35" s="1"/>
  <c r="E193" i="35"/>
  <c r="E174" i="35"/>
  <c r="E66" i="35"/>
  <c r="E119" i="35" s="1"/>
  <c r="E186" i="35"/>
  <c r="E167" i="35"/>
  <c r="E59" i="35"/>
  <c r="E193" i="34"/>
  <c r="E174" i="34"/>
  <c r="E66" i="34"/>
  <c r="E119" i="34" s="1"/>
  <c r="E175" i="34"/>
  <c r="E194" i="34"/>
  <c r="E67" i="34"/>
  <c r="E120" i="34" s="1"/>
  <c r="E67" i="30"/>
  <c r="E120" i="30" s="1"/>
  <c r="E194" i="30"/>
  <c r="E175" i="30"/>
  <c r="E192" i="30"/>
  <c r="E173" i="30"/>
  <c r="E65" i="30"/>
  <c r="E118" i="30" s="1"/>
  <c r="E187" i="36"/>
  <c r="E168" i="36"/>
  <c r="E60" i="36"/>
  <c r="E113" i="36" s="1"/>
  <c r="E184" i="29"/>
  <c r="E57" i="29"/>
  <c r="E110" i="29" s="1"/>
  <c r="E165" i="29"/>
  <c r="E173" i="29"/>
  <c r="E192" i="29"/>
  <c r="E65" i="29"/>
  <c r="E118" i="29" s="1"/>
  <c r="E191" i="35"/>
  <c r="E172" i="35"/>
  <c r="E64" i="35"/>
  <c r="E117" i="35" s="1"/>
  <c r="E171" i="35"/>
  <c r="E63" i="35"/>
  <c r="E116" i="35" s="1"/>
  <c r="E190" i="35"/>
  <c r="E103" i="33"/>
  <c r="E189" i="34"/>
  <c r="E170" i="34"/>
  <c r="E62" i="34"/>
  <c r="E115" i="34" s="1"/>
  <c r="E165" i="34"/>
  <c r="E57" i="34"/>
  <c r="E110" i="34" s="1"/>
  <c r="E184" i="34"/>
  <c r="F88" i="32"/>
  <c r="E185" i="30"/>
  <c r="E166" i="30"/>
  <c r="E58" i="30"/>
  <c r="E111" i="30" s="1"/>
  <c r="E172" i="30"/>
  <c r="E64" i="30"/>
  <c r="E117" i="30" s="1"/>
  <c r="E191" i="30"/>
  <c r="E192" i="36"/>
  <c r="E173" i="36"/>
  <c r="E65" i="36"/>
  <c r="E118" i="36" s="1"/>
  <c r="E186" i="36"/>
  <c r="E167" i="36"/>
  <c r="E59" i="36"/>
  <c r="E112" i="36" s="1"/>
  <c r="E167" i="29"/>
  <c r="E186" i="29"/>
  <c r="E59" i="29"/>
  <c r="E63" i="29"/>
  <c r="E116" i="29" s="1"/>
  <c r="E190" i="29"/>
  <c r="E171" i="29"/>
  <c r="E168" i="35"/>
  <c r="E60" i="35"/>
  <c r="E113" i="35" s="1"/>
  <c r="E187" i="35"/>
  <c r="E185" i="35"/>
  <c r="E166" i="35"/>
  <c r="E58" i="35"/>
  <c r="E111" i="35" s="1"/>
  <c r="E191" i="34"/>
  <c r="E172" i="34"/>
  <c r="E64" i="34"/>
  <c r="E117" i="34" s="1"/>
  <c r="E185" i="34"/>
  <c r="E166" i="34"/>
  <c r="E58" i="34"/>
  <c r="E111" i="34" s="1"/>
  <c r="F29" i="31"/>
  <c r="G29" i="31" s="1"/>
  <c r="F65" i="31"/>
  <c r="F118" i="31" s="1"/>
  <c r="F192" i="31"/>
  <c r="F173" i="31"/>
  <c r="E66" i="30"/>
  <c r="E119" i="30" s="1"/>
  <c r="E193" i="30"/>
  <c r="E174" i="30"/>
  <c r="E196" i="36"/>
  <c r="E177" i="36"/>
  <c r="E69" i="36"/>
  <c r="E122" i="36" s="1"/>
  <c r="E195" i="36"/>
  <c r="E176" i="36"/>
  <c r="E68" i="36"/>
  <c r="E121" i="36" s="1"/>
  <c r="E185" i="29"/>
  <c r="E166" i="29"/>
  <c r="E58" i="29"/>
  <c r="E111" i="29" s="1"/>
  <c r="E189" i="29"/>
  <c r="E170" i="29"/>
  <c r="E62" i="29"/>
  <c r="E115" i="29" s="1"/>
  <c r="G166" i="35"/>
  <c r="G185" i="35"/>
  <c r="G58" i="35"/>
  <c r="G111" i="35" s="1"/>
  <c r="E192" i="35"/>
  <c r="E173" i="35"/>
  <c r="E65" i="35"/>
  <c r="E118" i="35" s="1"/>
  <c r="E196" i="35"/>
  <c r="E177" i="35"/>
  <c r="E69" i="35"/>
  <c r="E122" i="35" s="1"/>
  <c r="E169" i="34"/>
  <c r="E188" i="34"/>
  <c r="E61" i="34"/>
  <c r="E114" i="34" s="1"/>
  <c r="E187" i="34"/>
  <c r="E60" i="34"/>
  <c r="E113" i="34" s="1"/>
  <c r="E168" i="34"/>
  <c r="E196" i="30"/>
  <c r="E177" i="30"/>
  <c r="E69" i="30"/>
  <c r="E122" i="30" s="1"/>
  <c r="E190" i="36"/>
  <c r="E171" i="36"/>
  <c r="E63" i="36"/>
  <c r="E116" i="36" s="1"/>
  <c r="E174" i="29"/>
  <c r="E66" i="29"/>
  <c r="E119" i="29" s="1"/>
  <c r="E193" i="29"/>
  <c r="H196" i="35"/>
  <c r="H177" i="35"/>
  <c r="H69" i="35"/>
  <c r="H122" i="35" s="1"/>
  <c r="E188" i="35"/>
  <c r="E169" i="35"/>
  <c r="E61" i="35"/>
  <c r="E114" i="35" s="1"/>
  <c r="E59" i="34"/>
  <c r="E186" i="34"/>
  <c r="E167" i="34"/>
  <c r="E177" i="34"/>
  <c r="E196" i="34"/>
  <c r="E69" i="34"/>
  <c r="E122" i="34" s="1"/>
  <c r="F194" i="31"/>
  <c r="F175" i="31"/>
  <c r="F67" i="31"/>
  <c r="F120" i="31" s="1"/>
  <c r="F18" i="32"/>
  <c r="G18" i="32" s="1"/>
  <c r="F26" i="32"/>
  <c r="G56" i="32" s="1"/>
  <c r="G91" i="32" s="1"/>
  <c r="C215" i="35"/>
  <c r="C206" i="30"/>
  <c r="C208" i="30" s="1"/>
  <c r="C219" i="35"/>
  <c r="AI83" i="34"/>
  <c r="AI79" i="35"/>
  <c r="AI86" i="33"/>
  <c r="AI86" i="34"/>
  <c r="AI86" i="35"/>
  <c r="AI86" i="29"/>
  <c r="AI86" i="31"/>
  <c r="AI86" i="36"/>
  <c r="AI84" i="33"/>
  <c r="AI86" i="30"/>
  <c r="AI82" i="29"/>
  <c r="AI82" i="30"/>
  <c r="AI80" i="31"/>
  <c r="C218" i="35"/>
  <c r="C208" i="35"/>
  <c r="AI85" i="34"/>
  <c r="AI85" i="31"/>
  <c r="C208" i="31"/>
  <c r="AI77" i="29"/>
  <c r="AI76" i="34"/>
  <c r="AI76" i="33"/>
  <c r="AI81" i="29"/>
  <c r="AI81" i="36"/>
  <c r="AI81" i="35"/>
  <c r="AI81" i="34"/>
  <c r="AI81" i="33"/>
  <c r="AI81" i="31"/>
  <c r="AI81" i="30"/>
  <c r="AI87" i="35"/>
  <c r="AI87" i="30"/>
  <c r="AI87" i="29"/>
  <c r="AI87" i="36"/>
  <c r="AI87" i="34"/>
  <c r="AI87" i="33"/>
  <c r="AI87" i="31"/>
  <c r="AI78" i="35"/>
  <c r="E24" i="36"/>
  <c r="E29" i="36"/>
  <c r="E23" i="36"/>
  <c r="E33" i="36"/>
  <c r="E32" i="36"/>
  <c r="E27" i="36"/>
  <c r="E26" i="36"/>
  <c r="E30" i="36"/>
  <c r="E22" i="36"/>
  <c r="E28" i="36"/>
  <c r="F21" i="36"/>
  <c r="E25" i="36"/>
  <c r="E31" i="36"/>
  <c r="G22" i="35"/>
  <c r="E29" i="35"/>
  <c r="E25" i="35"/>
  <c r="E26" i="35"/>
  <c r="F26" i="35" s="1"/>
  <c r="G170" i="35" s="1"/>
  <c r="E32" i="35"/>
  <c r="F24" i="35"/>
  <c r="E21" i="35"/>
  <c r="E31" i="35"/>
  <c r="E30" i="35"/>
  <c r="E23" i="35"/>
  <c r="E28" i="35"/>
  <c r="E27" i="35"/>
  <c r="C219" i="34"/>
  <c r="E28" i="34"/>
  <c r="E22" i="34"/>
  <c r="E25" i="34"/>
  <c r="E24" i="34"/>
  <c r="E23" i="34"/>
  <c r="E33" i="34"/>
  <c r="E27" i="34"/>
  <c r="E32" i="34"/>
  <c r="E29" i="34"/>
  <c r="E30" i="34"/>
  <c r="E31" i="34"/>
  <c r="E26" i="34"/>
  <c r="E21" i="34"/>
  <c r="F22" i="32"/>
  <c r="G52" i="32" s="1"/>
  <c r="G87" i="32" s="1"/>
  <c r="F21" i="32"/>
  <c r="G51" i="32" s="1"/>
  <c r="G86" i="32" s="1"/>
  <c r="N33" i="32"/>
  <c r="M44" i="32"/>
  <c r="T40" i="31"/>
  <c r="S53" i="31"/>
  <c r="F31" i="31"/>
  <c r="F33" i="31"/>
  <c r="F25" i="31"/>
  <c r="C218" i="34"/>
  <c r="AI84" i="31"/>
  <c r="AI84" i="30"/>
  <c r="AI84" i="36"/>
  <c r="AI84" i="35"/>
  <c r="AI84" i="29"/>
  <c r="E33" i="10"/>
  <c r="F69" i="10" s="1"/>
  <c r="F110" i="10" s="1"/>
  <c r="AI84" i="34"/>
  <c r="C216" i="36"/>
  <c r="N35" i="2"/>
  <c r="M44" i="2"/>
  <c r="J106" i="34"/>
  <c r="Y33" i="2"/>
  <c r="J106" i="36"/>
  <c r="C215" i="30"/>
  <c r="K106" i="35"/>
  <c r="J106" i="31"/>
  <c r="J106" i="29"/>
  <c r="E21" i="10"/>
  <c r="L94" i="33"/>
  <c r="K94" i="10"/>
  <c r="K106" i="30"/>
  <c r="C220" i="36"/>
  <c r="C222" i="36" s="1"/>
  <c r="F24" i="32"/>
  <c r="G54" i="32" s="1"/>
  <c r="G89" i="32" s="1"/>
  <c r="N39" i="33"/>
  <c r="M53" i="33"/>
  <c r="R39" i="30"/>
  <c r="Q53" i="30"/>
  <c r="C219" i="30"/>
  <c r="C220" i="30" s="1"/>
  <c r="C222" i="30" s="1"/>
  <c r="C213" i="34"/>
  <c r="C215" i="34" s="1"/>
  <c r="C219" i="29"/>
  <c r="C215" i="29"/>
  <c r="F23" i="32"/>
  <c r="G53" i="32" s="1"/>
  <c r="G88" i="32" s="1"/>
  <c r="C206" i="34"/>
  <c r="C208" i="34" s="1"/>
  <c r="N62" i="28"/>
  <c r="F27" i="32"/>
  <c r="G57" i="32" s="1"/>
  <c r="G92" i="32" s="1"/>
  <c r="E24" i="2"/>
  <c r="F54" i="2" s="1"/>
  <c r="F89" i="2" s="1"/>
  <c r="F25" i="32"/>
  <c r="G55" i="32" s="1"/>
  <c r="G90" i="32" s="1"/>
  <c r="E29" i="32"/>
  <c r="F19" i="32"/>
  <c r="G49" i="32" s="1"/>
  <c r="G84" i="32" s="1"/>
  <c r="E21" i="2"/>
  <c r="F51" i="2" s="1"/>
  <c r="F86" i="2" s="1"/>
  <c r="P39" i="10"/>
  <c r="O53" i="10"/>
  <c r="E29" i="10"/>
  <c r="F65" i="10" s="1"/>
  <c r="F106" i="10" s="1"/>
  <c r="E25" i="10"/>
  <c r="F61" i="10" s="1"/>
  <c r="F102" i="10" s="1"/>
  <c r="D35" i="10"/>
  <c r="E32" i="10"/>
  <c r="F68" i="10" s="1"/>
  <c r="F109" i="10" s="1"/>
  <c r="C8" i="28"/>
  <c r="M39" i="34"/>
  <c r="L53" i="34"/>
  <c r="C12" i="28"/>
  <c r="N63" i="28"/>
  <c r="D95" i="32"/>
  <c r="D22" i="28" s="1"/>
  <c r="E23" i="33"/>
  <c r="F59" i="33" s="1"/>
  <c r="F100" i="33" s="1"/>
  <c r="E32" i="30"/>
  <c r="E27" i="30"/>
  <c r="E25" i="29"/>
  <c r="E28" i="29"/>
  <c r="E21" i="33"/>
  <c r="D35" i="33"/>
  <c r="E24" i="33"/>
  <c r="F60" i="33" s="1"/>
  <c r="F101" i="33" s="1"/>
  <c r="E31" i="30"/>
  <c r="E29" i="30"/>
  <c r="E21" i="29"/>
  <c r="D35" i="29"/>
  <c r="E29" i="29"/>
  <c r="E25" i="33"/>
  <c r="F61" i="33" s="1"/>
  <c r="F102" i="33" s="1"/>
  <c r="E29" i="33"/>
  <c r="F65" i="33" s="1"/>
  <c r="F106" i="33" s="1"/>
  <c r="E22" i="30"/>
  <c r="E28" i="30"/>
  <c r="E23" i="29"/>
  <c r="E27" i="29"/>
  <c r="E30" i="33"/>
  <c r="F66" i="33" s="1"/>
  <c r="F107" i="33" s="1"/>
  <c r="E27" i="33"/>
  <c r="F63" i="33" s="1"/>
  <c r="F104" i="33" s="1"/>
  <c r="E30" i="30"/>
  <c r="E22" i="29"/>
  <c r="E26" i="29"/>
  <c r="D35" i="35"/>
  <c r="N81" i="28"/>
  <c r="E33" i="30"/>
  <c r="D35" i="36"/>
  <c r="E30" i="29"/>
  <c r="E22" i="33"/>
  <c r="F58" i="33" s="1"/>
  <c r="D35" i="34"/>
  <c r="E21" i="30"/>
  <c r="D35" i="30"/>
  <c r="E31" i="29"/>
  <c r="E31" i="33"/>
  <c r="F67" i="33" s="1"/>
  <c r="F108" i="33" s="1"/>
  <c r="E28" i="33"/>
  <c r="F64" i="33" s="1"/>
  <c r="F105" i="33" s="1"/>
  <c r="E26" i="30"/>
  <c r="E25" i="30"/>
  <c r="E32" i="29"/>
  <c r="E33" i="33"/>
  <c r="F69" i="33" s="1"/>
  <c r="F110" i="33" s="1"/>
  <c r="E23" i="30"/>
  <c r="E24" i="30"/>
  <c r="E33" i="29"/>
  <c r="E24" i="29"/>
  <c r="E32" i="33"/>
  <c r="F68" i="33" s="1"/>
  <c r="F109" i="33" s="1"/>
  <c r="E26" i="33"/>
  <c r="F62" i="33" s="1"/>
  <c r="F103" i="33" s="1"/>
  <c r="C9" i="28"/>
  <c r="E23" i="2"/>
  <c r="F53" i="2" s="1"/>
  <c r="F88" i="2" s="1"/>
  <c r="E19" i="2"/>
  <c r="F49" i="2" s="1"/>
  <c r="F84" i="2" s="1"/>
  <c r="E25" i="2"/>
  <c r="F55" i="2" s="1"/>
  <c r="F90" i="2" s="1"/>
  <c r="E20" i="2"/>
  <c r="F50" i="2" s="1"/>
  <c r="F85" i="2" s="1"/>
  <c r="E22" i="2"/>
  <c r="F52" i="2" s="1"/>
  <c r="F87" i="2" s="1"/>
  <c r="E94" i="32"/>
  <c r="E104" i="28" s="1"/>
  <c r="E26" i="2"/>
  <c r="F56" i="2" s="1"/>
  <c r="F91" i="2" s="1"/>
  <c r="G18" i="2"/>
  <c r="AI75" i="35"/>
  <c r="AI75" i="33"/>
  <c r="AI75" i="29"/>
  <c r="AI75" i="36"/>
  <c r="AI75" i="34"/>
  <c r="N73" i="28"/>
  <c r="N60" i="28"/>
  <c r="C88" i="28"/>
  <c r="C93" i="28" s="1"/>
  <c r="C14" i="28"/>
  <c r="C6" i="28" s="1"/>
  <c r="D94" i="2"/>
  <c r="D96" i="28" s="1"/>
  <c r="E27" i="2"/>
  <c r="F57" i="2" s="1"/>
  <c r="F92" i="2" s="1"/>
  <c r="D29" i="2"/>
  <c r="C27" i="28"/>
  <c r="D124" i="31"/>
  <c r="C220" i="31"/>
  <c r="C222" i="31" s="1"/>
  <c r="D198" i="31"/>
  <c r="D179" i="31"/>
  <c r="G20" i="32" l="1"/>
  <c r="H50" i="32" s="1"/>
  <c r="H85" i="32" s="1"/>
  <c r="F26" i="10"/>
  <c r="G62" i="10" s="1"/>
  <c r="G103" i="10" s="1"/>
  <c r="J24" i="53"/>
  <c r="J17" i="53"/>
  <c r="F57" i="31"/>
  <c r="F110" i="31" s="1"/>
  <c r="F27" i="10"/>
  <c r="G63" i="10" s="1"/>
  <c r="G104" i="10" s="1"/>
  <c r="F24" i="10"/>
  <c r="G60" i="10" s="1"/>
  <c r="G101" i="10" s="1"/>
  <c r="F22" i="31"/>
  <c r="G185" i="31" s="1"/>
  <c r="F64" i="31"/>
  <c r="F117" i="31" s="1"/>
  <c r="F191" i="31"/>
  <c r="F59" i="32"/>
  <c r="F22" i="10"/>
  <c r="G58" i="10" s="1"/>
  <c r="G99" i="10" s="1"/>
  <c r="F28" i="31"/>
  <c r="G191" i="31" s="1"/>
  <c r="F184" i="31"/>
  <c r="F30" i="10"/>
  <c r="G66" i="10" s="1"/>
  <c r="G107" i="10" s="1"/>
  <c r="F61" i="31"/>
  <c r="F114" i="31" s="1"/>
  <c r="F165" i="31"/>
  <c r="E71" i="10"/>
  <c r="F169" i="31"/>
  <c r="F31" i="10"/>
  <c r="G67" i="10" s="1"/>
  <c r="G108" i="10" s="1"/>
  <c r="F28" i="10"/>
  <c r="G64" i="10" s="1"/>
  <c r="G105" i="10" s="1"/>
  <c r="F63" i="31"/>
  <c r="F116" i="31" s="1"/>
  <c r="C220" i="29"/>
  <c r="C222" i="29" s="1"/>
  <c r="F32" i="31"/>
  <c r="G176" i="31" s="1"/>
  <c r="F68" i="31"/>
  <c r="F121" i="31" s="1"/>
  <c r="F195" i="31"/>
  <c r="G30" i="31"/>
  <c r="F171" i="31"/>
  <c r="F27" i="31"/>
  <c r="G190" i="31" s="1"/>
  <c r="F59" i="31"/>
  <c r="F112" i="31" s="1"/>
  <c r="F26" i="31"/>
  <c r="F170" i="31"/>
  <c r="G21" i="32"/>
  <c r="H51" i="32" s="1"/>
  <c r="H86" i="32" s="1"/>
  <c r="F189" i="31"/>
  <c r="E71" i="33"/>
  <c r="G26" i="35"/>
  <c r="H26" i="35" s="1"/>
  <c r="G189" i="35"/>
  <c r="G62" i="35"/>
  <c r="G115" i="35" s="1"/>
  <c r="F57" i="10"/>
  <c r="F98" i="10" s="1"/>
  <c r="F57" i="33"/>
  <c r="F98" i="33" s="1"/>
  <c r="G48" i="32"/>
  <c r="G83" i="32" s="1"/>
  <c r="H48" i="32"/>
  <c r="H83" i="32" s="1"/>
  <c r="G26" i="32"/>
  <c r="H56" i="32" s="1"/>
  <c r="H91" i="32" s="1"/>
  <c r="E59" i="2"/>
  <c r="H48" i="2"/>
  <c r="H83" i="2" s="1"/>
  <c r="AI78" i="33"/>
  <c r="AI77" i="35"/>
  <c r="AI85" i="29"/>
  <c r="AI80" i="35"/>
  <c r="AI79" i="30"/>
  <c r="AI80" i="36"/>
  <c r="AI83" i="35"/>
  <c r="AI78" i="34"/>
  <c r="AI76" i="30"/>
  <c r="AI77" i="36"/>
  <c r="AI85" i="30"/>
  <c r="AI80" i="30"/>
  <c r="AI82" i="33"/>
  <c r="AI79" i="33"/>
  <c r="AI83" i="31"/>
  <c r="AI78" i="29"/>
  <c r="AI76" i="35"/>
  <c r="AI77" i="31"/>
  <c r="AI85" i="36"/>
  <c r="AI82" i="34"/>
  <c r="AI79" i="29"/>
  <c r="AI83" i="36"/>
  <c r="AI75" i="30"/>
  <c r="AI78" i="30"/>
  <c r="AI76" i="36"/>
  <c r="AI77" i="33"/>
  <c r="AI80" i="29"/>
  <c r="AI79" i="31"/>
  <c r="AI83" i="33"/>
  <c r="AI80" i="33"/>
  <c r="AI78" i="36"/>
  <c r="AI75" i="31"/>
  <c r="AI78" i="31"/>
  <c r="AI76" i="29"/>
  <c r="AI77" i="30"/>
  <c r="AI85" i="35"/>
  <c r="AI82" i="35"/>
  <c r="AI79" i="34"/>
  <c r="AI83" i="29"/>
  <c r="AI82" i="31"/>
  <c r="AI76" i="31"/>
  <c r="AI77" i="34"/>
  <c r="AI85" i="33"/>
  <c r="AI80" i="34"/>
  <c r="AI82" i="36"/>
  <c r="AI79" i="36"/>
  <c r="AI83" i="30"/>
  <c r="E198" i="31"/>
  <c r="E205" i="31" s="1"/>
  <c r="I56" i="33"/>
  <c r="I38" i="33"/>
  <c r="I97" i="33"/>
  <c r="I74" i="33"/>
  <c r="I20" i="33"/>
  <c r="I90" i="33"/>
  <c r="L5" i="28"/>
  <c r="K2" i="2"/>
  <c r="K2" i="53" s="1"/>
  <c r="K13" i="28"/>
  <c r="K21" i="28"/>
  <c r="I56" i="31"/>
  <c r="I203" i="31"/>
  <c r="I183" i="31"/>
  <c r="I131" i="31"/>
  <c r="I109" i="31"/>
  <c r="I210" i="31"/>
  <c r="I148" i="31"/>
  <c r="I20" i="31"/>
  <c r="I90" i="31"/>
  <c r="I74" i="31"/>
  <c r="I164" i="31"/>
  <c r="I38" i="31"/>
  <c r="I131" i="34"/>
  <c r="I56" i="34"/>
  <c r="I38" i="34"/>
  <c r="I74" i="34"/>
  <c r="I203" i="34"/>
  <c r="I210" i="34"/>
  <c r="I148" i="34"/>
  <c r="I109" i="34"/>
  <c r="I183" i="34"/>
  <c r="I90" i="34"/>
  <c r="I20" i="34"/>
  <c r="I164" i="34"/>
  <c r="I97" i="10"/>
  <c r="I56" i="10"/>
  <c r="I20" i="10"/>
  <c r="I38" i="10"/>
  <c r="I90" i="10"/>
  <c r="I74" i="10"/>
  <c r="I20" i="43"/>
  <c r="I84" i="43"/>
  <c r="I56" i="43"/>
  <c r="I38" i="43"/>
  <c r="I74" i="43"/>
  <c r="I183" i="36"/>
  <c r="I90" i="36"/>
  <c r="I56" i="36"/>
  <c r="I210" i="36"/>
  <c r="I148" i="36"/>
  <c r="I109" i="36"/>
  <c r="I203" i="36"/>
  <c r="I20" i="36"/>
  <c r="I131" i="36"/>
  <c r="I38" i="36"/>
  <c r="I164" i="36"/>
  <c r="I74" i="36"/>
  <c r="H67" i="28"/>
  <c r="H75" i="28" s="1"/>
  <c r="H87" i="28"/>
  <c r="H95" i="28" s="1"/>
  <c r="H103" i="28" s="1"/>
  <c r="I210" i="30"/>
  <c r="I90" i="30"/>
  <c r="I148" i="30"/>
  <c r="I164" i="30"/>
  <c r="I131" i="30"/>
  <c r="I74" i="30"/>
  <c r="I56" i="30"/>
  <c r="I38" i="30"/>
  <c r="I109" i="30"/>
  <c r="I20" i="30"/>
  <c r="I203" i="30"/>
  <c r="I183" i="30"/>
  <c r="J34" i="28"/>
  <c r="I59" i="28"/>
  <c r="AI34" i="28"/>
  <c r="I75" i="32"/>
  <c r="I47" i="32"/>
  <c r="I32" i="32"/>
  <c r="I62" i="32"/>
  <c r="I82" i="32"/>
  <c r="I17" i="32"/>
  <c r="I56" i="35"/>
  <c r="I148" i="35"/>
  <c r="I210" i="35"/>
  <c r="I109" i="35"/>
  <c r="I183" i="35"/>
  <c r="I74" i="35"/>
  <c r="I203" i="35"/>
  <c r="I164" i="35"/>
  <c r="I90" i="35"/>
  <c r="I38" i="35"/>
  <c r="I131" i="35"/>
  <c r="I20" i="35"/>
  <c r="J47" i="2"/>
  <c r="J2" i="43"/>
  <c r="J2" i="35"/>
  <c r="J2" i="33"/>
  <c r="J2" i="31"/>
  <c r="J2" i="29"/>
  <c r="J2" i="32"/>
  <c r="J2" i="30"/>
  <c r="J2" i="34"/>
  <c r="J2" i="10"/>
  <c r="J2" i="36"/>
  <c r="J75" i="2"/>
  <c r="J82" i="2"/>
  <c r="J17" i="2"/>
  <c r="J62" i="2"/>
  <c r="J32" i="2"/>
  <c r="I56" i="29"/>
  <c r="I164" i="29"/>
  <c r="I74" i="29"/>
  <c r="I203" i="29"/>
  <c r="I90" i="29"/>
  <c r="I109" i="29"/>
  <c r="I183" i="29"/>
  <c r="I148" i="29"/>
  <c r="I131" i="29"/>
  <c r="I38" i="29"/>
  <c r="I20" i="29"/>
  <c r="I210" i="29"/>
  <c r="C216" i="29"/>
  <c r="F58" i="31"/>
  <c r="F166" i="31"/>
  <c r="F66" i="31"/>
  <c r="F119" i="31" s="1"/>
  <c r="F193" i="31"/>
  <c r="G66" i="31"/>
  <c r="G119" i="31" s="1"/>
  <c r="F167" i="31"/>
  <c r="G59" i="31"/>
  <c r="G112" i="31" s="1"/>
  <c r="F186" i="31"/>
  <c r="G186" i="31"/>
  <c r="G167" i="31"/>
  <c r="F24" i="31"/>
  <c r="G187" i="31" s="1"/>
  <c r="F168" i="31"/>
  <c r="E124" i="31"/>
  <c r="E100" i="28" s="1"/>
  <c r="E35" i="31"/>
  <c r="F60" i="31"/>
  <c r="F113" i="31" s="1"/>
  <c r="F174" i="31"/>
  <c r="G174" i="31"/>
  <c r="E71" i="31"/>
  <c r="F23" i="10"/>
  <c r="G59" i="10" s="1"/>
  <c r="G100" i="10" s="1"/>
  <c r="G25" i="32"/>
  <c r="H55" i="32" s="1"/>
  <c r="H90" i="32" s="1"/>
  <c r="G22" i="32"/>
  <c r="H52" i="32" s="1"/>
  <c r="H87" i="32" s="1"/>
  <c r="F23" i="33"/>
  <c r="G59" i="33" s="1"/>
  <c r="G100" i="33" s="1"/>
  <c r="F187" i="30"/>
  <c r="F168" i="30"/>
  <c r="F60" i="30"/>
  <c r="F113" i="30" s="1"/>
  <c r="F189" i="30"/>
  <c r="F170" i="30"/>
  <c r="F62" i="30"/>
  <c r="F115" i="30" s="1"/>
  <c r="F99" i="33"/>
  <c r="F62" i="29"/>
  <c r="F189" i="29"/>
  <c r="F170" i="29"/>
  <c r="F165" i="29"/>
  <c r="F184" i="29"/>
  <c r="F57" i="29"/>
  <c r="F110" i="29" s="1"/>
  <c r="F191" i="29"/>
  <c r="F172" i="29"/>
  <c r="F64" i="29"/>
  <c r="F117" i="29" s="1"/>
  <c r="H173" i="31"/>
  <c r="H65" i="31"/>
  <c r="H118" i="31" s="1"/>
  <c r="H192" i="31"/>
  <c r="F192" i="34"/>
  <c r="F173" i="34"/>
  <c r="F65" i="34"/>
  <c r="F118" i="34" s="1"/>
  <c r="F191" i="34"/>
  <c r="F172" i="34"/>
  <c r="F64" i="34"/>
  <c r="F117" i="34" s="1"/>
  <c r="G187" i="35"/>
  <c r="G168" i="35"/>
  <c r="G60" i="35"/>
  <c r="G113" i="35" s="1"/>
  <c r="H185" i="35"/>
  <c r="H166" i="35"/>
  <c r="H58" i="35"/>
  <c r="H111" i="35" s="1"/>
  <c r="F190" i="36"/>
  <c r="F171" i="36"/>
  <c r="F63" i="36"/>
  <c r="F116" i="36" s="1"/>
  <c r="E71" i="35"/>
  <c r="E112" i="35"/>
  <c r="E124" i="35" s="1"/>
  <c r="E107" i="28" s="1"/>
  <c r="F59" i="30"/>
  <c r="F112" i="30" s="1"/>
  <c r="F186" i="30"/>
  <c r="F167" i="30"/>
  <c r="F66" i="29"/>
  <c r="F119" i="29" s="1"/>
  <c r="F193" i="29"/>
  <c r="F174" i="29"/>
  <c r="F166" i="29"/>
  <c r="F58" i="29"/>
  <c r="F111" i="29" s="1"/>
  <c r="F185" i="29"/>
  <c r="F190" i="29"/>
  <c r="F171" i="29"/>
  <c r="F63" i="29"/>
  <c r="F116" i="29" s="1"/>
  <c r="F188" i="29"/>
  <c r="F169" i="29"/>
  <c r="F61" i="29"/>
  <c r="F114" i="29" s="1"/>
  <c r="H193" i="31"/>
  <c r="H66" i="31"/>
  <c r="H119" i="31" s="1"/>
  <c r="H174" i="31"/>
  <c r="F176" i="34"/>
  <c r="F195" i="34"/>
  <c r="F68" i="34"/>
  <c r="F121" i="34" s="1"/>
  <c r="F195" i="35"/>
  <c r="F176" i="35"/>
  <c r="F68" i="35"/>
  <c r="F121" i="35" s="1"/>
  <c r="F175" i="36"/>
  <c r="F67" i="36"/>
  <c r="F120" i="36" s="1"/>
  <c r="F194" i="36"/>
  <c r="F195" i="36"/>
  <c r="F176" i="36"/>
  <c r="F68" i="36"/>
  <c r="F121" i="36" s="1"/>
  <c r="G173" i="31"/>
  <c r="G192" i="31"/>
  <c r="G65" i="31"/>
  <c r="G118" i="31" s="1"/>
  <c r="K33" i="35"/>
  <c r="K69" i="35"/>
  <c r="K122" i="35" s="1"/>
  <c r="K177" i="35"/>
  <c r="K196" i="35"/>
  <c r="E71" i="36"/>
  <c r="E111" i="36"/>
  <c r="E124" i="36" s="1"/>
  <c r="E108" i="28" s="1"/>
  <c r="E71" i="30"/>
  <c r="E110" i="30"/>
  <c r="F193" i="30"/>
  <c r="F174" i="30"/>
  <c r="F66" i="30"/>
  <c r="F119" i="30" s="1"/>
  <c r="F167" i="29"/>
  <c r="F59" i="29"/>
  <c r="F112" i="29" s="1"/>
  <c r="F186" i="29"/>
  <c r="F190" i="30"/>
  <c r="F171" i="30"/>
  <c r="F63" i="30"/>
  <c r="F116" i="30" s="1"/>
  <c r="G61" i="31"/>
  <c r="G114" i="31" s="1"/>
  <c r="G169" i="31"/>
  <c r="G188" i="31"/>
  <c r="G194" i="31"/>
  <c r="G175" i="31"/>
  <c r="G67" i="31"/>
  <c r="G120" i="31" s="1"/>
  <c r="F171" i="34"/>
  <c r="F190" i="34"/>
  <c r="F63" i="34"/>
  <c r="F116" i="34" s="1"/>
  <c r="F190" i="35"/>
  <c r="F171" i="35"/>
  <c r="F63" i="35"/>
  <c r="F116" i="35" s="1"/>
  <c r="F61" i="36"/>
  <c r="F114" i="36" s="1"/>
  <c r="F188" i="36"/>
  <c r="F169" i="36"/>
  <c r="F196" i="36"/>
  <c r="F69" i="36"/>
  <c r="F122" i="36" s="1"/>
  <c r="F177" i="36"/>
  <c r="F191" i="30"/>
  <c r="F172" i="30"/>
  <c r="F64" i="30"/>
  <c r="F117" i="30" s="1"/>
  <c r="F173" i="30"/>
  <c r="F192" i="30"/>
  <c r="F65" i="30"/>
  <c r="F118" i="30" s="1"/>
  <c r="F195" i="30"/>
  <c r="F176" i="30"/>
  <c r="F68" i="30"/>
  <c r="F121" i="30" s="1"/>
  <c r="G69" i="31"/>
  <c r="G122" i="31" s="1"/>
  <c r="G177" i="31"/>
  <c r="G196" i="31"/>
  <c r="F196" i="34"/>
  <c r="F177" i="34"/>
  <c r="F69" i="34"/>
  <c r="F122" i="34" s="1"/>
  <c r="F191" i="35"/>
  <c r="F172" i="35"/>
  <c r="F64" i="35"/>
  <c r="F117" i="35" s="1"/>
  <c r="G57" i="36"/>
  <c r="G110" i="36" s="1"/>
  <c r="G184" i="36"/>
  <c r="G165" i="36"/>
  <c r="F59" i="36"/>
  <c r="F186" i="36"/>
  <c r="F167" i="36"/>
  <c r="E71" i="34"/>
  <c r="E112" i="34"/>
  <c r="E124" i="34" s="1"/>
  <c r="E106" i="28" s="1"/>
  <c r="E71" i="29"/>
  <c r="E112" i="29"/>
  <c r="I167" i="31"/>
  <c r="I186" i="31"/>
  <c r="I59" i="31"/>
  <c r="I112" i="31" s="1"/>
  <c r="F194" i="29"/>
  <c r="F175" i="29"/>
  <c r="F67" i="29"/>
  <c r="F120" i="29" s="1"/>
  <c r="F185" i="30"/>
  <c r="F166" i="30"/>
  <c r="F58" i="30"/>
  <c r="F111" i="30" s="1"/>
  <c r="F175" i="30"/>
  <c r="F67" i="30"/>
  <c r="F120" i="30" s="1"/>
  <c r="F194" i="30"/>
  <c r="G195" i="31"/>
  <c r="F184" i="34"/>
  <c r="F165" i="34"/>
  <c r="F57" i="34"/>
  <c r="F110" i="34" s="1"/>
  <c r="F186" i="34"/>
  <c r="F167" i="34"/>
  <c r="F59" i="34"/>
  <c r="F186" i="35"/>
  <c r="F167" i="35"/>
  <c r="F59" i="35"/>
  <c r="F62" i="35"/>
  <c r="F115" i="35" s="1"/>
  <c r="F189" i="35"/>
  <c r="F170" i="35"/>
  <c r="F191" i="36"/>
  <c r="F172" i="36"/>
  <c r="F64" i="36"/>
  <c r="F117" i="36" s="1"/>
  <c r="F65" i="36"/>
  <c r="F118" i="36" s="1"/>
  <c r="F192" i="36"/>
  <c r="F173" i="36"/>
  <c r="F192" i="29"/>
  <c r="F173" i="29"/>
  <c r="F65" i="29"/>
  <c r="F118" i="29" s="1"/>
  <c r="G64" i="31"/>
  <c r="G117" i="31" s="1"/>
  <c r="F189" i="34"/>
  <c r="F170" i="34"/>
  <c r="F62" i="34"/>
  <c r="F115" i="34" s="1"/>
  <c r="F168" i="34"/>
  <c r="F187" i="34"/>
  <c r="F60" i="34"/>
  <c r="F113" i="34" s="1"/>
  <c r="F193" i="35"/>
  <c r="F174" i="35"/>
  <c r="F66" i="35"/>
  <c r="F119" i="35" s="1"/>
  <c r="F185" i="36"/>
  <c r="F166" i="36"/>
  <c r="F58" i="36"/>
  <c r="F111" i="36" s="1"/>
  <c r="F187" i="36"/>
  <c r="F168" i="36"/>
  <c r="F60" i="36"/>
  <c r="F113" i="36" s="1"/>
  <c r="G184" i="31"/>
  <c r="G165" i="31"/>
  <c r="G57" i="31"/>
  <c r="F60" i="29"/>
  <c r="F113" i="29" s="1"/>
  <c r="F187" i="29"/>
  <c r="F168" i="29"/>
  <c r="F176" i="29"/>
  <c r="F195" i="29"/>
  <c r="F68" i="29"/>
  <c r="F121" i="29" s="1"/>
  <c r="F194" i="34"/>
  <c r="F67" i="34"/>
  <c r="F120" i="34" s="1"/>
  <c r="F175" i="34"/>
  <c r="F188" i="34"/>
  <c r="F169" i="34"/>
  <c r="F61" i="34"/>
  <c r="F114" i="34" s="1"/>
  <c r="F194" i="35"/>
  <c r="F175" i="35"/>
  <c r="F67" i="35"/>
  <c r="F120" i="35" s="1"/>
  <c r="F61" i="35"/>
  <c r="F114" i="35" s="1"/>
  <c r="F188" i="35"/>
  <c r="F169" i="35"/>
  <c r="F193" i="36"/>
  <c r="F174" i="36"/>
  <c r="F66" i="36"/>
  <c r="F119" i="36" s="1"/>
  <c r="F196" i="29"/>
  <c r="F177" i="29"/>
  <c r="F69" i="29"/>
  <c r="F122" i="29" s="1"/>
  <c r="F188" i="30"/>
  <c r="F169" i="30"/>
  <c r="F61" i="30"/>
  <c r="F114" i="30" s="1"/>
  <c r="F184" i="30"/>
  <c r="F165" i="30"/>
  <c r="F57" i="30"/>
  <c r="F177" i="30"/>
  <c r="F69" i="30"/>
  <c r="F122" i="30" s="1"/>
  <c r="F196" i="30"/>
  <c r="G189" i="31"/>
  <c r="G170" i="31"/>
  <c r="G62" i="31"/>
  <c r="G115" i="31" s="1"/>
  <c r="H186" i="31"/>
  <c r="H167" i="31"/>
  <c r="H59" i="31"/>
  <c r="H112" i="31" s="1"/>
  <c r="F193" i="34"/>
  <c r="F174" i="34"/>
  <c r="F66" i="34"/>
  <c r="F119" i="34" s="1"/>
  <c r="F185" i="34"/>
  <c r="F166" i="34"/>
  <c r="F58" i="34"/>
  <c r="F111" i="34" s="1"/>
  <c r="F184" i="35"/>
  <c r="F165" i="35"/>
  <c r="F57" i="35"/>
  <c r="F110" i="35" s="1"/>
  <c r="F173" i="35"/>
  <c r="F65" i="35"/>
  <c r="F118" i="35" s="1"/>
  <c r="F192" i="35"/>
  <c r="F189" i="36"/>
  <c r="F170" i="36"/>
  <c r="F62" i="36"/>
  <c r="F115" i="36" s="1"/>
  <c r="C220" i="35"/>
  <c r="C222" i="35" s="1"/>
  <c r="C216" i="35"/>
  <c r="E35" i="34"/>
  <c r="E179" i="34"/>
  <c r="E198" i="34"/>
  <c r="G24" i="32"/>
  <c r="H54" i="32" s="1"/>
  <c r="H89" i="32" s="1"/>
  <c r="C216" i="31"/>
  <c r="C220" i="34"/>
  <c r="C222" i="34" s="1"/>
  <c r="F33" i="10"/>
  <c r="G69" i="10" s="1"/>
  <c r="G110" i="10" s="1"/>
  <c r="F25" i="10"/>
  <c r="G61" i="10" s="1"/>
  <c r="G102" i="10" s="1"/>
  <c r="E179" i="31"/>
  <c r="E211" i="31" s="1"/>
  <c r="F25" i="36"/>
  <c r="F30" i="36"/>
  <c r="F33" i="36"/>
  <c r="G21" i="36"/>
  <c r="F26" i="36"/>
  <c r="F23" i="36"/>
  <c r="F28" i="36"/>
  <c r="F27" i="36"/>
  <c r="G27" i="36" s="1"/>
  <c r="F29" i="36"/>
  <c r="E35" i="36"/>
  <c r="F31" i="36"/>
  <c r="F22" i="36"/>
  <c r="F32" i="36"/>
  <c r="F24" i="36"/>
  <c r="F30" i="35"/>
  <c r="G30" i="35" s="1"/>
  <c r="E35" i="35"/>
  <c r="E179" i="35"/>
  <c r="E198" i="35"/>
  <c r="F32" i="35"/>
  <c r="F27" i="35"/>
  <c r="F31" i="35"/>
  <c r="F25" i="35"/>
  <c r="G25" i="35" s="1"/>
  <c r="F28" i="35"/>
  <c r="F21" i="35"/>
  <c r="F29" i="35"/>
  <c r="F23" i="35"/>
  <c r="G24" i="35"/>
  <c r="H24" i="35" s="1"/>
  <c r="H22" i="35"/>
  <c r="F26" i="34"/>
  <c r="F32" i="34"/>
  <c r="F24" i="34"/>
  <c r="F31" i="34"/>
  <c r="F27" i="34"/>
  <c r="F25" i="34"/>
  <c r="F30" i="34"/>
  <c r="F33" i="34"/>
  <c r="F22" i="34"/>
  <c r="F21" i="34"/>
  <c r="F29" i="34"/>
  <c r="F23" i="34"/>
  <c r="F28" i="34"/>
  <c r="O33" i="32"/>
  <c r="N44" i="32"/>
  <c r="G26" i="31"/>
  <c r="H30" i="31"/>
  <c r="G33" i="31"/>
  <c r="G31" i="31"/>
  <c r="G28" i="31"/>
  <c r="H29" i="31"/>
  <c r="U40" i="31"/>
  <c r="T53" i="31"/>
  <c r="G25" i="31"/>
  <c r="C216" i="30"/>
  <c r="G28" i="10"/>
  <c r="H64" i="10" s="1"/>
  <c r="H105" i="10" s="1"/>
  <c r="F59" i="2"/>
  <c r="F24" i="2"/>
  <c r="G54" i="2" s="1"/>
  <c r="G89" i="2" s="1"/>
  <c r="F21" i="10"/>
  <c r="O35" i="2"/>
  <c r="N44" i="2"/>
  <c r="K106" i="34"/>
  <c r="F22" i="2"/>
  <c r="G52" i="2" s="1"/>
  <c r="G87" i="2" s="1"/>
  <c r="K106" i="29"/>
  <c r="L106" i="30"/>
  <c r="Z33" i="2"/>
  <c r="K106" i="31"/>
  <c r="L94" i="10"/>
  <c r="M94" i="33"/>
  <c r="L106" i="35"/>
  <c r="K106" i="36"/>
  <c r="F29" i="32"/>
  <c r="G23" i="32"/>
  <c r="H53" i="32" s="1"/>
  <c r="H88" i="32" s="1"/>
  <c r="O39" i="33"/>
  <c r="N53" i="33"/>
  <c r="S39" i="30"/>
  <c r="R53" i="30"/>
  <c r="C216" i="34"/>
  <c r="D112" i="10"/>
  <c r="D113" i="10" s="1"/>
  <c r="H18" i="32"/>
  <c r="C19" i="28"/>
  <c r="G19" i="32"/>
  <c r="H49" i="32" s="1"/>
  <c r="H84" i="32" s="1"/>
  <c r="G27" i="32"/>
  <c r="H57" i="32" s="1"/>
  <c r="H92" i="32" s="1"/>
  <c r="F94" i="32"/>
  <c r="F104" i="28" s="1"/>
  <c r="F32" i="10"/>
  <c r="G68" i="10" s="1"/>
  <c r="G109" i="10" s="1"/>
  <c r="E35" i="10"/>
  <c r="F29" i="10"/>
  <c r="G65" i="10" s="1"/>
  <c r="G106" i="10" s="1"/>
  <c r="F21" i="2"/>
  <c r="G51" i="2" s="1"/>
  <c r="G86" i="2" s="1"/>
  <c r="Q39" i="10"/>
  <c r="P53" i="10"/>
  <c r="G31" i="10"/>
  <c r="H67" i="10" s="1"/>
  <c r="H108" i="10" s="1"/>
  <c r="H20" i="32"/>
  <c r="I50" i="32" s="1"/>
  <c r="I85" i="32" s="1"/>
  <c r="N65" i="28"/>
  <c r="AB65" i="28" s="1"/>
  <c r="N39" i="34"/>
  <c r="M53" i="34"/>
  <c r="F28" i="33"/>
  <c r="G64" i="33" s="1"/>
  <c r="G105" i="33" s="1"/>
  <c r="D179" i="34"/>
  <c r="F30" i="29"/>
  <c r="D124" i="36"/>
  <c r="D124" i="35"/>
  <c r="F30" i="33"/>
  <c r="G66" i="33" s="1"/>
  <c r="G107" i="33" s="1"/>
  <c r="F27" i="29"/>
  <c r="F29" i="30"/>
  <c r="F28" i="29"/>
  <c r="F26" i="33"/>
  <c r="G62" i="33" s="1"/>
  <c r="G103" i="33" s="1"/>
  <c r="F31" i="33"/>
  <c r="G67" i="33" s="1"/>
  <c r="G108" i="33" s="1"/>
  <c r="E35" i="30"/>
  <c r="F21" i="30"/>
  <c r="D198" i="34"/>
  <c r="D179" i="35"/>
  <c r="F22" i="30"/>
  <c r="F25" i="33"/>
  <c r="G61" i="33" s="1"/>
  <c r="G102" i="33" s="1"/>
  <c r="F29" i="29"/>
  <c r="F24" i="33"/>
  <c r="G60" i="33" s="1"/>
  <c r="G101" i="33" s="1"/>
  <c r="F33" i="29"/>
  <c r="D124" i="34"/>
  <c r="F22" i="33"/>
  <c r="G58" i="33" s="1"/>
  <c r="G99" i="33" s="1"/>
  <c r="F22" i="29"/>
  <c r="D179" i="29"/>
  <c r="F32" i="33"/>
  <c r="G68" i="33" s="1"/>
  <c r="G109" i="33" s="1"/>
  <c r="F24" i="30"/>
  <c r="F33" i="33"/>
  <c r="G69" i="33" s="1"/>
  <c r="G110" i="33" s="1"/>
  <c r="D124" i="29"/>
  <c r="D112" i="33"/>
  <c r="F25" i="30"/>
  <c r="F23" i="29"/>
  <c r="D198" i="29"/>
  <c r="F31" i="30"/>
  <c r="F25" i="29"/>
  <c r="F32" i="29"/>
  <c r="F26" i="30"/>
  <c r="D179" i="30"/>
  <c r="F33" i="30"/>
  <c r="F28" i="30"/>
  <c r="F21" i="33"/>
  <c r="E35" i="33"/>
  <c r="F32" i="30"/>
  <c r="F24" i="29"/>
  <c r="D124" i="30"/>
  <c r="D179" i="36"/>
  <c r="F26" i="29"/>
  <c r="F27" i="33"/>
  <c r="G63" i="33" s="1"/>
  <c r="G104" i="33" s="1"/>
  <c r="F27" i="30"/>
  <c r="F23" i="30"/>
  <c r="F31" i="29"/>
  <c r="D198" i="30"/>
  <c r="D198" i="36"/>
  <c r="D198" i="35"/>
  <c r="F30" i="30"/>
  <c r="F29" i="33"/>
  <c r="G65" i="33" s="1"/>
  <c r="G106" i="33" s="1"/>
  <c r="F21" i="29"/>
  <c r="E35" i="29"/>
  <c r="C11" i="28"/>
  <c r="D5" i="47" s="1"/>
  <c r="F25" i="2"/>
  <c r="G55" i="2" s="1"/>
  <c r="G90" i="2" s="1"/>
  <c r="F19" i="2"/>
  <c r="F23" i="2"/>
  <c r="G53" i="2" s="1"/>
  <c r="G88" i="2" s="1"/>
  <c r="F20" i="2"/>
  <c r="G50" i="2" s="1"/>
  <c r="G85" i="2" s="1"/>
  <c r="G21" i="31"/>
  <c r="E95" i="32"/>
  <c r="E22" i="28" s="1"/>
  <c r="E29" i="2"/>
  <c r="F26" i="2"/>
  <c r="G56" i="2" s="1"/>
  <c r="G91" i="2" s="1"/>
  <c r="D88" i="28"/>
  <c r="D95" i="2"/>
  <c r="D14" i="28" s="1"/>
  <c r="D6" i="28" s="1"/>
  <c r="E112" i="10"/>
  <c r="E97" i="28" s="1"/>
  <c r="H18" i="2"/>
  <c r="F27" i="2"/>
  <c r="G57" i="2" s="1"/>
  <c r="G92" i="2" s="1"/>
  <c r="I23" i="31"/>
  <c r="G26" i="10"/>
  <c r="H62" i="10" s="1"/>
  <c r="H103" i="10" s="1"/>
  <c r="G27" i="10"/>
  <c r="H63" i="10" s="1"/>
  <c r="H104" i="10" s="1"/>
  <c r="D204" i="31"/>
  <c r="D211" i="31"/>
  <c r="D200" i="31"/>
  <c r="D201" i="31" s="1"/>
  <c r="D180" i="31"/>
  <c r="D100" i="28"/>
  <c r="D125" i="31"/>
  <c r="D205" i="31"/>
  <c r="D207" i="31" s="1"/>
  <c r="D212" i="31"/>
  <c r="D214" i="31" s="1"/>
  <c r="D199" i="31"/>
  <c r="G172" i="31" l="1"/>
  <c r="G22" i="10"/>
  <c r="H58" i="10" s="1"/>
  <c r="H99" i="10" s="1"/>
  <c r="K17" i="53"/>
  <c r="K24" i="53"/>
  <c r="G24" i="10"/>
  <c r="H60" i="10" s="1"/>
  <c r="H101" i="10" s="1"/>
  <c r="G30" i="10"/>
  <c r="H66" i="10" s="1"/>
  <c r="H107" i="10" s="1"/>
  <c r="H26" i="32"/>
  <c r="I56" i="32" s="1"/>
  <c r="I91" i="32" s="1"/>
  <c r="G58" i="31"/>
  <c r="G111" i="31" s="1"/>
  <c r="G22" i="31"/>
  <c r="G166" i="31"/>
  <c r="H62" i="35"/>
  <c r="H115" i="35" s="1"/>
  <c r="E212" i="31"/>
  <c r="E214" i="31" s="1"/>
  <c r="G59" i="32"/>
  <c r="G32" i="31"/>
  <c r="H32" i="31" s="1"/>
  <c r="G68" i="31"/>
  <c r="G121" i="31" s="1"/>
  <c r="H189" i="35"/>
  <c r="H21" i="32"/>
  <c r="I51" i="32" s="1"/>
  <c r="I86" i="32" s="1"/>
  <c r="G63" i="31"/>
  <c r="G116" i="31" s="1"/>
  <c r="G27" i="31"/>
  <c r="H171" i="31" s="1"/>
  <c r="G171" i="31"/>
  <c r="H170" i="35"/>
  <c r="F35" i="31"/>
  <c r="F71" i="10"/>
  <c r="F71" i="33"/>
  <c r="F71" i="31"/>
  <c r="F111" i="31"/>
  <c r="F124" i="31" s="1"/>
  <c r="F100" i="28" s="1"/>
  <c r="H27" i="36"/>
  <c r="H190" i="36"/>
  <c r="H171" i="36"/>
  <c r="H63" i="36"/>
  <c r="H116" i="36" s="1"/>
  <c r="H30" i="35"/>
  <c r="H174" i="35"/>
  <c r="H66" i="35"/>
  <c r="H119" i="35" s="1"/>
  <c r="H193" i="35"/>
  <c r="H25" i="35"/>
  <c r="H188" i="35"/>
  <c r="H61" i="35"/>
  <c r="H114" i="35" s="1"/>
  <c r="H169" i="35"/>
  <c r="I170" i="35"/>
  <c r="I62" i="35"/>
  <c r="I115" i="35" s="1"/>
  <c r="I26" i="35"/>
  <c r="I189" i="35"/>
  <c r="I60" i="35"/>
  <c r="I113" i="35" s="1"/>
  <c r="I24" i="35"/>
  <c r="I187" i="35"/>
  <c r="I168" i="35"/>
  <c r="G23" i="10"/>
  <c r="H59" i="10" s="1"/>
  <c r="H100" i="10" s="1"/>
  <c r="G57" i="10"/>
  <c r="G57" i="33"/>
  <c r="G71" i="33" s="1"/>
  <c r="I48" i="32"/>
  <c r="I83" i="32" s="1"/>
  <c r="I48" i="2"/>
  <c r="I83" i="2" s="1"/>
  <c r="G49" i="2"/>
  <c r="G84" i="2" s="1"/>
  <c r="H24" i="32"/>
  <c r="I54" i="32" s="1"/>
  <c r="I89" i="32" s="1"/>
  <c r="H25" i="32"/>
  <c r="I55" i="32" s="1"/>
  <c r="I90" i="32" s="1"/>
  <c r="E199" i="31"/>
  <c r="J56" i="34"/>
  <c r="J131" i="34"/>
  <c r="J38" i="34"/>
  <c r="J20" i="34"/>
  <c r="J210" i="34"/>
  <c r="J203" i="34"/>
  <c r="J74" i="34"/>
  <c r="J183" i="34"/>
  <c r="J164" i="34"/>
  <c r="J109" i="34"/>
  <c r="J148" i="34"/>
  <c r="J90" i="34"/>
  <c r="I87" i="28"/>
  <c r="I95" i="28" s="1"/>
  <c r="I103" i="28" s="1"/>
  <c r="I67" i="28"/>
  <c r="I75" i="28" s="1"/>
  <c r="J74" i="30"/>
  <c r="J20" i="30"/>
  <c r="J210" i="30"/>
  <c r="J164" i="30"/>
  <c r="J183" i="30"/>
  <c r="J56" i="30"/>
  <c r="J109" i="30"/>
  <c r="J148" i="30"/>
  <c r="J131" i="30"/>
  <c r="J203" i="30"/>
  <c r="J38" i="30"/>
  <c r="J90" i="30"/>
  <c r="J59" i="28"/>
  <c r="AJ34" i="28"/>
  <c r="K34" i="28"/>
  <c r="J47" i="32"/>
  <c r="J75" i="32"/>
  <c r="J62" i="32"/>
  <c r="J82" i="32"/>
  <c r="J32" i="32"/>
  <c r="J17" i="32"/>
  <c r="J56" i="29"/>
  <c r="J210" i="29"/>
  <c r="J131" i="29"/>
  <c r="J38" i="29"/>
  <c r="J203" i="29"/>
  <c r="J74" i="29"/>
  <c r="J164" i="29"/>
  <c r="J20" i="29"/>
  <c r="J90" i="29"/>
  <c r="J109" i="29"/>
  <c r="J183" i="29"/>
  <c r="J148" i="29"/>
  <c r="K47" i="2"/>
  <c r="K2" i="36"/>
  <c r="K2" i="34"/>
  <c r="K2" i="32"/>
  <c r="K2" i="30"/>
  <c r="K2" i="43"/>
  <c r="K2" i="35"/>
  <c r="K2" i="33"/>
  <c r="K2" i="10"/>
  <c r="K2" i="31"/>
  <c r="K2" i="29"/>
  <c r="K75" i="2"/>
  <c r="K82" i="2"/>
  <c r="K17" i="2"/>
  <c r="K62" i="2"/>
  <c r="K32" i="2"/>
  <c r="J56" i="31"/>
  <c r="J203" i="31"/>
  <c r="J183" i="31"/>
  <c r="J131" i="31"/>
  <c r="J109" i="31"/>
  <c r="J210" i="31"/>
  <c r="J148" i="31"/>
  <c r="J20" i="31"/>
  <c r="J164" i="31"/>
  <c r="J38" i="31"/>
  <c r="J74" i="31"/>
  <c r="J90" i="31"/>
  <c r="M5" i="28"/>
  <c r="L2" i="2"/>
  <c r="L2" i="53" s="1"/>
  <c r="L13" i="28"/>
  <c r="L21" i="28"/>
  <c r="J84" i="43"/>
  <c r="J74" i="43"/>
  <c r="J38" i="43"/>
  <c r="J56" i="43"/>
  <c r="J20" i="43"/>
  <c r="J56" i="33"/>
  <c r="J38" i="33"/>
  <c r="J97" i="33"/>
  <c r="J90" i="33"/>
  <c r="J74" i="33"/>
  <c r="J20" i="33"/>
  <c r="J56" i="10"/>
  <c r="J38" i="10"/>
  <c r="J74" i="10"/>
  <c r="J90" i="10"/>
  <c r="J20" i="10"/>
  <c r="J97" i="10"/>
  <c r="J131" i="36"/>
  <c r="J38" i="36"/>
  <c r="J203" i="36"/>
  <c r="J74" i="36"/>
  <c r="J210" i="36"/>
  <c r="J56" i="36"/>
  <c r="J90" i="36"/>
  <c r="J109" i="36"/>
  <c r="J183" i="36"/>
  <c r="J20" i="36"/>
  <c r="J164" i="36"/>
  <c r="J148" i="36"/>
  <c r="J56" i="35"/>
  <c r="J210" i="35"/>
  <c r="J183" i="35"/>
  <c r="J131" i="35"/>
  <c r="J38" i="35"/>
  <c r="J90" i="35"/>
  <c r="J148" i="35"/>
  <c r="J74" i="35"/>
  <c r="J164" i="35"/>
  <c r="J20" i="35"/>
  <c r="J203" i="35"/>
  <c r="J109" i="35"/>
  <c r="E207" i="31"/>
  <c r="E92" i="28"/>
  <c r="G24" i="31"/>
  <c r="H60" i="31" s="1"/>
  <c r="H113" i="31" s="1"/>
  <c r="G60" i="31"/>
  <c r="G113" i="31" s="1"/>
  <c r="G168" i="31"/>
  <c r="G23" i="33"/>
  <c r="H59" i="33" s="1"/>
  <c r="H100" i="33" s="1"/>
  <c r="D97" i="28"/>
  <c r="G25" i="10"/>
  <c r="H61" i="10" s="1"/>
  <c r="H102" i="10" s="1"/>
  <c r="G33" i="10"/>
  <c r="H69" i="10" s="1"/>
  <c r="H110" i="10" s="1"/>
  <c r="H28" i="10"/>
  <c r="I64" i="10" s="1"/>
  <c r="I105" i="10" s="1"/>
  <c r="H22" i="32"/>
  <c r="I52" i="32" s="1"/>
  <c r="I87" i="32" s="1"/>
  <c r="E200" i="31"/>
  <c r="E201" i="31" s="1"/>
  <c r="G165" i="29"/>
  <c r="G184" i="29"/>
  <c r="G57" i="29"/>
  <c r="G190" i="30"/>
  <c r="G171" i="30"/>
  <c r="G63" i="30"/>
  <c r="G116" i="30" s="1"/>
  <c r="G187" i="29"/>
  <c r="G168" i="29"/>
  <c r="G60" i="29"/>
  <c r="G113" i="29" s="1"/>
  <c r="G194" i="30"/>
  <c r="G175" i="30"/>
  <c r="G67" i="30"/>
  <c r="G120" i="30" s="1"/>
  <c r="G57" i="30"/>
  <c r="G184" i="30"/>
  <c r="G165" i="30"/>
  <c r="H188" i="31"/>
  <c r="H169" i="31"/>
  <c r="H61" i="31"/>
  <c r="H114" i="31" s="1"/>
  <c r="G192" i="34"/>
  <c r="G173" i="34"/>
  <c r="G65" i="34"/>
  <c r="G118" i="34" s="1"/>
  <c r="G60" i="34"/>
  <c r="G113" i="34" s="1"/>
  <c r="G187" i="34"/>
  <c r="G168" i="34"/>
  <c r="G172" i="35"/>
  <c r="G64" i="35"/>
  <c r="G117" i="35" s="1"/>
  <c r="G191" i="35"/>
  <c r="G192" i="36"/>
  <c r="G173" i="36"/>
  <c r="G65" i="36"/>
  <c r="G118" i="36" s="1"/>
  <c r="G169" i="36"/>
  <c r="G61" i="36"/>
  <c r="G188" i="36"/>
  <c r="F71" i="30"/>
  <c r="F110" i="30"/>
  <c r="G110" i="31"/>
  <c r="G195" i="30"/>
  <c r="G176" i="30"/>
  <c r="G68" i="30"/>
  <c r="G121" i="30" s="1"/>
  <c r="G187" i="30"/>
  <c r="G168" i="30"/>
  <c r="G60" i="30"/>
  <c r="G113" i="30" s="1"/>
  <c r="H196" i="31"/>
  <c r="H177" i="31"/>
  <c r="H69" i="31"/>
  <c r="H122" i="31" s="1"/>
  <c r="G184" i="34"/>
  <c r="G165" i="34"/>
  <c r="G57" i="34"/>
  <c r="G195" i="34"/>
  <c r="G176" i="34"/>
  <c r="G68" i="34"/>
  <c r="G121" i="34" s="1"/>
  <c r="G190" i="36"/>
  <c r="G171" i="36"/>
  <c r="G63" i="36"/>
  <c r="G116" i="36" s="1"/>
  <c r="F71" i="36"/>
  <c r="F112" i="36"/>
  <c r="F124" i="36" s="1"/>
  <c r="F108" i="28" s="1"/>
  <c r="L33" i="35"/>
  <c r="L196" i="35"/>
  <c r="L177" i="35"/>
  <c r="L69" i="35"/>
  <c r="L122" i="35" s="1"/>
  <c r="G66" i="30"/>
  <c r="G119" i="30" s="1"/>
  <c r="G193" i="30"/>
  <c r="G174" i="30"/>
  <c r="G196" i="30"/>
  <c r="G177" i="30"/>
  <c r="G69" i="30"/>
  <c r="G122" i="30" s="1"/>
  <c r="G173" i="29"/>
  <c r="G65" i="29"/>
  <c r="G118" i="29" s="1"/>
  <c r="G192" i="29"/>
  <c r="G193" i="29"/>
  <c r="G174" i="29"/>
  <c r="G66" i="29"/>
  <c r="G119" i="29" s="1"/>
  <c r="I174" i="31"/>
  <c r="I193" i="31"/>
  <c r="I66" i="31"/>
  <c r="I119" i="31" s="1"/>
  <c r="G185" i="34"/>
  <c r="G166" i="34"/>
  <c r="G58" i="34"/>
  <c r="G111" i="34" s="1"/>
  <c r="G170" i="34"/>
  <c r="G62" i="34"/>
  <c r="G115" i="34" s="1"/>
  <c r="G189" i="34"/>
  <c r="G193" i="35"/>
  <c r="G66" i="35"/>
  <c r="G119" i="35" s="1"/>
  <c r="G174" i="35"/>
  <c r="G191" i="36"/>
  <c r="G172" i="36"/>
  <c r="G64" i="36"/>
  <c r="G117" i="36" s="1"/>
  <c r="J186" i="31"/>
  <c r="J167" i="31"/>
  <c r="J59" i="31"/>
  <c r="J112" i="31" s="1"/>
  <c r="H170" i="31"/>
  <c r="H189" i="31"/>
  <c r="H62" i="31"/>
  <c r="H115" i="31" s="1"/>
  <c r="G196" i="34"/>
  <c r="G177" i="34"/>
  <c r="G69" i="34"/>
  <c r="G122" i="34" s="1"/>
  <c r="I185" i="35"/>
  <c r="I166" i="35"/>
  <c r="I58" i="35"/>
  <c r="I111" i="35" s="1"/>
  <c r="G188" i="35"/>
  <c r="G169" i="35"/>
  <c r="G61" i="35"/>
  <c r="G114" i="35" s="1"/>
  <c r="G168" i="36"/>
  <c r="G60" i="36"/>
  <c r="G113" i="36" s="1"/>
  <c r="G187" i="36"/>
  <c r="G167" i="36"/>
  <c r="G59" i="36"/>
  <c r="G112" i="36" s="1"/>
  <c r="G186" i="36"/>
  <c r="H184" i="31"/>
  <c r="H165" i="31"/>
  <c r="H57" i="31"/>
  <c r="G189" i="30"/>
  <c r="G170" i="30"/>
  <c r="G62" i="30"/>
  <c r="G115" i="30" s="1"/>
  <c r="G167" i="29"/>
  <c r="G186" i="29"/>
  <c r="G59" i="29"/>
  <c r="G112" i="29" s="1"/>
  <c r="G185" i="29"/>
  <c r="G166" i="29"/>
  <c r="G58" i="29"/>
  <c r="G111" i="29" s="1"/>
  <c r="G185" i="30"/>
  <c r="G166" i="30"/>
  <c r="G58" i="30"/>
  <c r="G111" i="30" s="1"/>
  <c r="G191" i="29"/>
  <c r="G172" i="29"/>
  <c r="G64" i="29"/>
  <c r="G117" i="29" s="1"/>
  <c r="I192" i="31"/>
  <c r="I173" i="31"/>
  <c r="I65" i="31"/>
  <c r="I118" i="31" s="1"/>
  <c r="G193" i="34"/>
  <c r="G174" i="34"/>
  <c r="G66" i="34"/>
  <c r="G119" i="34" s="1"/>
  <c r="H187" i="35"/>
  <c r="H168" i="35"/>
  <c r="H60" i="35"/>
  <c r="H113" i="35" s="1"/>
  <c r="G194" i="35"/>
  <c r="G175" i="35"/>
  <c r="G67" i="35"/>
  <c r="G120" i="35" s="1"/>
  <c r="G195" i="36"/>
  <c r="G176" i="36"/>
  <c r="G68" i="36"/>
  <c r="G121" i="36" s="1"/>
  <c r="G62" i="36"/>
  <c r="G115" i="36" s="1"/>
  <c r="G189" i="36"/>
  <c r="G170" i="36"/>
  <c r="F71" i="35"/>
  <c r="F112" i="35"/>
  <c r="F124" i="35" s="1"/>
  <c r="F107" i="28" s="1"/>
  <c r="G170" i="29"/>
  <c r="G189" i="29"/>
  <c r="G62" i="29"/>
  <c r="G115" i="29" s="1"/>
  <c r="G176" i="29"/>
  <c r="G68" i="29"/>
  <c r="G121" i="29" s="1"/>
  <c r="G195" i="29"/>
  <c r="G192" i="30"/>
  <c r="G173" i="30"/>
  <c r="G65" i="30"/>
  <c r="G118" i="30" s="1"/>
  <c r="H191" i="31"/>
  <c r="H172" i="31"/>
  <c r="H64" i="31"/>
  <c r="H117" i="31" s="1"/>
  <c r="G188" i="34"/>
  <c r="G169" i="34"/>
  <c r="G61" i="34"/>
  <c r="G114" i="34" s="1"/>
  <c r="G59" i="35"/>
  <c r="G112" i="35" s="1"/>
  <c r="G186" i="35"/>
  <c r="G167" i="35"/>
  <c r="G190" i="35"/>
  <c r="G171" i="35"/>
  <c r="G63" i="35"/>
  <c r="G116" i="35" s="1"/>
  <c r="G185" i="36"/>
  <c r="G166" i="36"/>
  <c r="G58" i="36"/>
  <c r="G111" i="36" s="1"/>
  <c r="H184" i="36"/>
  <c r="H165" i="36"/>
  <c r="H57" i="36"/>
  <c r="G67" i="29"/>
  <c r="G120" i="29" s="1"/>
  <c r="G175" i="29"/>
  <c r="G194" i="29"/>
  <c r="G191" i="30"/>
  <c r="G172" i="30"/>
  <c r="G64" i="30"/>
  <c r="G117" i="30" s="1"/>
  <c r="G190" i="29"/>
  <c r="G171" i="29"/>
  <c r="G63" i="29"/>
  <c r="G116" i="29" s="1"/>
  <c r="H194" i="31"/>
  <c r="H175" i="31"/>
  <c r="H67" i="31"/>
  <c r="H120" i="31" s="1"/>
  <c r="G64" i="34"/>
  <c r="G117" i="34" s="1"/>
  <c r="G191" i="34"/>
  <c r="G172" i="34"/>
  <c r="G171" i="34"/>
  <c r="G190" i="34"/>
  <c r="G63" i="34"/>
  <c r="G116" i="34" s="1"/>
  <c r="G192" i="35"/>
  <c r="G173" i="35"/>
  <c r="G65" i="35"/>
  <c r="G118" i="35" s="1"/>
  <c r="G195" i="35"/>
  <c r="G176" i="35"/>
  <c r="G68" i="35"/>
  <c r="G121" i="35" s="1"/>
  <c r="G175" i="36"/>
  <c r="G67" i="36"/>
  <c r="G120" i="36" s="1"/>
  <c r="G194" i="36"/>
  <c r="G69" i="36"/>
  <c r="G122" i="36" s="1"/>
  <c r="G196" i="36"/>
  <c r="G177" i="36"/>
  <c r="H59" i="32"/>
  <c r="F71" i="29"/>
  <c r="F115" i="29"/>
  <c r="G186" i="30"/>
  <c r="G167" i="30"/>
  <c r="G59" i="30"/>
  <c r="G112" i="30" s="1"/>
  <c r="G188" i="29"/>
  <c r="G169" i="29"/>
  <c r="G61" i="29"/>
  <c r="G114" i="29" s="1"/>
  <c r="G188" i="30"/>
  <c r="G169" i="30"/>
  <c r="G61" i="30"/>
  <c r="G114" i="30" s="1"/>
  <c r="G177" i="29"/>
  <c r="G196" i="29"/>
  <c r="G69" i="29"/>
  <c r="G122" i="29" s="1"/>
  <c r="G98" i="10"/>
  <c r="G71" i="10"/>
  <c r="H185" i="31"/>
  <c r="H166" i="31"/>
  <c r="H58" i="31"/>
  <c r="H111" i="31" s="1"/>
  <c r="G186" i="34"/>
  <c r="G167" i="34"/>
  <c r="G59" i="34"/>
  <c r="G112" i="34" s="1"/>
  <c r="G175" i="34"/>
  <c r="G67" i="34"/>
  <c r="G120" i="34" s="1"/>
  <c r="G194" i="34"/>
  <c r="G184" i="35"/>
  <c r="G165" i="35"/>
  <c r="G57" i="35"/>
  <c r="G193" i="36"/>
  <c r="G174" i="36"/>
  <c r="G66" i="36"/>
  <c r="G119" i="36" s="1"/>
  <c r="F71" i="34"/>
  <c r="F112" i="34"/>
  <c r="F124" i="34" s="1"/>
  <c r="F106" i="28" s="1"/>
  <c r="E180" i="31"/>
  <c r="E204" i="31"/>
  <c r="E218" i="31" s="1"/>
  <c r="E179" i="36"/>
  <c r="E204" i="36" s="1"/>
  <c r="E198" i="36"/>
  <c r="I18" i="32"/>
  <c r="H23" i="32"/>
  <c r="I53" i="32" s="1"/>
  <c r="I88" i="32" s="1"/>
  <c r="H22" i="10"/>
  <c r="I58" i="10" s="1"/>
  <c r="I99" i="10" s="1"/>
  <c r="G32" i="36"/>
  <c r="H21" i="36"/>
  <c r="G22" i="36"/>
  <c r="F35" i="36"/>
  <c r="G28" i="36"/>
  <c r="G33" i="36"/>
  <c r="G31" i="36"/>
  <c r="G23" i="36"/>
  <c r="G30" i="36"/>
  <c r="G24" i="36"/>
  <c r="G29" i="36"/>
  <c r="G26" i="36"/>
  <c r="G25" i="36"/>
  <c r="G29" i="35"/>
  <c r="I22" i="35"/>
  <c r="G21" i="35"/>
  <c r="F35" i="35"/>
  <c r="G31" i="35"/>
  <c r="G28" i="35"/>
  <c r="G27" i="35"/>
  <c r="G23" i="35"/>
  <c r="G32" i="35"/>
  <c r="G23" i="34"/>
  <c r="G33" i="34"/>
  <c r="G31" i="34"/>
  <c r="G24" i="34"/>
  <c r="G29" i="34"/>
  <c r="G30" i="34"/>
  <c r="G21" i="34"/>
  <c r="F35" i="34"/>
  <c r="G25" i="34"/>
  <c r="G32" i="34"/>
  <c r="G28" i="34"/>
  <c r="G22" i="34"/>
  <c r="G27" i="34"/>
  <c r="G26" i="34"/>
  <c r="I20" i="32"/>
  <c r="J50" i="32" s="1"/>
  <c r="J85" i="32" s="1"/>
  <c r="P33" i="32"/>
  <c r="O44" i="32"/>
  <c r="F198" i="31"/>
  <c r="F212" i="31" s="1"/>
  <c r="V40" i="31"/>
  <c r="U53" i="31"/>
  <c r="H28" i="31"/>
  <c r="F179" i="31"/>
  <c r="F204" i="31" s="1"/>
  <c r="H25" i="31"/>
  <c r="H33" i="31"/>
  <c r="I29" i="31"/>
  <c r="H31" i="31"/>
  <c r="H26" i="31"/>
  <c r="H22" i="31"/>
  <c r="I30" i="31"/>
  <c r="G32" i="10"/>
  <c r="H68" i="10" s="1"/>
  <c r="H109" i="10" s="1"/>
  <c r="G22" i="2"/>
  <c r="H52" i="2" s="1"/>
  <c r="H87" i="2" s="1"/>
  <c r="G24" i="2"/>
  <c r="H54" i="2" s="1"/>
  <c r="H89" i="2" s="1"/>
  <c r="G21" i="10"/>
  <c r="P35" i="2"/>
  <c r="O44" i="2"/>
  <c r="N94" i="33"/>
  <c r="L106" i="31"/>
  <c r="L106" i="36"/>
  <c r="G26" i="2"/>
  <c r="H56" i="2" s="1"/>
  <c r="H91" i="2" s="1"/>
  <c r="M106" i="35"/>
  <c r="L106" i="29"/>
  <c r="L106" i="34"/>
  <c r="M94" i="10"/>
  <c r="AA33" i="2"/>
  <c r="M106" i="30"/>
  <c r="P39" i="33"/>
  <c r="O53" i="33"/>
  <c r="T39" i="30"/>
  <c r="S53" i="30"/>
  <c r="G29" i="10"/>
  <c r="H65" i="10" s="1"/>
  <c r="H106" i="10" s="1"/>
  <c r="H31" i="10"/>
  <c r="I67" i="10" s="1"/>
  <c r="I108" i="10" s="1"/>
  <c r="G29" i="32"/>
  <c r="F35" i="10"/>
  <c r="H19" i="32"/>
  <c r="I49" i="32" s="1"/>
  <c r="I84" i="32" s="1"/>
  <c r="H27" i="32"/>
  <c r="I57" i="32" s="1"/>
  <c r="I92" i="32" s="1"/>
  <c r="G21" i="2"/>
  <c r="H51" i="2" s="1"/>
  <c r="H86" i="2" s="1"/>
  <c r="R39" i="10"/>
  <c r="Q53" i="10"/>
  <c r="O39" i="34"/>
  <c r="N53" i="34"/>
  <c r="G27" i="30"/>
  <c r="E179" i="30"/>
  <c r="G24" i="30"/>
  <c r="G33" i="29"/>
  <c r="D211" i="35"/>
  <c r="D204" i="35"/>
  <c r="D180" i="35"/>
  <c r="E180" i="35" s="1"/>
  <c r="D200" i="35"/>
  <c r="D201" i="35" s="1"/>
  <c r="G21" i="30"/>
  <c r="G31" i="33"/>
  <c r="H67" i="33" s="1"/>
  <c r="H108" i="33" s="1"/>
  <c r="G27" i="33"/>
  <c r="H63" i="33" s="1"/>
  <c r="H104" i="33" s="1"/>
  <c r="D211" i="36"/>
  <c r="D204" i="36"/>
  <c r="D200" i="36"/>
  <c r="D201" i="36" s="1"/>
  <c r="D180" i="36"/>
  <c r="G33" i="30"/>
  <c r="G25" i="30"/>
  <c r="E212" i="35"/>
  <c r="E214" i="35" s="1"/>
  <c r="E205" i="35"/>
  <c r="E207" i="35" s="1"/>
  <c r="D180" i="29"/>
  <c r="D211" i="29"/>
  <c r="D204" i="29"/>
  <c r="D200" i="29"/>
  <c r="D201" i="29" s="1"/>
  <c r="G29" i="30"/>
  <c r="G31" i="29"/>
  <c r="G23" i="29"/>
  <c r="D125" i="34"/>
  <c r="D201" i="34"/>
  <c r="D106" i="28"/>
  <c r="D199" i="35"/>
  <c r="E199" i="35" s="1"/>
  <c r="D212" i="35"/>
  <c r="D214" i="35" s="1"/>
  <c r="D205" i="35"/>
  <c r="D207" i="35" s="1"/>
  <c r="G32" i="30"/>
  <c r="G28" i="30"/>
  <c r="G32" i="29"/>
  <c r="G25" i="29"/>
  <c r="D98" i="28"/>
  <c r="D125" i="29"/>
  <c r="G33" i="33"/>
  <c r="H69" i="33" s="1"/>
  <c r="H110" i="33" s="1"/>
  <c r="G32" i="33"/>
  <c r="H68" i="33" s="1"/>
  <c r="H109" i="33" s="1"/>
  <c r="G24" i="33"/>
  <c r="H60" i="33" s="1"/>
  <c r="H101" i="33" s="1"/>
  <c r="G25" i="33"/>
  <c r="H61" i="33" s="1"/>
  <c r="H102" i="33" s="1"/>
  <c r="G27" i="29"/>
  <c r="G30" i="33"/>
  <c r="H66" i="33" s="1"/>
  <c r="H107" i="33" s="1"/>
  <c r="G30" i="29"/>
  <c r="D180" i="34"/>
  <c r="E180" i="34" s="1"/>
  <c r="D211" i="34"/>
  <c r="D204" i="34"/>
  <c r="D99" i="28"/>
  <c r="D125" i="30"/>
  <c r="E124" i="29"/>
  <c r="E98" i="28" s="1"/>
  <c r="E90" i="28" s="1"/>
  <c r="G26" i="33"/>
  <c r="H62" i="33" s="1"/>
  <c r="H103" i="33" s="1"/>
  <c r="G28" i="33"/>
  <c r="H64" i="33" s="1"/>
  <c r="H105" i="33" s="1"/>
  <c r="G21" i="29"/>
  <c r="F35" i="29"/>
  <c r="G29" i="33"/>
  <c r="H65" i="33" s="1"/>
  <c r="H106" i="33" s="1"/>
  <c r="G30" i="30"/>
  <c r="D205" i="36"/>
  <c r="D207" i="36" s="1"/>
  <c r="D212" i="36"/>
  <c r="D214" i="36" s="1"/>
  <c r="D199" i="36"/>
  <c r="G23" i="30"/>
  <c r="G24" i="29"/>
  <c r="D180" i="30"/>
  <c r="D200" i="30"/>
  <c r="D201" i="30" s="1"/>
  <c r="D211" i="30"/>
  <c r="D204" i="30"/>
  <c r="E198" i="30"/>
  <c r="E179" i="29"/>
  <c r="D105" i="28"/>
  <c r="D113" i="33"/>
  <c r="G22" i="29"/>
  <c r="D199" i="34"/>
  <c r="E199" i="34" s="1"/>
  <c r="D212" i="34"/>
  <c r="D214" i="34" s="1"/>
  <c r="D205" i="34"/>
  <c r="D207" i="34" s="1"/>
  <c r="G28" i="29"/>
  <c r="D107" i="28"/>
  <c r="D125" i="35"/>
  <c r="E112" i="33"/>
  <c r="E105" i="28" s="1"/>
  <c r="E109" i="28" s="1"/>
  <c r="E124" i="30"/>
  <c r="E99" i="28" s="1"/>
  <c r="E91" i="28" s="1"/>
  <c r="E198" i="29"/>
  <c r="E211" i="34"/>
  <c r="E204" i="34"/>
  <c r="E200" i="34"/>
  <c r="E201" i="34" s="1"/>
  <c r="G22" i="33"/>
  <c r="H58" i="33" s="1"/>
  <c r="H99" i="33" s="1"/>
  <c r="E204" i="35"/>
  <c r="E200" i="35"/>
  <c r="E201" i="35" s="1"/>
  <c r="E211" i="35"/>
  <c r="D212" i="30"/>
  <c r="D214" i="30" s="1"/>
  <c r="D205" i="30"/>
  <c r="D207" i="30" s="1"/>
  <c r="D199" i="30"/>
  <c r="G26" i="29"/>
  <c r="G21" i="33"/>
  <c r="F35" i="33"/>
  <c r="F35" i="30"/>
  <c r="G26" i="30"/>
  <c r="G31" i="30"/>
  <c r="D205" i="29"/>
  <c r="D207" i="29" s="1"/>
  <c r="D199" i="29"/>
  <c r="D212" i="29"/>
  <c r="D214" i="29" s="1"/>
  <c r="G29" i="29"/>
  <c r="G22" i="30"/>
  <c r="E205" i="34"/>
  <c r="E207" i="34" s="1"/>
  <c r="E212" i="34"/>
  <c r="E214" i="34" s="1"/>
  <c r="D108" i="28"/>
  <c r="D92" i="28" s="1"/>
  <c r="D125" i="36"/>
  <c r="G20" i="2"/>
  <c r="H50" i="2" s="1"/>
  <c r="H85" i="2" s="1"/>
  <c r="G19" i="2"/>
  <c r="G25" i="2"/>
  <c r="H55" i="2" s="1"/>
  <c r="H90" i="2" s="1"/>
  <c r="E94" i="2"/>
  <c r="E96" i="28" s="1"/>
  <c r="G23" i="2"/>
  <c r="H53" i="2" s="1"/>
  <c r="H88" i="2" s="1"/>
  <c r="F95" i="32"/>
  <c r="F22" i="28" s="1"/>
  <c r="H21" i="31"/>
  <c r="G27" i="2"/>
  <c r="H57" i="2" s="1"/>
  <c r="H92" i="2" s="1"/>
  <c r="G94" i="32"/>
  <c r="G104" i="28" s="1"/>
  <c r="I18" i="2"/>
  <c r="F29" i="2"/>
  <c r="J23" i="31"/>
  <c r="H24" i="10"/>
  <c r="I60" i="10" s="1"/>
  <c r="I101" i="10" s="1"/>
  <c r="F112" i="10"/>
  <c r="F97" i="28" s="1"/>
  <c r="H27" i="10"/>
  <c r="I63" i="10" s="1"/>
  <c r="I104" i="10" s="1"/>
  <c r="D15" i="28"/>
  <c r="E113" i="10"/>
  <c r="H30" i="10"/>
  <c r="I66" i="10" s="1"/>
  <c r="I107" i="10" s="1"/>
  <c r="H33" i="10"/>
  <c r="I69" i="10" s="1"/>
  <c r="I110" i="10" s="1"/>
  <c r="H26" i="10"/>
  <c r="I62" i="10" s="1"/>
  <c r="I103" i="10" s="1"/>
  <c r="I26" i="32"/>
  <c r="J56" i="32" s="1"/>
  <c r="J91" i="32" s="1"/>
  <c r="D219" i="31"/>
  <c r="D213" i="31"/>
  <c r="D215" i="31" s="1"/>
  <c r="D206" i="31"/>
  <c r="D208" i="31" s="1"/>
  <c r="D218" i="31"/>
  <c r="E219" i="31"/>
  <c r="E213" i="31"/>
  <c r="D18" i="28"/>
  <c r="E125" i="31"/>
  <c r="L17" i="53" l="1"/>
  <c r="L24" i="53"/>
  <c r="H25" i="10"/>
  <c r="I61" i="10" s="1"/>
  <c r="I102" i="10" s="1"/>
  <c r="H63" i="31"/>
  <c r="H116" i="31" s="1"/>
  <c r="H27" i="31"/>
  <c r="I190" i="31" s="1"/>
  <c r="H190" i="31"/>
  <c r="H23" i="10"/>
  <c r="I59" i="10" s="1"/>
  <c r="I100" i="10" s="1"/>
  <c r="I21" i="32"/>
  <c r="J51" i="32" s="1"/>
  <c r="J86" i="32" s="1"/>
  <c r="I25" i="32"/>
  <c r="J55" i="32" s="1"/>
  <c r="J90" i="32" s="1"/>
  <c r="H68" i="31"/>
  <c r="H121" i="31" s="1"/>
  <c r="H176" i="31"/>
  <c r="H195" i="31"/>
  <c r="G98" i="33"/>
  <c r="G35" i="31"/>
  <c r="H24" i="31"/>
  <c r="I168" i="31" s="1"/>
  <c r="F206" i="31"/>
  <c r="F214" i="31"/>
  <c r="G59" i="2"/>
  <c r="F92" i="28"/>
  <c r="I27" i="36"/>
  <c r="I190" i="36"/>
  <c r="I171" i="36"/>
  <c r="I63" i="36"/>
  <c r="I116" i="36" s="1"/>
  <c r="H187" i="31"/>
  <c r="J26" i="35"/>
  <c r="J189" i="35"/>
  <c r="J170" i="35"/>
  <c r="J62" i="35"/>
  <c r="J115" i="35" s="1"/>
  <c r="I169" i="35"/>
  <c r="I25" i="35"/>
  <c r="I61" i="35"/>
  <c r="I114" i="35" s="1"/>
  <c r="I188" i="35"/>
  <c r="I193" i="35"/>
  <c r="I174" i="35"/>
  <c r="I66" i="35"/>
  <c r="I119" i="35" s="1"/>
  <c r="I30" i="35"/>
  <c r="J24" i="35"/>
  <c r="J187" i="35"/>
  <c r="J168" i="35"/>
  <c r="J60" i="35"/>
  <c r="J113" i="35" s="1"/>
  <c r="H57" i="10"/>
  <c r="H71" i="10" s="1"/>
  <c r="H57" i="33"/>
  <c r="H71" i="33" s="1"/>
  <c r="I22" i="32"/>
  <c r="J52" i="32" s="1"/>
  <c r="J87" i="32" s="1"/>
  <c r="I24" i="32"/>
  <c r="J54" i="32" s="1"/>
  <c r="J89" i="32" s="1"/>
  <c r="J48" i="32"/>
  <c r="J83" i="32" s="1"/>
  <c r="J48" i="2"/>
  <c r="J83" i="2" s="1"/>
  <c r="H49" i="2"/>
  <c r="H84" i="2" s="1"/>
  <c r="H23" i="33"/>
  <c r="I59" i="33" s="1"/>
  <c r="I100" i="33" s="1"/>
  <c r="I23" i="32"/>
  <c r="J53" i="32" s="1"/>
  <c r="J88" i="32" s="1"/>
  <c r="H21" i="2"/>
  <c r="I51" i="2" s="1"/>
  <c r="I86" i="2" s="1"/>
  <c r="G71" i="31"/>
  <c r="H24" i="2"/>
  <c r="I54" i="2" s="1"/>
  <c r="I89" i="2" s="1"/>
  <c r="G124" i="31"/>
  <c r="G100" i="28" s="1"/>
  <c r="E215" i="31"/>
  <c r="D89" i="28"/>
  <c r="L34" i="28"/>
  <c r="K56" i="29"/>
  <c r="K203" i="29"/>
  <c r="K90" i="29"/>
  <c r="K109" i="29"/>
  <c r="K183" i="29"/>
  <c r="K148" i="29"/>
  <c r="K164" i="29"/>
  <c r="K74" i="29"/>
  <c r="K131" i="29"/>
  <c r="K210" i="29"/>
  <c r="K38" i="29"/>
  <c r="K20" i="29"/>
  <c r="K56" i="34"/>
  <c r="K164" i="34"/>
  <c r="K148" i="34"/>
  <c r="K183" i="34"/>
  <c r="K131" i="34"/>
  <c r="K210" i="34"/>
  <c r="K109" i="34"/>
  <c r="K90" i="34"/>
  <c r="K74" i="34"/>
  <c r="K203" i="34"/>
  <c r="K20" i="34"/>
  <c r="K38" i="34"/>
  <c r="J67" i="28"/>
  <c r="J75" i="28" s="1"/>
  <c r="J87" i="28"/>
  <c r="J95" i="28" s="1"/>
  <c r="J103" i="28" s="1"/>
  <c r="K56" i="31"/>
  <c r="K109" i="31"/>
  <c r="K210" i="31"/>
  <c r="K148" i="31"/>
  <c r="K164" i="31"/>
  <c r="K90" i="31"/>
  <c r="K74" i="31"/>
  <c r="K183" i="31"/>
  <c r="K203" i="31"/>
  <c r="K131" i="31"/>
  <c r="K38" i="31"/>
  <c r="K20" i="31"/>
  <c r="K56" i="36"/>
  <c r="K210" i="36"/>
  <c r="K74" i="36"/>
  <c r="K131" i="36"/>
  <c r="K90" i="36"/>
  <c r="K148" i="36"/>
  <c r="K164" i="36"/>
  <c r="K38" i="36"/>
  <c r="K183" i="36"/>
  <c r="K203" i="36"/>
  <c r="K109" i="36"/>
  <c r="K20" i="36"/>
  <c r="L47" i="2"/>
  <c r="L2" i="36"/>
  <c r="L2" i="34"/>
  <c r="L2" i="32"/>
  <c r="L2" i="30"/>
  <c r="L2" i="43"/>
  <c r="L2" i="35"/>
  <c r="L2" i="33"/>
  <c r="L2" i="31"/>
  <c r="L2" i="10"/>
  <c r="L2" i="29"/>
  <c r="L75" i="2"/>
  <c r="L82" i="2"/>
  <c r="L17" i="2"/>
  <c r="L62" i="2"/>
  <c r="L32" i="2"/>
  <c r="K56" i="10"/>
  <c r="K97" i="10"/>
  <c r="K74" i="10"/>
  <c r="K20" i="10"/>
  <c r="K38" i="10"/>
  <c r="K90" i="10"/>
  <c r="N5" i="28"/>
  <c r="M2" i="2"/>
  <c r="M2" i="53" s="1"/>
  <c r="M13" i="28"/>
  <c r="M21" i="28"/>
  <c r="K56" i="33"/>
  <c r="K90" i="33"/>
  <c r="K97" i="33"/>
  <c r="K74" i="33"/>
  <c r="K20" i="33"/>
  <c r="K38" i="33"/>
  <c r="K56" i="35"/>
  <c r="K183" i="35"/>
  <c r="K74" i="35"/>
  <c r="K203" i="35"/>
  <c r="K109" i="35"/>
  <c r="K90" i="35"/>
  <c r="K131" i="35"/>
  <c r="K210" i="35"/>
  <c r="K148" i="35"/>
  <c r="K38" i="35"/>
  <c r="K164" i="35"/>
  <c r="K20" i="35"/>
  <c r="K84" i="43"/>
  <c r="K56" i="43"/>
  <c r="K20" i="43"/>
  <c r="K38" i="43"/>
  <c r="K74" i="43"/>
  <c r="AK34" i="28"/>
  <c r="K59" i="28"/>
  <c r="K56" i="30"/>
  <c r="K210" i="30"/>
  <c r="K74" i="30"/>
  <c r="K183" i="30"/>
  <c r="K203" i="30"/>
  <c r="K90" i="30"/>
  <c r="K131" i="30"/>
  <c r="K109" i="30"/>
  <c r="K148" i="30"/>
  <c r="K38" i="30"/>
  <c r="K164" i="30"/>
  <c r="K20" i="30"/>
  <c r="K82" i="32"/>
  <c r="K62" i="32"/>
  <c r="K75" i="32"/>
  <c r="K17" i="32"/>
  <c r="K32" i="32"/>
  <c r="K47" i="32"/>
  <c r="H168" i="31"/>
  <c r="E211" i="36"/>
  <c r="I28" i="10"/>
  <c r="J64" i="10" s="1"/>
  <c r="J105" i="10" s="1"/>
  <c r="I22" i="10"/>
  <c r="J58" i="10" s="1"/>
  <c r="J99" i="10" s="1"/>
  <c r="E206" i="31"/>
  <c r="E208" i="31" s="1"/>
  <c r="H29" i="10"/>
  <c r="I65" i="10" s="1"/>
  <c r="I106" i="10" s="1"/>
  <c r="E200" i="36"/>
  <c r="E201" i="36" s="1"/>
  <c r="E199" i="36"/>
  <c r="J18" i="32"/>
  <c r="K18" i="32" s="1"/>
  <c r="H22" i="2"/>
  <c r="I52" i="2" s="1"/>
  <c r="I87" i="2" s="1"/>
  <c r="E205" i="36"/>
  <c r="E207" i="36" s="1"/>
  <c r="E212" i="36"/>
  <c r="E214" i="36" s="1"/>
  <c r="H26" i="2"/>
  <c r="I56" i="2" s="1"/>
  <c r="I91" i="2" s="1"/>
  <c r="H186" i="30"/>
  <c r="H167" i="30"/>
  <c r="H59" i="30"/>
  <c r="H112" i="30" s="1"/>
  <c r="H69" i="30"/>
  <c r="H122" i="30" s="1"/>
  <c r="H196" i="30"/>
  <c r="H177" i="30"/>
  <c r="H196" i="29"/>
  <c r="H177" i="29"/>
  <c r="H69" i="29"/>
  <c r="H122" i="29" s="1"/>
  <c r="I185" i="31"/>
  <c r="I166" i="31"/>
  <c r="I58" i="31"/>
  <c r="I111" i="31" s="1"/>
  <c r="I172" i="31"/>
  <c r="I64" i="31"/>
  <c r="I117" i="31" s="1"/>
  <c r="I191" i="31"/>
  <c r="H171" i="34"/>
  <c r="H63" i="34"/>
  <c r="H116" i="34" s="1"/>
  <c r="H190" i="34"/>
  <c r="H192" i="34"/>
  <c r="H173" i="34"/>
  <c r="H65" i="34"/>
  <c r="H118" i="34" s="1"/>
  <c r="H167" i="35"/>
  <c r="H186" i="35"/>
  <c r="H59" i="35"/>
  <c r="H112" i="35" s="1"/>
  <c r="H188" i="36"/>
  <c r="H169" i="36"/>
  <c r="H61" i="36"/>
  <c r="H114" i="36" s="1"/>
  <c r="H191" i="36"/>
  <c r="H172" i="36"/>
  <c r="H64" i="36"/>
  <c r="H117" i="36" s="1"/>
  <c r="I165" i="31"/>
  <c r="I184" i="31"/>
  <c r="I57" i="31"/>
  <c r="H194" i="30"/>
  <c r="H175" i="30"/>
  <c r="H67" i="30"/>
  <c r="H120" i="30" s="1"/>
  <c r="H170" i="29"/>
  <c r="H189" i="29"/>
  <c r="H62" i="29"/>
  <c r="H115" i="29" s="1"/>
  <c r="H172" i="29"/>
  <c r="H64" i="29"/>
  <c r="H117" i="29" s="1"/>
  <c r="H191" i="29"/>
  <c r="H66" i="29"/>
  <c r="H119" i="29" s="1"/>
  <c r="H193" i="29"/>
  <c r="H174" i="29"/>
  <c r="H60" i="30"/>
  <c r="H113" i="30" s="1"/>
  <c r="H187" i="30"/>
  <c r="H168" i="30"/>
  <c r="I189" i="31"/>
  <c r="I170" i="31"/>
  <c r="I62" i="31"/>
  <c r="I115" i="31" s="1"/>
  <c r="H185" i="34"/>
  <c r="H166" i="34"/>
  <c r="H58" i="34"/>
  <c r="H111" i="34" s="1"/>
  <c r="H60" i="34"/>
  <c r="H113" i="34" s="1"/>
  <c r="H168" i="34"/>
  <c r="H187" i="34"/>
  <c r="H190" i="35"/>
  <c r="H171" i="35"/>
  <c r="H63" i="35"/>
  <c r="H116" i="35" s="1"/>
  <c r="H189" i="36"/>
  <c r="H170" i="36"/>
  <c r="H62" i="36"/>
  <c r="H115" i="36" s="1"/>
  <c r="H188" i="29"/>
  <c r="H169" i="29"/>
  <c r="H61" i="29"/>
  <c r="H114" i="29" s="1"/>
  <c r="I194" i="31"/>
  <c r="I175" i="31"/>
  <c r="I67" i="31"/>
  <c r="I120" i="31" s="1"/>
  <c r="H172" i="34"/>
  <c r="H191" i="34"/>
  <c r="H64" i="34"/>
  <c r="H117" i="34" s="1"/>
  <c r="H194" i="34"/>
  <c r="H175" i="34"/>
  <c r="H67" i="34"/>
  <c r="H120" i="34" s="1"/>
  <c r="H191" i="35"/>
  <c r="H172" i="35"/>
  <c r="H64" i="35"/>
  <c r="H117" i="35" s="1"/>
  <c r="H192" i="36"/>
  <c r="H173" i="36"/>
  <c r="H65" i="36"/>
  <c r="H118" i="36" s="1"/>
  <c r="H166" i="36"/>
  <c r="H58" i="36"/>
  <c r="H111" i="36" s="1"/>
  <c r="H185" i="36"/>
  <c r="M33" i="35"/>
  <c r="M196" i="35"/>
  <c r="M177" i="35"/>
  <c r="M69" i="35"/>
  <c r="M122" i="35" s="1"/>
  <c r="H190" i="29"/>
  <c r="H171" i="29"/>
  <c r="H63" i="29"/>
  <c r="H116" i="29" s="1"/>
  <c r="H195" i="29"/>
  <c r="H68" i="29"/>
  <c r="H121" i="29" s="1"/>
  <c r="H176" i="29"/>
  <c r="H184" i="30"/>
  <c r="H165" i="30"/>
  <c r="H57" i="30"/>
  <c r="H63" i="30"/>
  <c r="H116" i="30" s="1"/>
  <c r="H190" i="30"/>
  <c r="H171" i="30"/>
  <c r="J192" i="31"/>
  <c r="J173" i="31"/>
  <c r="J65" i="31"/>
  <c r="J118" i="31" s="1"/>
  <c r="H195" i="34"/>
  <c r="H176" i="34"/>
  <c r="H68" i="34"/>
  <c r="H121" i="34" s="1"/>
  <c r="H196" i="34"/>
  <c r="H177" i="34"/>
  <c r="H69" i="34"/>
  <c r="H122" i="34" s="1"/>
  <c r="H194" i="35"/>
  <c r="H175" i="35"/>
  <c r="H67" i="35"/>
  <c r="H120" i="35" s="1"/>
  <c r="H60" i="36"/>
  <c r="H113" i="36" s="1"/>
  <c r="H187" i="36"/>
  <c r="H168" i="36"/>
  <c r="I184" i="36"/>
  <c r="I165" i="36"/>
  <c r="I57" i="36"/>
  <c r="I110" i="36" s="1"/>
  <c r="G71" i="36"/>
  <c r="G114" i="36"/>
  <c r="G124" i="36" s="1"/>
  <c r="G108" i="28" s="1"/>
  <c r="G71" i="30"/>
  <c r="G110" i="30"/>
  <c r="H185" i="30"/>
  <c r="H166" i="30"/>
  <c r="H58" i="30"/>
  <c r="H111" i="30" s="1"/>
  <c r="H170" i="30"/>
  <c r="H62" i="30"/>
  <c r="H115" i="30" s="1"/>
  <c r="H189" i="30"/>
  <c r="H174" i="30"/>
  <c r="H193" i="30"/>
  <c r="H66" i="30"/>
  <c r="H119" i="30" s="1"/>
  <c r="H191" i="30"/>
  <c r="H172" i="30"/>
  <c r="H64" i="30"/>
  <c r="H117" i="30" s="1"/>
  <c r="H167" i="29"/>
  <c r="H186" i="29"/>
  <c r="H59" i="29"/>
  <c r="H112" i="29" s="1"/>
  <c r="I69" i="31"/>
  <c r="I122" i="31" s="1"/>
  <c r="I196" i="31"/>
  <c r="I177" i="31"/>
  <c r="H188" i="34"/>
  <c r="H169" i="34"/>
  <c r="H61" i="34"/>
  <c r="H114" i="34" s="1"/>
  <c r="H186" i="34"/>
  <c r="H167" i="34"/>
  <c r="H59" i="34"/>
  <c r="H112" i="34" s="1"/>
  <c r="H193" i="36"/>
  <c r="H174" i="36"/>
  <c r="H66" i="36"/>
  <c r="H119" i="36" s="1"/>
  <c r="H195" i="36"/>
  <c r="H176" i="36"/>
  <c r="H68" i="36"/>
  <c r="H121" i="36" s="1"/>
  <c r="G71" i="35"/>
  <c r="G110" i="35"/>
  <c r="G124" i="35" s="1"/>
  <c r="G107" i="28" s="1"/>
  <c r="I59" i="32"/>
  <c r="H110" i="36"/>
  <c r="H192" i="29"/>
  <c r="H173" i="29"/>
  <c r="H65" i="29"/>
  <c r="H118" i="29" s="1"/>
  <c r="H195" i="30"/>
  <c r="H176" i="30"/>
  <c r="H68" i="30"/>
  <c r="H121" i="30" s="1"/>
  <c r="H194" i="29"/>
  <c r="H175" i="29"/>
  <c r="H67" i="29"/>
  <c r="H120" i="29" s="1"/>
  <c r="J193" i="31"/>
  <c r="J174" i="31"/>
  <c r="J66" i="31"/>
  <c r="J119" i="31" s="1"/>
  <c r="I188" i="31"/>
  <c r="I169" i="31"/>
  <c r="I61" i="31"/>
  <c r="I114" i="31" s="1"/>
  <c r="H195" i="35"/>
  <c r="H176" i="35"/>
  <c r="H68" i="35"/>
  <c r="H121" i="35" s="1"/>
  <c r="H184" i="35"/>
  <c r="H165" i="35"/>
  <c r="H57" i="35"/>
  <c r="H186" i="36"/>
  <c r="H167" i="36"/>
  <c r="H59" i="36"/>
  <c r="H112" i="36" s="1"/>
  <c r="G71" i="29"/>
  <c r="G110" i="29"/>
  <c r="H185" i="29"/>
  <c r="H58" i="29"/>
  <c r="H111" i="29" s="1"/>
  <c r="H166" i="29"/>
  <c r="H169" i="30"/>
  <c r="H61" i="30"/>
  <c r="H114" i="30" s="1"/>
  <c r="H188" i="30"/>
  <c r="I195" i="31"/>
  <c r="I176" i="31"/>
  <c r="I68" i="31"/>
  <c r="I121" i="31" s="1"/>
  <c r="H184" i="34"/>
  <c r="H165" i="34"/>
  <c r="H57" i="34"/>
  <c r="J58" i="35"/>
  <c r="J111" i="35" s="1"/>
  <c r="J185" i="35"/>
  <c r="J166" i="35"/>
  <c r="H194" i="36"/>
  <c r="H175" i="36"/>
  <c r="H67" i="36"/>
  <c r="H120" i="36" s="1"/>
  <c r="H110" i="31"/>
  <c r="K167" i="31"/>
  <c r="K59" i="31"/>
  <c r="K112" i="31" s="1"/>
  <c r="K186" i="31"/>
  <c r="H187" i="29"/>
  <c r="H168" i="29"/>
  <c r="H60" i="29"/>
  <c r="H113" i="29" s="1"/>
  <c r="H184" i="29"/>
  <c r="H165" i="29"/>
  <c r="H57" i="29"/>
  <c r="H173" i="30"/>
  <c r="H65" i="30"/>
  <c r="H118" i="30" s="1"/>
  <c r="H192" i="30"/>
  <c r="H189" i="34"/>
  <c r="H170" i="34"/>
  <c r="H62" i="34"/>
  <c r="H115" i="34" s="1"/>
  <c r="H193" i="34"/>
  <c r="H174" i="34"/>
  <c r="H66" i="34"/>
  <c r="H119" i="34" s="1"/>
  <c r="H65" i="35"/>
  <c r="H118" i="35" s="1"/>
  <c r="H192" i="35"/>
  <c r="H173" i="35"/>
  <c r="H196" i="36"/>
  <c r="H177" i="36"/>
  <c r="H69" i="36"/>
  <c r="H122" i="36" s="1"/>
  <c r="G71" i="34"/>
  <c r="G110" i="34"/>
  <c r="G124" i="34" s="1"/>
  <c r="G106" i="28" s="1"/>
  <c r="E180" i="36"/>
  <c r="J20" i="32"/>
  <c r="K50" i="32" s="1"/>
  <c r="K85" i="32" s="1"/>
  <c r="F200" i="31"/>
  <c r="F201" i="31" s="1"/>
  <c r="I31" i="10"/>
  <c r="J67" i="10" s="1"/>
  <c r="J108" i="10" s="1"/>
  <c r="H32" i="10"/>
  <c r="I68" i="10" s="1"/>
  <c r="I109" i="10" s="1"/>
  <c r="G35" i="10"/>
  <c r="F211" i="31"/>
  <c r="F213" i="31" s="1"/>
  <c r="F205" i="31"/>
  <c r="F207" i="31" s="1"/>
  <c r="G198" i="31"/>
  <c r="G212" i="31" s="1"/>
  <c r="G179" i="31"/>
  <c r="G204" i="31" s="1"/>
  <c r="F199" i="31"/>
  <c r="F179" i="36"/>
  <c r="F204" i="36" s="1"/>
  <c r="F206" i="36" s="1"/>
  <c r="I21" i="36"/>
  <c r="H26" i="36"/>
  <c r="H24" i="36"/>
  <c r="H23" i="36"/>
  <c r="H33" i="36"/>
  <c r="H22" i="36"/>
  <c r="G35" i="36"/>
  <c r="H25" i="36"/>
  <c r="H29" i="36"/>
  <c r="H30" i="36"/>
  <c r="H31" i="36"/>
  <c r="H28" i="36"/>
  <c r="F198" i="36"/>
  <c r="H32" i="36"/>
  <c r="H27" i="35"/>
  <c r="I27" i="35" s="1"/>
  <c r="F179" i="35"/>
  <c r="J22" i="35"/>
  <c r="F198" i="35"/>
  <c r="F199" i="35" s="1"/>
  <c r="H21" i="35"/>
  <c r="G35" i="35"/>
  <c r="H23" i="35"/>
  <c r="I23" i="35" s="1"/>
  <c r="H28" i="35"/>
  <c r="I28" i="35" s="1"/>
  <c r="H32" i="35"/>
  <c r="H31" i="35"/>
  <c r="I31" i="35" s="1"/>
  <c r="H29" i="35"/>
  <c r="H27" i="34"/>
  <c r="H28" i="34"/>
  <c r="H25" i="34"/>
  <c r="F179" i="34"/>
  <c r="H30" i="34"/>
  <c r="H24" i="34"/>
  <c r="H33" i="34"/>
  <c r="F198" i="34"/>
  <c r="F199" i="34" s="1"/>
  <c r="H26" i="34"/>
  <c r="H22" i="34"/>
  <c r="H32" i="34"/>
  <c r="H21" i="34"/>
  <c r="G35" i="34"/>
  <c r="H29" i="34"/>
  <c r="H31" i="34"/>
  <c r="H23" i="34"/>
  <c r="P44" i="32"/>
  <c r="Q33" i="32"/>
  <c r="I26" i="31"/>
  <c r="J30" i="31"/>
  <c r="J29" i="31"/>
  <c r="I25" i="31"/>
  <c r="I22" i="31"/>
  <c r="I28" i="31"/>
  <c r="F180" i="31"/>
  <c r="I31" i="31"/>
  <c r="I33" i="31"/>
  <c r="W40" i="31"/>
  <c r="V53" i="31"/>
  <c r="I32" i="31"/>
  <c r="H21" i="10"/>
  <c r="Q35" i="2"/>
  <c r="P44" i="2"/>
  <c r="N106" i="30"/>
  <c r="M106" i="34"/>
  <c r="N94" i="10"/>
  <c r="N106" i="35"/>
  <c r="M106" i="36"/>
  <c r="O94" i="33"/>
  <c r="M106" i="29"/>
  <c r="M106" i="31"/>
  <c r="H29" i="32"/>
  <c r="Q39" i="33"/>
  <c r="P53" i="33"/>
  <c r="U39" i="30"/>
  <c r="T53" i="30"/>
  <c r="I27" i="32"/>
  <c r="J57" i="32" s="1"/>
  <c r="J92" i="32" s="1"/>
  <c r="I19" i="32"/>
  <c r="J49" i="32" s="1"/>
  <c r="J84" i="32" s="1"/>
  <c r="S39" i="10"/>
  <c r="R53" i="10"/>
  <c r="D101" i="28"/>
  <c r="E180" i="30"/>
  <c r="P39" i="34"/>
  <c r="O53" i="34"/>
  <c r="F112" i="33"/>
  <c r="F105" i="28" s="1"/>
  <c r="F109" i="28" s="1"/>
  <c r="D91" i="28"/>
  <c r="D12" i="28"/>
  <c r="E199" i="29"/>
  <c r="E199" i="30"/>
  <c r="E219" i="34"/>
  <c r="E213" i="34"/>
  <c r="E215" i="34" s="1"/>
  <c r="E204" i="29"/>
  <c r="E200" i="29"/>
  <c r="E201" i="29" s="1"/>
  <c r="E211" i="29"/>
  <c r="H23" i="30"/>
  <c r="E125" i="30"/>
  <c r="D17" i="28"/>
  <c r="D213" i="29"/>
  <c r="D215" i="29" s="1"/>
  <c r="D219" i="29"/>
  <c r="D219" i="36"/>
  <c r="D213" i="36"/>
  <c r="D215" i="36" s="1"/>
  <c r="E89" i="28"/>
  <c r="H33" i="29"/>
  <c r="H31" i="30"/>
  <c r="H22" i="33"/>
  <c r="I58" i="33" s="1"/>
  <c r="I99" i="33" s="1"/>
  <c r="E205" i="30"/>
  <c r="E207" i="30" s="1"/>
  <c r="E212" i="30"/>
  <c r="E214" i="30" s="1"/>
  <c r="H24" i="29"/>
  <c r="H21" i="29"/>
  <c r="H27" i="29"/>
  <c r="H24" i="33"/>
  <c r="I60" i="33" s="1"/>
  <c r="I101" i="33" s="1"/>
  <c r="D16" i="28"/>
  <c r="E125" i="29"/>
  <c r="H25" i="29"/>
  <c r="F198" i="29"/>
  <c r="D24" i="28"/>
  <c r="E125" i="34"/>
  <c r="E180" i="29"/>
  <c r="H21" i="33"/>
  <c r="G35" i="33"/>
  <c r="E219" i="35"/>
  <c r="E213" i="35"/>
  <c r="E215" i="35" s="1"/>
  <c r="E212" i="29"/>
  <c r="E214" i="29" s="1"/>
  <c r="E205" i="29"/>
  <c r="E207" i="29" s="1"/>
  <c r="E113" i="33"/>
  <c r="D23" i="28"/>
  <c r="D7" i="28" s="1"/>
  <c r="D206" i="30"/>
  <c r="D208" i="30" s="1"/>
  <c r="D218" i="30"/>
  <c r="H30" i="29"/>
  <c r="H32" i="33"/>
  <c r="I68" i="33" s="1"/>
  <c r="I109" i="33" s="1"/>
  <c r="D90" i="28"/>
  <c r="D219" i="30"/>
  <c r="D213" i="30"/>
  <c r="D215" i="30" s="1"/>
  <c r="H29" i="33"/>
  <c r="I65" i="33" s="1"/>
  <c r="I106" i="33" s="1"/>
  <c r="H28" i="33"/>
  <c r="I64" i="33" s="1"/>
  <c r="I105" i="33" s="1"/>
  <c r="H28" i="30"/>
  <c r="H29" i="29"/>
  <c r="E218" i="35"/>
  <c r="E206" i="35"/>
  <c r="E208" i="35" s="1"/>
  <c r="H33" i="33"/>
  <c r="I69" i="33" s="1"/>
  <c r="I110" i="33" s="1"/>
  <c r="H32" i="30"/>
  <c r="H31" i="29"/>
  <c r="H33" i="30"/>
  <c r="H27" i="33"/>
  <c r="I63" i="33" s="1"/>
  <c r="I104" i="33" s="1"/>
  <c r="F198" i="30"/>
  <c r="D206" i="35"/>
  <c r="D208" i="35" s="1"/>
  <c r="D218" i="35"/>
  <c r="H24" i="30"/>
  <c r="H22" i="30"/>
  <c r="H26" i="30"/>
  <c r="H28" i="29"/>
  <c r="H22" i="29"/>
  <c r="H30" i="30"/>
  <c r="F124" i="29"/>
  <c r="F98" i="28" s="1"/>
  <c r="F90" i="28" s="1"/>
  <c r="H26" i="33"/>
  <c r="I62" i="33" s="1"/>
  <c r="I103" i="33" s="1"/>
  <c r="D206" i="34"/>
  <c r="D208" i="34" s="1"/>
  <c r="D218" i="34"/>
  <c r="E206" i="36"/>
  <c r="F179" i="30"/>
  <c r="D213" i="35"/>
  <c r="D215" i="35" s="1"/>
  <c r="D219" i="35"/>
  <c r="H27" i="30"/>
  <c r="E125" i="36"/>
  <c r="D26" i="28"/>
  <c r="D10" i="28" s="1"/>
  <c r="D213" i="34"/>
  <c r="D215" i="34" s="1"/>
  <c r="D219" i="34"/>
  <c r="H29" i="30"/>
  <c r="H25" i="30"/>
  <c r="H31" i="33"/>
  <c r="I67" i="33" s="1"/>
  <c r="I108" i="33" s="1"/>
  <c r="H21" i="30"/>
  <c r="G35" i="30"/>
  <c r="E204" i="30"/>
  <c r="E200" i="30"/>
  <c r="E201" i="30" s="1"/>
  <c r="E211" i="30"/>
  <c r="H26" i="29"/>
  <c r="E206" i="34"/>
  <c r="E208" i="34" s="1"/>
  <c r="E218" i="34"/>
  <c r="D25" i="28"/>
  <c r="E125" i="35"/>
  <c r="F179" i="29"/>
  <c r="H30" i="33"/>
  <c r="I66" i="33" s="1"/>
  <c r="I107" i="33" s="1"/>
  <c r="H25" i="33"/>
  <c r="I61" i="33" s="1"/>
  <c r="I102" i="33" s="1"/>
  <c r="G35" i="29"/>
  <c r="H32" i="29"/>
  <c r="D109" i="28"/>
  <c r="H23" i="29"/>
  <c r="D218" i="29"/>
  <c r="D206" i="29"/>
  <c r="D208" i="29" s="1"/>
  <c r="D218" i="36"/>
  <c r="D206" i="36"/>
  <c r="D208" i="36" s="1"/>
  <c r="F124" i="30"/>
  <c r="F99" i="28" s="1"/>
  <c r="F91" i="28" s="1"/>
  <c r="H20" i="2"/>
  <c r="I50" i="2" s="1"/>
  <c r="I85" i="2" s="1"/>
  <c r="H19" i="2"/>
  <c r="H23" i="2"/>
  <c r="I53" i="2" s="1"/>
  <c r="I88" i="2" s="1"/>
  <c r="E95" i="2"/>
  <c r="H25" i="2"/>
  <c r="I55" i="2" s="1"/>
  <c r="I90" i="2" s="1"/>
  <c r="G95" i="32"/>
  <c r="G22" i="28" s="1"/>
  <c r="I21" i="31"/>
  <c r="F94" i="2"/>
  <c r="F96" i="28" s="1"/>
  <c r="F125" i="31"/>
  <c r="E18" i="28"/>
  <c r="H94" i="32"/>
  <c r="H104" i="28" s="1"/>
  <c r="J18" i="2"/>
  <c r="H27" i="2"/>
  <c r="I57" i="2" s="1"/>
  <c r="I92" i="2" s="1"/>
  <c r="F113" i="10"/>
  <c r="F15" i="28" s="1"/>
  <c r="E15" i="28"/>
  <c r="E88" i="28"/>
  <c r="E101" i="28"/>
  <c r="G29" i="2"/>
  <c r="K23" i="31"/>
  <c r="I25" i="10"/>
  <c r="J61" i="10" s="1"/>
  <c r="J102" i="10" s="1"/>
  <c r="I24" i="10"/>
  <c r="J60" i="10" s="1"/>
  <c r="J101" i="10" s="1"/>
  <c r="G112" i="10"/>
  <c r="G97" i="28" s="1"/>
  <c r="I33" i="10"/>
  <c r="J69" i="10" s="1"/>
  <c r="J110" i="10" s="1"/>
  <c r="I30" i="10"/>
  <c r="J66" i="10" s="1"/>
  <c r="J107" i="10" s="1"/>
  <c r="I26" i="10"/>
  <c r="J62" i="10" s="1"/>
  <c r="J103" i="10" s="1"/>
  <c r="I27" i="10"/>
  <c r="J63" i="10" s="1"/>
  <c r="J104" i="10" s="1"/>
  <c r="D220" i="31"/>
  <c r="D222" i="31" s="1"/>
  <c r="D216" i="31"/>
  <c r="J26" i="32"/>
  <c r="K56" i="32" s="1"/>
  <c r="K91" i="32" s="1"/>
  <c r="J25" i="32"/>
  <c r="K55" i="32" s="1"/>
  <c r="K90" i="32" s="1"/>
  <c r="E220" i="31"/>
  <c r="E222" i="31" s="1"/>
  <c r="J21" i="32" l="1"/>
  <c r="K51" i="32" s="1"/>
  <c r="K86" i="32" s="1"/>
  <c r="I171" i="31"/>
  <c r="I63" i="31"/>
  <c r="I116" i="31" s="1"/>
  <c r="I27" i="31"/>
  <c r="E218" i="29"/>
  <c r="M24" i="53"/>
  <c r="M17" i="53"/>
  <c r="F208" i="31"/>
  <c r="I23" i="10"/>
  <c r="J59" i="10" s="1"/>
  <c r="J100" i="10" s="1"/>
  <c r="I187" i="31"/>
  <c r="I29" i="10"/>
  <c r="J65" i="10" s="1"/>
  <c r="J106" i="10" s="1"/>
  <c r="H124" i="31"/>
  <c r="H100" i="28" s="1"/>
  <c r="H71" i="31"/>
  <c r="H59" i="2"/>
  <c r="J22" i="32"/>
  <c r="K52" i="32" s="1"/>
  <c r="K87" i="32" s="1"/>
  <c r="H98" i="10"/>
  <c r="H112" i="10" s="1"/>
  <c r="H97" i="28" s="1"/>
  <c r="H35" i="31"/>
  <c r="I24" i="31"/>
  <c r="J60" i="31" s="1"/>
  <c r="J113" i="31" s="1"/>
  <c r="I60" i="31"/>
  <c r="I113" i="31" s="1"/>
  <c r="J23" i="32"/>
  <c r="K53" i="32" s="1"/>
  <c r="K88" i="32" s="1"/>
  <c r="J24" i="32"/>
  <c r="K54" i="32" s="1"/>
  <c r="K89" i="32" s="1"/>
  <c r="F215" i="31"/>
  <c r="I22" i="2"/>
  <c r="J52" i="2" s="1"/>
  <c r="J87" i="2" s="1"/>
  <c r="H98" i="33"/>
  <c r="I21" i="2"/>
  <c r="J51" i="2" s="1"/>
  <c r="J86" i="2" s="1"/>
  <c r="G214" i="31"/>
  <c r="G92" i="28"/>
  <c r="J190" i="36"/>
  <c r="J171" i="36"/>
  <c r="J63" i="36"/>
  <c r="J116" i="36" s="1"/>
  <c r="J27" i="36"/>
  <c r="J25" i="35"/>
  <c r="J188" i="35"/>
  <c r="J169" i="35"/>
  <c r="J61" i="35"/>
  <c r="J114" i="35" s="1"/>
  <c r="J30" i="35"/>
  <c r="J193" i="35"/>
  <c r="J174" i="35"/>
  <c r="J66" i="35"/>
  <c r="J119" i="35" s="1"/>
  <c r="J31" i="35"/>
  <c r="J194" i="35"/>
  <c r="J175" i="35"/>
  <c r="J67" i="35"/>
  <c r="J120" i="35" s="1"/>
  <c r="J27" i="35"/>
  <c r="J190" i="35"/>
  <c r="J171" i="35"/>
  <c r="J63" i="35"/>
  <c r="J116" i="35" s="1"/>
  <c r="J28" i="35"/>
  <c r="J191" i="35"/>
  <c r="J172" i="35"/>
  <c r="J64" i="35"/>
  <c r="J117" i="35" s="1"/>
  <c r="K24" i="35"/>
  <c r="K60" i="35"/>
  <c r="K113" i="35" s="1"/>
  <c r="K168" i="35"/>
  <c r="K187" i="35"/>
  <c r="J167" i="35"/>
  <c r="J23" i="35"/>
  <c r="J186" i="35"/>
  <c r="J59" i="35"/>
  <c r="J112" i="35" s="1"/>
  <c r="K189" i="35"/>
  <c r="K170" i="35"/>
  <c r="K62" i="35"/>
  <c r="K115" i="35" s="1"/>
  <c r="K26" i="35"/>
  <c r="I57" i="10"/>
  <c r="I98" i="10" s="1"/>
  <c r="I23" i="33"/>
  <c r="J59" i="33" s="1"/>
  <c r="J100" i="33" s="1"/>
  <c r="I57" i="33"/>
  <c r="I98" i="33" s="1"/>
  <c r="L48" i="32"/>
  <c r="L83" i="32" s="1"/>
  <c r="K48" i="32"/>
  <c r="K83" i="32" s="1"/>
  <c r="I49" i="2"/>
  <c r="I84" i="2" s="1"/>
  <c r="K48" i="2"/>
  <c r="K83" i="2" s="1"/>
  <c r="I24" i="2"/>
  <c r="J54" i="2" s="1"/>
  <c r="J89" i="2" s="1"/>
  <c r="I26" i="2"/>
  <c r="J56" i="2" s="1"/>
  <c r="J91" i="2" s="1"/>
  <c r="E216" i="31"/>
  <c r="K87" i="28"/>
  <c r="K95" i="28" s="1"/>
  <c r="K103" i="28" s="1"/>
  <c r="K67" i="28"/>
  <c r="K75" i="28" s="1"/>
  <c r="L210" i="29"/>
  <c r="L56" i="29"/>
  <c r="L74" i="29"/>
  <c r="L203" i="29"/>
  <c r="L38" i="29"/>
  <c r="L109" i="29"/>
  <c r="L183" i="29"/>
  <c r="L90" i="29"/>
  <c r="L164" i="29"/>
  <c r="L131" i="29"/>
  <c r="L148" i="29"/>
  <c r="L20" i="29"/>
  <c r="L56" i="34"/>
  <c r="L148" i="34"/>
  <c r="L183" i="34"/>
  <c r="L131" i="34"/>
  <c r="L210" i="34"/>
  <c r="L109" i="34"/>
  <c r="L90" i="34"/>
  <c r="L74" i="34"/>
  <c r="L38" i="34"/>
  <c r="L203" i="34"/>
  <c r="L20" i="34"/>
  <c r="L164" i="34"/>
  <c r="M47" i="2"/>
  <c r="M2" i="36"/>
  <c r="M2" i="34"/>
  <c r="M2" i="32"/>
  <c r="M2" i="30"/>
  <c r="M2" i="31"/>
  <c r="M2" i="33"/>
  <c r="M2" i="10"/>
  <c r="M2" i="43"/>
  <c r="M2" i="29"/>
  <c r="M2" i="35"/>
  <c r="M62" i="2"/>
  <c r="M32" i="2"/>
  <c r="M75" i="2"/>
  <c r="M17" i="2"/>
  <c r="M82" i="2"/>
  <c r="L56" i="10"/>
  <c r="L74" i="10"/>
  <c r="L20" i="10"/>
  <c r="L38" i="10"/>
  <c r="L90" i="10"/>
  <c r="L97" i="10"/>
  <c r="L56" i="36"/>
  <c r="L210" i="36"/>
  <c r="L131" i="36"/>
  <c r="L90" i="36"/>
  <c r="L148" i="36"/>
  <c r="L164" i="36"/>
  <c r="L183" i="36"/>
  <c r="L20" i="36"/>
  <c r="L203" i="36"/>
  <c r="L109" i="36"/>
  <c r="L74" i="36"/>
  <c r="L38" i="36"/>
  <c r="O5" i="28"/>
  <c r="N2" i="2"/>
  <c r="N2" i="53" s="1"/>
  <c r="N13" i="28"/>
  <c r="N21" i="28"/>
  <c r="L56" i="31"/>
  <c r="L210" i="31"/>
  <c r="L148" i="31"/>
  <c r="L203" i="31"/>
  <c r="L74" i="31"/>
  <c r="L131" i="31"/>
  <c r="L183" i="31"/>
  <c r="L90" i="31"/>
  <c r="L164" i="31"/>
  <c r="L109" i="31"/>
  <c r="L20" i="31"/>
  <c r="L38" i="31"/>
  <c r="L56" i="33"/>
  <c r="L74" i="33"/>
  <c r="L38" i="33"/>
  <c r="L90" i="33"/>
  <c r="L20" i="33"/>
  <c r="L97" i="33"/>
  <c r="L82" i="32"/>
  <c r="L62" i="32"/>
  <c r="L75" i="32"/>
  <c r="L32" i="32"/>
  <c r="L17" i="32"/>
  <c r="L47" i="32"/>
  <c r="L56" i="35"/>
  <c r="L164" i="35"/>
  <c r="L131" i="35"/>
  <c r="L203" i="35"/>
  <c r="L38" i="35"/>
  <c r="L183" i="35"/>
  <c r="L210" i="35"/>
  <c r="L148" i="35"/>
  <c r="L90" i="35"/>
  <c r="L109" i="35"/>
  <c r="L20" i="35"/>
  <c r="L74" i="35"/>
  <c r="L38" i="43"/>
  <c r="L74" i="43"/>
  <c r="L56" i="43"/>
  <c r="L84" i="43"/>
  <c r="L20" i="43"/>
  <c r="L59" i="28"/>
  <c r="AL34" i="28"/>
  <c r="M34" i="28"/>
  <c r="L56" i="30"/>
  <c r="L20" i="30"/>
  <c r="L183" i="30"/>
  <c r="L203" i="30"/>
  <c r="L90" i="30"/>
  <c r="L148" i="30"/>
  <c r="L38" i="30"/>
  <c r="L164" i="30"/>
  <c r="L131" i="30"/>
  <c r="L109" i="30"/>
  <c r="L210" i="30"/>
  <c r="L74" i="30"/>
  <c r="E219" i="36"/>
  <c r="E213" i="36"/>
  <c r="E215" i="36" s="1"/>
  <c r="J22" i="10"/>
  <c r="K58" i="10" s="1"/>
  <c r="K99" i="10" s="1"/>
  <c r="J28" i="10"/>
  <c r="K64" i="10" s="1"/>
  <c r="K105" i="10" s="1"/>
  <c r="F199" i="36"/>
  <c r="E208" i="36"/>
  <c r="I32" i="10"/>
  <c r="J68" i="10" s="1"/>
  <c r="J109" i="10" s="1"/>
  <c r="G205" i="31"/>
  <c r="G207" i="31" s="1"/>
  <c r="H35" i="10"/>
  <c r="E218" i="36"/>
  <c r="J31" i="10"/>
  <c r="K67" i="10" s="1"/>
  <c r="K108" i="10" s="1"/>
  <c r="K20" i="32"/>
  <c r="L50" i="32" s="1"/>
  <c r="L85" i="32" s="1"/>
  <c r="I189" i="29"/>
  <c r="I170" i="29"/>
  <c r="I62" i="29"/>
  <c r="I115" i="29" s="1"/>
  <c r="I61" i="30"/>
  <c r="I114" i="30" s="1"/>
  <c r="I188" i="30"/>
  <c r="I169" i="30"/>
  <c r="I174" i="30"/>
  <c r="I66" i="30"/>
  <c r="I119" i="30" s="1"/>
  <c r="I193" i="30"/>
  <c r="I187" i="29"/>
  <c r="I168" i="29"/>
  <c r="I60" i="29"/>
  <c r="I113" i="29" s="1"/>
  <c r="J175" i="31"/>
  <c r="J194" i="31"/>
  <c r="J67" i="31"/>
  <c r="J120" i="31" s="1"/>
  <c r="K193" i="31"/>
  <c r="K174" i="31"/>
  <c r="K66" i="31"/>
  <c r="K119" i="31" s="1"/>
  <c r="I184" i="34"/>
  <c r="I165" i="34"/>
  <c r="I57" i="34"/>
  <c r="I193" i="34"/>
  <c r="I174" i="34"/>
  <c r="I66" i="34"/>
  <c r="I119" i="34" s="1"/>
  <c r="I191" i="35"/>
  <c r="I172" i="35"/>
  <c r="I64" i="35"/>
  <c r="I117" i="35" s="1"/>
  <c r="I63" i="35"/>
  <c r="I116" i="35" s="1"/>
  <c r="I190" i="35"/>
  <c r="I171" i="35"/>
  <c r="I65" i="36"/>
  <c r="I118" i="36" s="1"/>
  <c r="I192" i="36"/>
  <c r="I173" i="36"/>
  <c r="J184" i="36"/>
  <c r="J165" i="36"/>
  <c r="J57" i="36"/>
  <c r="J110" i="36" s="1"/>
  <c r="H71" i="35"/>
  <c r="H110" i="35"/>
  <c r="H124" i="35" s="1"/>
  <c r="H107" i="28" s="1"/>
  <c r="I65" i="30"/>
  <c r="I118" i="30" s="1"/>
  <c r="I192" i="30"/>
  <c r="I173" i="30"/>
  <c r="I185" i="29"/>
  <c r="I166" i="29"/>
  <c r="I58" i="29"/>
  <c r="I111" i="29" s="1"/>
  <c r="J62" i="31"/>
  <c r="J115" i="31" s="1"/>
  <c r="J170" i="31"/>
  <c r="J189" i="31"/>
  <c r="I167" i="35"/>
  <c r="I59" i="35"/>
  <c r="I112" i="35" s="1"/>
  <c r="I186" i="35"/>
  <c r="I188" i="36"/>
  <c r="I169" i="36"/>
  <c r="I61" i="36"/>
  <c r="I114" i="36" s="1"/>
  <c r="H71" i="30"/>
  <c r="H110" i="30"/>
  <c r="J191" i="31"/>
  <c r="J64" i="31"/>
  <c r="J117" i="31" s="1"/>
  <c r="J172" i="31"/>
  <c r="I195" i="34"/>
  <c r="I176" i="34"/>
  <c r="I68" i="34"/>
  <c r="I121" i="34" s="1"/>
  <c r="I169" i="34"/>
  <c r="I188" i="34"/>
  <c r="I61" i="34"/>
  <c r="I114" i="34" s="1"/>
  <c r="I172" i="29"/>
  <c r="I64" i="29"/>
  <c r="I117" i="29" s="1"/>
  <c r="I191" i="29"/>
  <c r="I173" i="29"/>
  <c r="I65" i="29"/>
  <c r="I118" i="29" s="1"/>
  <c r="I192" i="29"/>
  <c r="I188" i="29"/>
  <c r="I169" i="29"/>
  <c r="I61" i="29"/>
  <c r="I114" i="29" s="1"/>
  <c r="L59" i="31"/>
  <c r="L112" i="31" s="1"/>
  <c r="L186" i="31"/>
  <c r="L167" i="31"/>
  <c r="I170" i="30"/>
  <c r="I62" i="30"/>
  <c r="I115" i="30" s="1"/>
  <c r="I189" i="30"/>
  <c r="I193" i="29"/>
  <c r="I174" i="29"/>
  <c r="I66" i="29"/>
  <c r="I119" i="29" s="1"/>
  <c r="J185" i="31"/>
  <c r="J166" i="31"/>
  <c r="J58" i="31"/>
  <c r="J111" i="31" s="1"/>
  <c r="I185" i="34"/>
  <c r="I166" i="34"/>
  <c r="I58" i="34"/>
  <c r="I111" i="34" s="1"/>
  <c r="I172" i="34"/>
  <c r="I64" i="34"/>
  <c r="I117" i="34" s="1"/>
  <c r="I191" i="34"/>
  <c r="I184" i="35"/>
  <c r="I165" i="35"/>
  <c r="I57" i="35"/>
  <c r="I195" i="36"/>
  <c r="I176" i="36"/>
  <c r="I68" i="36"/>
  <c r="I121" i="36" s="1"/>
  <c r="I185" i="36"/>
  <c r="I166" i="36"/>
  <c r="I58" i="36"/>
  <c r="H71" i="29"/>
  <c r="H110" i="29"/>
  <c r="J59" i="32"/>
  <c r="J184" i="31"/>
  <c r="J165" i="31"/>
  <c r="J57" i="31"/>
  <c r="I167" i="29"/>
  <c r="I186" i="29"/>
  <c r="I59" i="29"/>
  <c r="I112" i="29" s="1"/>
  <c r="I185" i="30"/>
  <c r="I166" i="30"/>
  <c r="I58" i="30"/>
  <c r="I111" i="30" s="1"/>
  <c r="I177" i="30"/>
  <c r="I69" i="30"/>
  <c r="I122" i="30" s="1"/>
  <c r="I196" i="30"/>
  <c r="I172" i="30"/>
  <c r="I191" i="30"/>
  <c r="I64" i="30"/>
  <c r="I117" i="30" s="1"/>
  <c r="I175" i="30"/>
  <c r="I67" i="30"/>
  <c r="I120" i="30" s="1"/>
  <c r="I194" i="30"/>
  <c r="J68" i="31"/>
  <c r="J121" i="31" s="1"/>
  <c r="J195" i="31"/>
  <c r="J176" i="31"/>
  <c r="J190" i="31"/>
  <c r="J171" i="31"/>
  <c r="J63" i="31"/>
  <c r="J116" i="31" s="1"/>
  <c r="I186" i="34"/>
  <c r="I167" i="34"/>
  <c r="I59" i="34"/>
  <c r="I112" i="34" s="1"/>
  <c r="I189" i="34"/>
  <c r="I170" i="34"/>
  <c r="I62" i="34"/>
  <c r="I115" i="34" s="1"/>
  <c r="I190" i="34"/>
  <c r="I171" i="34"/>
  <c r="I63" i="34"/>
  <c r="I116" i="34" s="1"/>
  <c r="I196" i="36"/>
  <c r="I69" i="36"/>
  <c r="I122" i="36" s="1"/>
  <c r="I177" i="36"/>
  <c r="H71" i="34"/>
  <c r="H110" i="34"/>
  <c r="H124" i="34" s="1"/>
  <c r="H106" i="28" s="1"/>
  <c r="I187" i="30"/>
  <c r="I168" i="30"/>
  <c r="I60" i="30"/>
  <c r="I113" i="30" s="1"/>
  <c r="I194" i="29"/>
  <c r="I175" i="29"/>
  <c r="I67" i="29"/>
  <c r="I120" i="29" s="1"/>
  <c r="I177" i="29"/>
  <c r="I196" i="29"/>
  <c r="I69" i="29"/>
  <c r="I122" i="29" s="1"/>
  <c r="I186" i="30"/>
  <c r="I167" i="30"/>
  <c r="I59" i="30"/>
  <c r="I112" i="30" s="1"/>
  <c r="J188" i="31"/>
  <c r="J169" i="31"/>
  <c r="J61" i="31"/>
  <c r="J114" i="31" s="1"/>
  <c r="I194" i="34"/>
  <c r="I175" i="34"/>
  <c r="I67" i="34"/>
  <c r="I120" i="34" s="1"/>
  <c r="I192" i="35"/>
  <c r="I173" i="35"/>
  <c r="I65" i="35"/>
  <c r="I118" i="35" s="1"/>
  <c r="I191" i="36"/>
  <c r="I172" i="36"/>
  <c r="I64" i="36"/>
  <c r="I117" i="36" s="1"/>
  <c r="I59" i="36"/>
  <c r="I112" i="36" s="1"/>
  <c r="I186" i="36"/>
  <c r="I167" i="36"/>
  <c r="I195" i="29"/>
  <c r="I176" i="29"/>
  <c r="I68" i="29"/>
  <c r="I121" i="29" s="1"/>
  <c r="I184" i="30"/>
  <c r="I165" i="30"/>
  <c r="I57" i="30"/>
  <c r="I190" i="30"/>
  <c r="I171" i="30"/>
  <c r="I63" i="30"/>
  <c r="I116" i="30" s="1"/>
  <c r="I195" i="30"/>
  <c r="I176" i="30"/>
  <c r="I68" i="30"/>
  <c r="I121" i="30" s="1"/>
  <c r="I171" i="29"/>
  <c r="I190" i="29"/>
  <c r="I63" i="29"/>
  <c r="I116" i="29" s="1"/>
  <c r="K192" i="31"/>
  <c r="K173" i="31"/>
  <c r="K65" i="31"/>
  <c r="K118" i="31" s="1"/>
  <c r="I65" i="34"/>
  <c r="I118" i="34" s="1"/>
  <c r="I192" i="34"/>
  <c r="I173" i="34"/>
  <c r="I196" i="34"/>
  <c r="I177" i="34"/>
  <c r="I69" i="34"/>
  <c r="I122" i="34" s="1"/>
  <c r="I194" i="35"/>
  <c r="I175" i="35"/>
  <c r="I67" i="35"/>
  <c r="I120" i="35" s="1"/>
  <c r="K185" i="35"/>
  <c r="K166" i="35"/>
  <c r="K58" i="35"/>
  <c r="K111" i="35" s="1"/>
  <c r="I194" i="36"/>
  <c r="I175" i="36"/>
  <c r="I67" i="36"/>
  <c r="I120" i="36" s="1"/>
  <c r="I168" i="36"/>
  <c r="I60" i="36"/>
  <c r="I113" i="36" s="1"/>
  <c r="I187" i="36"/>
  <c r="H71" i="36"/>
  <c r="I184" i="29"/>
  <c r="I165" i="29"/>
  <c r="I57" i="29"/>
  <c r="J196" i="31"/>
  <c r="J177" i="31"/>
  <c r="J69" i="31"/>
  <c r="J122" i="31" s="1"/>
  <c r="J168" i="31"/>
  <c r="I187" i="34"/>
  <c r="I168" i="34"/>
  <c r="I60" i="34"/>
  <c r="I113" i="34" s="1"/>
  <c r="I176" i="35"/>
  <c r="I195" i="35"/>
  <c r="I68" i="35"/>
  <c r="I121" i="35" s="1"/>
  <c r="I193" i="36"/>
  <c r="I174" i="36"/>
  <c r="I66" i="36"/>
  <c r="I119" i="36" s="1"/>
  <c r="I189" i="36"/>
  <c r="I170" i="36"/>
  <c r="I62" i="36"/>
  <c r="I115" i="36" s="1"/>
  <c r="N33" i="35"/>
  <c r="N177" i="35"/>
  <c r="N196" i="35"/>
  <c r="N69" i="35"/>
  <c r="N122" i="35" s="1"/>
  <c r="I110" i="31"/>
  <c r="G211" i="31"/>
  <c r="G219" i="31" s="1"/>
  <c r="F211" i="36"/>
  <c r="F213" i="36" s="1"/>
  <c r="G180" i="31"/>
  <c r="G199" i="31"/>
  <c r="G200" i="31"/>
  <c r="G201" i="31" s="1"/>
  <c r="F219" i="31"/>
  <c r="F218" i="31"/>
  <c r="F180" i="36"/>
  <c r="G179" i="36"/>
  <c r="G211" i="36" s="1"/>
  <c r="H124" i="36"/>
  <c r="H108" i="28" s="1"/>
  <c r="G198" i="36"/>
  <c r="G205" i="36" s="1"/>
  <c r="G207" i="36" s="1"/>
  <c r="I28" i="36"/>
  <c r="I30" i="36"/>
  <c r="I25" i="36"/>
  <c r="I22" i="36"/>
  <c r="I32" i="36"/>
  <c r="I23" i="36"/>
  <c r="I26" i="36"/>
  <c r="H35" i="36"/>
  <c r="F200" i="36"/>
  <c r="F201" i="36" s="1"/>
  <c r="F212" i="36"/>
  <c r="F205" i="36"/>
  <c r="I31" i="36"/>
  <c r="I29" i="36"/>
  <c r="I33" i="36"/>
  <c r="I24" i="36"/>
  <c r="J21" i="36"/>
  <c r="K22" i="35"/>
  <c r="I21" i="35"/>
  <c r="H35" i="35"/>
  <c r="F200" i="35"/>
  <c r="F201" i="35" s="1"/>
  <c r="F204" i="35"/>
  <c r="F211" i="35"/>
  <c r="F180" i="35"/>
  <c r="I29" i="35"/>
  <c r="I32" i="35"/>
  <c r="F205" i="35"/>
  <c r="F207" i="35" s="1"/>
  <c r="F212" i="35"/>
  <c r="F214" i="35" s="1"/>
  <c r="G179" i="35"/>
  <c r="G198" i="35"/>
  <c r="I23" i="34"/>
  <c r="I29" i="34"/>
  <c r="I33" i="34"/>
  <c r="I30" i="34"/>
  <c r="G198" i="34"/>
  <c r="F200" i="34"/>
  <c r="F201" i="34" s="1"/>
  <c r="F211" i="34"/>
  <c r="F204" i="34"/>
  <c r="I28" i="34"/>
  <c r="G179" i="34"/>
  <c r="I32" i="34"/>
  <c r="I26" i="34"/>
  <c r="I31" i="34"/>
  <c r="F205" i="34"/>
  <c r="F207" i="34" s="1"/>
  <c r="F212" i="34"/>
  <c r="F214" i="34" s="1"/>
  <c r="I24" i="34"/>
  <c r="I21" i="34"/>
  <c r="H35" i="34"/>
  <c r="I25" i="34"/>
  <c r="I27" i="34"/>
  <c r="I22" i="34"/>
  <c r="F180" i="34"/>
  <c r="Q44" i="32"/>
  <c r="R33" i="32"/>
  <c r="H198" i="31"/>
  <c r="J33" i="31"/>
  <c r="J28" i="31"/>
  <c r="J27" i="31"/>
  <c r="J32" i="31"/>
  <c r="K30" i="31"/>
  <c r="K29" i="31"/>
  <c r="W53" i="31"/>
  <c r="X40" i="31"/>
  <c r="J31" i="31"/>
  <c r="J22" i="31"/>
  <c r="H179" i="31"/>
  <c r="H211" i="31" s="1"/>
  <c r="J25" i="31"/>
  <c r="J26" i="31"/>
  <c r="I21" i="10"/>
  <c r="R35" i="2"/>
  <c r="Q44" i="2"/>
  <c r="N106" i="29"/>
  <c r="N106" i="31"/>
  <c r="O106" i="35"/>
  <c r="O106" i="30"/>
  <c r="N106" i="36"/>
  <c r="O94" i="10"/>
  <c r="P94" i="33"/>
  <c r="N106" i="34"/>
  <c r="F89" i="28"/>
  <c r="D216" i="36"/>
  <c r="I29" i="32"/>
  <c r="R39" i="33"/>
  <c r="Q53" i="33"/>
  <c r="V39" i="30"/>
  <c r="U53" i="30"/>
  <c r="E93" i="28"/>
  <c r="G94" i="2"/>
  <c r="J19" i="32"/>
  <c r="K49" i="32" s="1"/>
  <c r="J27" i="32"/>
  <c r="K57" i="32" s="1"/>
  <c r="K92" i="32" s="1"/>
  <c r="D93" i="28"/>
  <c r="T39" i="10"/>
  <c r="S53" i="10"/>
  <c r="E220" i="34"/>
  <c r="E222" i="34" s="1"/>
  <c r="D19" i="28"/>
  <c r="D220" i="29"/>
  <c r="D222" i="29" s="1"/>
  <c r="Q39" i="34"/>
  <c r="P53" i="34"/>
  <c r="G179" i="30"/>
  <c r="G211" i="30" s="1"/>
  <c r="G124" i="30"/>
  <c r="G99" i="28" s="1"/>
  <c r="G91" i="28" s="1"/>
  <c r="G124" i="29"/>
  <c r="G98" i="28" s="1"/>
  <c r="G90" i="28" s="1"/>
  <c r="D220" i="34"/>
  <c r="D222" i="34" s="1"/>
  <c r="F199" i="29"/>
  <c r="D27" i="28"/>
  <c r="D220" i="36"/>
  <c r="D222" i="36" s="1"/>
  <c r="D216" i="30"/>
  <c r="E220" i="35"/>
  <c r="E222" i="35" s="1"/>
  <c r="D216" i="29"/>
  <c r="E216" i="34"/>
  <c r="E12" i="28"/>
  <c r="E213" i="30"/>
  <c r="E215" i="30" s="1"/>
  <c r="E219" i="30"/>
  <c r="I31" i="33"/>
  <c r="J67" i="33" s="1"/>
  <c r="J108" i="33" s="1"/>
  <c r="I27" i="30"/>
  <c r="D220" i="35"/>
  <c r="D222" i="35" s="1"/>
  <c r="I31" i="29"/>
  <c r="E216" i="35"/>
  <c r="I30" i="29"/>
  <c r="F180" i="29"/>
  <c r="F125" i="34"/>
  <c r="E24" i="28"/>
  <c r="E16" i="28"/>
  <c r="F125" i="29"/>
  <c r="E213" i="29"/>
  <c r="E215" i="29" s="1"/>
  <c r="E219" i="29"/>
  <c r="I24" i="30"/>
  <c r="D216" i="35"/>
  <c r="F212" i="29"/>
  <c r="F214" i="29" s="1"/>
  <c r="F205" i="29"/>
  <c r="F207" i="29" s="1"/>
  <c r="D8" i="28"/>
  <c r="I24" i="33"/>
  <c r="J60" i="33" s="1"/>
  <c r="J101" i="33" s="1"/>
  <c r="I21" i="29"/>
  <c r="H35" i="29"/>
  <c r="I20" i="2"/>
  <c r="J50" i="2" s="1"/>
  <c r="J85" i="2" s="1"/>
  <c r="I25" i="33"/>
  <c r="J61" i="33" s="1"/>
  <c r="J102" i="33" s="1"/>
  <c r="F200" i="29"/>
  <c r="F201" i="29" s="1"/>
  <c r="F204" i="29"/>
  <c r="F211" i="29"/>
  <c r="E218" i="30"/>
  <c r="E206" i="30"/>
  <c r="E208" i="30" s="1"/>
  <c r="I29" i="30"/>
  <c r="F180" i="30"/>
  <c r="F200" i="30"/>
  <c r="F201" i="30" s="1"/>
  <c r="F211" i="30"/>
  <c r="F204" i="30"/>
  <c r="D216" i="34"/>
  <c r="I30" i="30"/>
  <c r="G198" i="30"/>
  <c r="F199" i="30"/>
  <c r="F212" i="30"/>
  <c r="F214" i="30" s="1"/>
  <c r="F205" i="30"/>
  <c r="F207" i="30" s="1"/>
  <c r="I25" i="29"/>
  <c r="I22" i="33"/>
  <c r="J58" i="33" s="1"/>
  <c r="J99" i="33" s="1"/>
  <c r="E206" i="29"/>
  <c r="E208" i="29" s="1"/>
  <c r="G179" i="29"/>
  <c r="F125" i="35"/>
  <c r="E25" i="28"/>
  <c r="I26" i="33"/>
  <c r="J62" i="33" s="1"/>
  <c r="J103" i="33" s="1"/>
  <c r="I26" i="30"/>
  <c r="I29" i="33"/>
  <c r="J65" i="33" s="1"/>
  <c r="J106" i="33" s="1"/>
  <c r="I32" i="33"/>
  <c r="J68" i="33" s="1"/>
  <c r="J109" i="33" s="1"/>
  <c r="G112" i="33"/>
  <c r="G105" i="28" s="1"/>
  <c r="G109" i="28" s="1"/>
  <c r="I23" i="30"/>
  <c r="I32" i="29"/>
  <c r="I25" i="30"/>
  <c r="F125" i="36"/>
  <c r="E26" i="28"/>
  <c r="E10" i="28" s="1"/>
  <c r="I29" i="29"/>
  <c r="I28" i="30"/>
  <c r="I21" i="33"/>
  <c r="H35" i="33"/>
  <c r="I24" i="29"/>
  <c r="I31" i="30"/>
  <c r="I26" i="29"/>
  <c r="I33" i="33"/>
  <c r="J69" i="33" s="1"/>
  <c r="J110" i="33" s="1"/>
  <c r="E23" i="28"/>
  <c r="E7" i="28" s="1"/>
  <c r="F113" i="33"/>
  <c r="I27" i="29"/>
  <c r="I23" i="29"/>
  <c r="I30" i="33"/>
  <c r="J66" i="33" s="1"/>
  <c r="J107" i="33" s="1"/>
  <c r="H35" i="30"/>
  <c r="I21" i="30"/>
  <c r="I22" i="29"/>
  <c r="I32" i="30"/>
  <c r="I28" i="33"/>
  <c r="J64" i="33" s="1"/>
  <c r="J105" i="33" s="1"/>
  <c r="D220" i="30"/>
  <c r="D222" i="30" s="1"/>
  <c r="I33" i="29"/>
  <c r="D9" i="28"/>
  <c r="I28" i="29"/>
  <c r="I22" i="30"/>
  <c r="I27" i="33"/>
  <c r="J63" i="33" s="1"/>
  <c r="J104" i="33" s="1"/>
  <c r="I33" i="30"/>
  <c r="G198" i="29"/>
  <c r="E17" i="28"/>
  <c r="F125" i="30"/>
  <c r="I23" i="2"/>
  <c r="J53" i="2" s="1"/>
  <c r="J88" i="2" s="1"/>
  <c r="I19" i="2"/>
  <c r="E14" i="28"/>
  <c r="I25" i="2"/>
  <c r="J55" i="2" s="1"/>
  <c r="J90" i="2" s="1"/>
  <c r="H29" i="2"/>
  <c r="H95" i="32"/>
  <c r="H22" i="28" s="1"/>
  <c r="J21" i="31"/>
  <c r="G206" i="31"/>
  <c r="F95" i="2"/>
  <c r="G125" i="31"/>
  <c r="F18" i="28"/>
  <c r="G113" i="10"/>
  <c r="G15" i="28" s="1"/>
  <c r="K18" i="2"/>
  <c r="I27" i="2"/>
  <c r="J57" i="2" s="1"/>
  <c r="J92" i="2" s="1"/>
  <c r="L23" i="31"/>
  <c r="J27" i="10"/>
  <c r="K63" i="10" s="1"/>
  <c r="K104" i="10" s="1"/>
  <c r="J23" i="10"/>
  <c r="K59" i="10" s="1"/>
  <c r="K100" i="10" s="1"/>
  <c r="J30" i="10"/>
  <c r="K66" i="10" s="1"/>
  <c r="K107" i="10" s="1"/>
  <c r="J33" i="10"/>
  <c r="K69" i="10" s="1"/>
  <c r="K110" i="10" s="1"/>
  <c r="J24" i="10"/>
  <c r="K60" i="10" s="1"/>
  <c r="K101" i="10" s="1"/>
  <c r="J26" i="10"/>
  <c r="K62" i="10" s="1"/>
  <c r="K103" i="10" s="1"/>
  <c r="J25" i="10"/>
  <c r="K61" i="10" s="1"/>
  <c r="K102" i="10" s="1"/>
  <c r="K24" i="32"/>
  <c r="L54" i="32" s="1"/>
  <c r="L89" i="32" s="1"/>
  <c r="K25" i="32"/>
  <c r="L55" i="32" s="1"/>
  <c r="L90" i="32" s="1"/>
  <c r="K26" i="32"/>
  <c r="L56" i="32" s="1"/>
  <c r="L91" i="32" s="1"/>
  <c r="L18" i="32"/>
  <c r="K21" i="32"/>
  <c r="L51" i="32" s="1"/>
  <c r="L86" i="32" s="1"/>
  <c r="F216" i="31" l="1"/>
  <c r="J29" i="10"/>
  <c r="K65" i="10" s="1"/>
  <c r="K106" i="10" s="1"/>
  <c r="N24" i="53"/>
  <c r="N17" i="53"/>
  <c r="K28" i="10"/>
  <c r="L64" i="10" s="1"/>
  <c r="L105" i="10" s="1"/>
  <c r="J23" i="33"/>
  <c r="K59" i="33" s="1"/>
  <c r="K100" i="33" s="1"/>
  <c r="K22" i="32"/>
  <c r="L52" i="32" s="1"/>
  <c r="L87" i="32" s="1"/>
  <c r="H92" i="28"/>
  <c r="K23" i="32"/>
  <c r="L53" i="32" s="1"/>
  <c r="L88" i="32" s="1"/>
  <c r="I71" i="31"/>
  <c r="I124" i="31"/>
  <c r="I100" i="28" s="1"/>
  <c r="J26" i="2"/>
  <c r="K56" i="2" s="1"/>
  <c r="K91" i="2" s="1"/>
  <c r="I35" i="31"/>
  <c r="J187" i="31"/>
  <c r="J24" i="31"/>
  <c r="K187" i="31" s="1"/>
  <c r="J21" i="2"/>
  <c r="K51" i="2" s="1"/>
  <c r="K86" i="2" s="1"/>
  <c r="I71" i="33"/>
  <c r="J22" i="2"/>
  <c r="K52" i="2" s="1"/>
  <c r="K87" i="2" s="1"/>
  <c r="K22" i="10"/>
  <c r="L58" i="10" s="1"/>
  <c r="L99" i="10" s="1"/>
  <c r="I71" i="10"/>
  <c r="J24" i="2"/>
  <c r="K54" i="2" s="1"/>
  <c r="K89" i="2" s="1"/>
  <c r="I59" i="2"/>
  <c r="K27" i="36"/>
  <c r="K190" i="36"/>
  <c r="K171" i="36"/>
  <c r="K63" i="36"/>
  <c r="K116" i="36" s="1"/>
  <c r="K27" i="35"/>
  <c r="K190" i="35"/>
  <c r="K171" i="35"/>
  <c r="K63" i="35"/>
  <c r="K116" i="35" s="1"/>
  <c r="K193" i="35"/>
  <c r="K174" i="35"/>
  <c r="K66" i="35"/>
  <c r="K119" i="35" s="1"/>
  <c r="K30" i="35"/>
  <c r="K191" i="35"/>
  <c r="K172" i="35"/>
  <c r="K64" i="35"/>
  <c r="K117" i="35" s="1"/>
  <c r="K28" i="35"/>
  <c r="K67" i="35"/>
  <c r="K120" i="35" s="1"/>
  <c r="K194" i="35"/>
  <c r="K175" i="35"/>
  <c r="K31" i="35"/>
  <c r="K23" i="35"/>
  <c r="K186" i="35"/>
  <c r="K167" i="35"/>
  <c r="K59" i="35"/>
  <c r="K112" i="35" s="1"/>
  <c r="L24" i="35"/>
  <c r="L60" i="35"/>
  <c r="L113" i="35" s="1"/>
  <c r="L187" i="35"/>
  <c r="L168" i="35"/>
  <c r="L170" i="35"/>
  <c r="L62" i="35"/>
  <c r="L115" i="35" s="1"/>
  <c r="L189" i="35"/>
  <c r="L26" i="35"/>
  <c r="K188" i="35"/>
  <c r="K169" i="35"/>
  <c r="K61" i="35"/>
  <c r="K114" i="35" s="1"/>
  <c r="K25" i="35"/>
  <c r="J57" i="10"/>
  <c r="J71" i="10" s="1"/>
  <c r="J57" i="33"/>
  <c r="J71" i="33" s="1"/>
  <c r="M48" i="32"/>
  <c r="M83" i="32" s="1"/>
  <c r="J49" i="2"/>
  <c r="J84" i="2" s="1"/>
  <c r="L48" i="2"/>
  <c r="L83" i="2" s="1"/>
  <c r="G96" i="28"/>
  <c r="G88" i="28" s="1"/>
  <c r="N47" i="2"/>
  <c r="N2" i="36"/>
  <c r="N2" i="34"/>
  <c r="N2" i="32"/>
  <c r="N2" i="30"/>
  <c r="N2" i="33"/>
  <c r="N2" i="35"/>
  <c r="N2" i="10"/>
  <c r="N2" i="31"/>
  <c r="N2" i="43"/>
  <c r="N2" i="29"/>
  <c r="N62" i="2"/>
  <c r="N32" i="2"/>
  <c r="N75" i="2"/>
  <c r="N82" i="2"/>
  <c r="N17" i="2"/>
  <c r="M20" i="43"/>
  <c r="M38" i="43"/>
  <c r="M74" i="43"/>
  <c r="M84" i="43"/>
  <c r="M56" i="43"/>
  <c r="P5" i="28"/>
  <c r="O2" i="2"/>
  <c r="O2" i="53" s="1"/>
  <c r="O13" i="28"/>
  <c r="O21" i="28"/>
  <c r="M56" i="10"/>
  <c r="M74" i="10"/>
  <c r="M20" i="10"/>
  <c r="M38" i="10"/>
  <c r="M90" i="10"/>
  <c r="M97" i="10"/>
  <c r="L87" i="28"/>
  <c r="L95" i="28" s="1"/>
  <c r="L103" i="28" s="1"/>
  <c r="L67" i="28"/>
  <c r="L75" i="28" s="1"/>
  <c r="M90" i="33"/>
  <c r="M56" i="33"/>
  <c r="M38" i="33"/>
  <c r="M20" i="33"/>
  <c r="M74" i="33"/>
  <c r="M97" i="33"/>
  <c r="AM34" i="28"/>
  <c r="M59" i="28"/>
  <c r="M183" i="31"/>
  <c r="M38" i="31"/>
  <c r="M56" i="31"/>
  <c r="M90" i="31"/>
  <c r="M20" i="31"/>
  <c r="M74" i="31"/>
  <c r="M210" i="31"/>
  <c r="M109" i="31"/>
  <c r="M164" i="31"/>
  <c r="M148" i="31"/>
  <c r="M131" i="31"/>
  <c r="M203" i="31"/>
  <c r="M56" i="30"/>
  <c r="M203" i="30"/>
  <c r="M90" i="30"/>
  <c r="M131" i="30"/>
  <c r="M148" i="30"/>
  <c r="M210" i="30"/>
  <c r="M109" i="30"/>
  <c r="M20" i="30"/>
  <c r="M74" i="30"/>
  <c r="M164" i="30"/>
  <c r="M183" i="30"/>
  <c r="M38" i="30"/>
  <c r="N34" i="28"/>
  <c r="M62" i="32"/>
  <c r="M75" i="32"/>
  <c r="M17" i="32"/>
  <c r="M82" i="32"/>
  <c r="M32" i="32"/>
  <c r="M47" i="32"/>
  <c r="M56" i="35"/>
  <c r="M38" i="35"/>
  <c r="M131" i="35"/>
  <c r="M90" i="35"/>
  <c r="M74" i="35"/>
  <c r="M210" i="35"/>
  <c r="M203" i="35"/>
  <c r="M109" i="35"/>
  <c r="M183" i="35"/>
  <c r="M20" i="35"/>
  <c r="M164" i="35"/>
  <c r="M148" i="35"/>
  <c r="M56" i="34"/>
  <c r="M203" i="34"/>
  <c r="M183" i="34"/>
  <c r="M131" i="34"/>
  <c r="M210" i="34"/>
  <c r="M109" i="34"/>
  <c r="M90" i="34"/>
  <c r="M74" i="34"/>
  <c r="M164" i="34"/>
  <c r="M20" i="34"/>
  <c r="M148" i="34"/>
  <c r="M38" i="34"/>
  <c r="M38" i="29"/>
  <c r="M164" i="29"/>
  <c r="M20" i="29"/>
  <c r="M148" i="29"/>
  <c r="M56" i="29"/>
  <c r="M203" i="29"/>
  <c r="M74" i="29"/>
  <c r="M183" i="29"/>
  <c r="M131" i="29"/>
  <c r="M210" i="29"/>
  <c r="M109" i="29"/>
  <c r="M90" i="29"/>
  <c r="M56" i="36"/>
  <c r="M148" i="36"/>
  <c r="M164" i="36"/>
  <c r="M183" i="36"/>
  <c r="M20" i="36"/>
  <c r="M38" i="36"/>
  <c r="M74" i="36"/>
  <c r="M131" i="36"/>
  <c r="M203" i="36"/>
  <c r="M210" i="36"/>
  <c r="M109" i="36"/>
  <c r="M90" i="36"/>
  <c r="G208" i="31"/>
  <c r="E216" i="36"/>
  <c r="E220" i="36"/>
  <c r="E222" i="36" s="1"/>
  <c r="J32" i="10"/>
  <c r="K68" i="10" s="1"/>
  <c r="K109" i="10" s="1"/>
  <c r="G218" i="31"/>
  <c r="G220" i="31" s="1"/>
  <c r="G222" i="31" s="1"/>
  <c r="K31" i="10"/>
  <c r="L67" i="10" s="1"/>
  <c r="L108" i="10" s="1"/>
  <c r="G213" i="31"/>
  <c r="G215" i="31" s="1"/>
  <c r="L20" i="32"/>
  <c r="M50" i="32" s="1"/>
  <c r="M85" i="32" s="1"/>
  <c r="K84" i="32"/>
  <c r="K59" i="32"/>
  <c r="J187" i="29"/>
  <c r="J168" i="29"/>
  <c r="J60" i="29"/>
  <c r="J113" i="29" s="1"/>
  <c r="J187" i="30"/>
  <c r="J168" i="30"/>
  <c r="J60" i="30"/>
  <c r="J113" i="30" s="1"/>
  <c r="M59" i="31"/>
  <c r="M112" i="31" s="1"/>
  <c r="M167" i="31"/>
  <c r="M186" i="31"/>
  <c r="J69" i="30"/>
  <c r="J122" i="30" s="1"/>
  <c r="J196" i="30"/>
  <c r="J177" i="30"/>
  <c r="J64" i="30"/>
  <c r="J117" i="30" s="1"/>
  <c r="J191" i="30"/>
  <c r="J172" i="30"/>
  <c r="K62" i="31"/>
  <c r="K115" i="31" s="1"/>
  <c r="K189" i="31"/>
  <c r="K170" i="31"/>
  <c r="L192" i="31"/>
  <c r="L173" i="31"/>
  <c r="L65" i="31"/>
  <c r="L118" i="31" s="1"/>
  <c r="K184" i="36"/>
  <c r="K165" i="36"/>
  <c r="K57" i="36"/>
  <c r="J71" i="31"/>
  <c r="J110" i="31"/>
  <c r="J124" i="31" s="1"/>
  <c r="J100" i="28" s="1"/>
  <c r="I71" i="35"/>
  <c r="I110" i="35"/>
  <c r="I124" i="35" s="1"/>
  <c r="I107" i="28" s="1"/>
  <c r="J188" i="30"/>
  <c r="J169" i="30"/>
  <c r="J61" i="30"/>
  <c r="J114" i="30" s="1"/>
  <c r="J176" i="29"/>
  <c r="J195" i="29"/>
  <c r="J68" i="29"/>
  <c r="J121" i="29" s="1"/>
  <c r="J195" i="30"/>
  <c r="J176" i="30"/>
  <c r="J68" i="30"/>
  <c r="J121" i="30" s="1"/>
  <c r="J192" i="29"/>
  <c r="J173" i="29"/>
  <c r="J65" i="29"/>
  <c r="J118" i="29" s="1"/>
  <c r="L193" i="31"/>
  <c r="L66" i="31"/>
  <c r="L119" i="31" s="1"/>
  <c r="L174" i="31"/>
  <c r="J187" i="36"/>
  <c r="J168" i="36"/>
  <c r="J60" i="36"/>
  <c r="J189" i="36"/>
  <c r="J170" i="36"/>
  <c r="J62" i="36"/>
  <c r="J115" i="36" s="1"/>
  <c r="O33" i="35"/>
  <c r="O196" i="35"/>
  <c r="O177" i="35"/>
  <c r="O69" i="35"/>
  <c r="O122" i="35" s="1"/>
  <c r="I71" i="34"/>
  <c r="I110" i="34"/>
  <c r="I124" i="34" s="1"/>
  <c r="I106" i="28" s="1"/>
  <c r="K184" i="31"/>
  <c r="K165" i="31"/>
  <c r="K57" i="31"/>
  <c r="J194" i="30"/>
  <c r="J175" i="30"/>
  <c r="J67" i="30"/>
  <c r="J120" i="30" s="1"/>
  <c r="J166" i="30"/>
  <c r="J58" i="30"/>
  <c r="J111" i="30" s="1"/>
  <c r="J185" i="30"/>
  <c r="J166" i="29"/>
  <c r="J185" i="29"/>
  <c r="J58" i="29"/>
  <c r="J111" i="29" s="1"/>
  <c r="J189" i="30"/>
  <c r="J170" i="30"/>
  <c r="J62" i="30"/>
  <c r="J115" i="30" s="1"/>
  <c r="J169" i="29"/>
  <c r="J188" i="29"/>
  <c r="J61" i="29"/>
  <c r="J114" i="29" s="1"/>
  <c r="J190" i="30"/>
  <c r="J171" i="30"/>
  <c r="J63" i="30"/>
  <c r="J116" i="30" s="1"/>
  <c r="K169" i="31"/>
  <c r="K188" i="31"/>
  <c r="K61" i="31"/>
  <c r="K114" i="31" s="1"/>
  <c r="K195" i="31"/>
  <c r="K176" i="31"/>
  <c r="K68" i="31"/>
  <c r="K121" i="31" s="1"/>
  <c r="J185" i="34"/>
  <c r="J166" i="34"/>
  <c r="J58" i="34"/>
  <c r="J111" i="34" s="1"/>
  <c r="J196" i="36"/>
  <c r="J177" i="36"/>
  <c r="J69" i="36"/>
  <c r="J122" i="36" s="1"/>
  <c r="J186" i="36"/>
  <c r="J167" i="36"/>
  <c r="J59" i="36"/>
  <c r="J112" i="36" s="1"/>
  <c r="I71" i="36"/>
  <c r="I111" i="36"/>
  <c r="I124" i="36" s="1"/>
  <c r="I108" i="28" s="1"/>
  <c r="J172" i="29"/>
  <c r="J64" i="29"/>
  <c r="J117" i="29" s="1"/>
  <c r="J191" i="29"/>
  <c r="J184" i="30"/>
  <c r="J165" i="30"/>
  <c r="J57" i="30"/>
  <c r="J62" i="29"/>
  <c r="J115" i="29" s="1"/>
  <c r="J189" i="29"/>
  <c r="J170" i="29"/>
  <c r="K190" i="31"/>
  <c r="K171" i="31"/>
  <c r="K63" i="31"/>
  <c r="K116" i="31" s="1"/>
  <c r="J190" i="34"/>
  <c r="J171" i="34"/>
  <c r="J63" i="34"/>
  <c r="J116" i="34" s="1"/>
  <c r="J194" i="34"/>
  <c r="J175" i="34"/>
  <c r="J67" i="34"/>
  <c r="J120" i="34" s="1"/>
  <c r="J192" i="36"/>
  <c r="J173" i="36"/>
  <c r="J65" i="36"/>
  <c r="J118" i="36" s="1"/>
  <c r="J176" i="36"/>
  <c r="J68" i="36"/>
  <c r="J121" i="36" s="1"/>
  <c r="J195" i="36"/>
  <c r="K185" i="31"/>
  <c r="K166" i="31"/>
  <c r="K58" i="31"/>
  <c r="K111" i="31" s="1"/>
  <c r="K191" i="31"/>
  <c r="K172" i="31"/>
  <c r="K64" i="31"/>
  <c r="K117" i="31" s="1"/>
  <c r="J188" i="34"/>
  <c r="J169" i="34"/>
  <c r="J61" i="34"/>
  <c r="J114" i="34" s="1"/>
  <c r="J189" i="34"/>
  <c r="J170" i="34"/>
  <c r="J62" i="34"/>
  <c r="J115" i="34" s="1"/>
  <c r="J193" i="34"/>
  <c r="J174" i="34"/>
  <c r="J66" i="34"/>
  <c r="J119" i="34" s="1"/>
  <c r="J194" i="36"/>
  <c r="J175" i="36"/>
  <c r="J67" i="36"/>
  <c r="J120" i="36" s="1"/>
  <c r="J185" i="36"/>
  <c r="J166" i="36"/>
  <c r="J58" i="36"/>
  <c r="J111" i="36" s="1"/>
  <c r="I71" i="29"/>
  <c r="I110" i="29"/>
  <c r="K194" i="31"/>
  <c r="K67" i="31"/>
  <c r="K120" i="31" s="1"/>
  <c r="K175" i="31"/>
  <c r="K69" i="31"/>
  <c r="K122" i="31" s="1"/>
  <c r="K177" i="31"/>
  <c r="K196" i="31"/>
  <c r="J68" i="34"/>
  <c r="J121" i="34" s="1"/>
  <c r="J195" i="34"/>
  <c r="J176" i="34"/>
  <c r="J196" i="34"/>
  <c r="J177" i="34"/>
  <c r="J69" i="34"/>
  <c r="J122" i="34" s="1"/>
  <c r="J57" i="35"/>
  <c r="J184" i="35"/>
  <c r="J165" i="35"/>
  <c r="J61" i="36"/>
  <c r="J114" i="36" s="1"/>
  <c r="J188" i="36"/>
  <c r="J169" i="36"/>
  <c r="J192" i="30"/>
  <c r="J173" i="30"/>
  <c r="J65" i="30"/>
  <c r="J118" i="30" s="1"/>
  <c r="J196" i="29"/>
  <c r="J177" i="29"/>
  <c r="J69" i="29"/>
  <c r="J122" i="29" s="1"/>
  <c r="J186" i="29"/>
  <c r="J167" i="29"/>
  <c r="J59" i="29"/>
  <c r="J112" i="29" s="1"/>
  <c r="J186" i="30"/>
  <c r="J167" i="30"/>
  <c r="J59" i="30"/>
  <c r="J112" i="30" s="1"/>
  <c r="J184" i="29"/>
  <c r="J165" i="29"/>
  <c r="J57" i="29"/>
  <c r="J184" i="34"/>
  <c r="J165" i="34"/>
  <c r="J57" i="34"/>
  <c r="J192" i="34"/>
  <c r="J173" i="34"/>
  <c r="J65" i="34"/>
  <c r="J118" i="34" s="1"/>
  <c r="J195" i="35"/>
  <c r="J68" i="35"/>
  <c r="J121" i="35" s="1"/>
  <c r="J176" i="35"/>
  <c r="L185" i="35"/>
  <c r="L166" i="35"/>
  <c r="L58" i="35"/>
  <c r="L111" i="35" s="1"/>
  <c r="J193" i="36"/>
  <c r="J174" i="36"/>
  <c r="J66" i="36"/>
  <c r="J119" i="36" s="1"/>
  <c r="I71" i="30"/>
  <c r="I110" i="30"/>
  <c r="J174" i="29"/>
  <c r="J66" i="29"/>
  <c r="J119" i="29" s="1"/>
  <c r="J193" i="29"/>
  <c r="J190" i="29"/>
  <c r="J171" i="29"/>
  <c r="J63" i="29"/>
  <c r="J116" i="29" s="1"/>
  <c r="J193" i="30"/>
  <c r="J174" i="30"/>
  <c r="J66" i="30"/>
  <c r="J119" i="30" s="1"/>
  <c r="J194" i="29"/>
  <c r="J175" i="29"/>
  <c r="J67" i="29"/>
  <c r="J120" i="29" s="1"/>
  <c r="J187" i="34"/>
  <c r="J168" i="34"/>
  <c r="J60" i="34"/>
  <c r="J113" i="34" s="1"/>
  <c r="J191" i="34"/>
  <c r="J64" i="34"/>
  <c r="J117" i="34" s="1"/>
  <c r="J172" i="34"/>
  <c r="J167" i="34"/>
  <c r="J59" i="34"/>
  <c r="J112" i="34" s="1"/>
  <c r="J186" i="34"/>
  <c r="J65" i="35"/>
  <c r="J118" i="35" s="1"/>
  <c r="J173" i="35"/>
  <c r="J192" i="35"/>
  <c r="J64" i="36"/>
  <c r="J117" i="36" s="1"/>
  <c r="J191" i="36"/>
  <c r="J172" i="36"/>
  <c r="I35" i="10"/>
  <c r="H200" i="31"/>
  <c r="H201" i="31" s="1"/>
  <c r="F220" i="31"/>
  <c r="F222" i="31" s="1"/>
  <c r="H199" i="31"/>
  <c r="H212" i="31"/>
  <c r="H214" i="31" s="1"/>
  <c r="H205" i="31"/>
  <c r="H207" i="31" s="1"/>
  <c r="H180" i="31"/>
  <c r="H204" i="31"/>
  <c r="G180" i="34"/>
  <c r="H179" i="36"/>
  <c r="H204" i="36" s="1"/>
  <c r="G212" i="36"/>
  <c r="G214" i="36" s="1"/>
  <c r="G199" i="36"/>
  <c r="G204" i="36"/>
  <c r="G206" i="36" s="1"/>
  <c r="G208" i="36" s="1"/>
  <c r="G200" i="36"/>
  <c r="G201" i="36" s="1"/>
  <c r="G180" i="36"/>
  <c r="H198" i="36"/>
  <c r="H212" i="36" s="1"/>
  <c r="H214" i="36" s="1"/>
  <c r="J29" i="36"/>
  <c r="J26" i="36"/>
  <c r="K21" i="36"/>
  <c r="J32" i="36"/>
  <c r="J25" i="36"/>
  <c r="J28" i="36"/>
  <c r="J33" i="36"/>
  <c r="G213" i="36"/>
  <c r="J31" i="36"/>
  <c r="J23" i="36"/>
  <c r="F207" i="36"/>
  <c r="F208" i="36" s="1"/>
  <c r="F218" i="36"/>
  <c r="J22" i="36"/>
  <c r="J30" i="36"/>
  <c r="I35" i="36"/>
  <c r="J24" i="36"/>
  <c r="F214" i="36"/>
  <c r="F215" i="36" s="1"/>
  <c r="F219" i="36"/>
  <c r="H198" i="35"/>
  <c r="H205" i="35" s="1"/>
  <c r="H207" i="35" s="1"/>
  <c r="G211" i="35"/>
  <c r="G200" i="35"/>
  <c r="G201" i="35" s="1"/>
  <c r="G204" i="35"/>
  <c r="H179" i="35"/>
  <c r="G205" i="35"/>
  <c r="G207" i="35" s="1"/>
  <c r="G212" i="35"/>
  <c r="G214" i="35" s="1"/>
  <c r="J29" i="35"/>
  <c r="G180" i="35"/>
  <c r="J21" i="35"/>
  <c r="I35" i="35"/>
  <c r="F219" i="35"/>
  <c r="F213" i="35"/>
  <c r="F215" i="35" s="1"/>
  <c r="F206" i="35"/>
  <c r="F208" i="35" s="1"/>
  <c r="F218" i="35"/>
  <c r="J32" i="35"/>
  <c r="G199" i="35"/>
  <c r="L22" i="35"/>
  <c r="H179" i="34"/>
  <c r="H198" i="34"/>
  <c r="H205" i="34" s="1"/>
  <c r="H207" i="34" s="1"/>
  <c r="J27" i="34"/>
  <c r="J26" i="34"/>
  <c r="J21" i="34"/>
  <c r="I35" i="34"/>
  <c r="J28" i="34"/>
  <c r="J30" i="34"/>
  <c r="J29" i="34"/>
  <c r="F218" i="34"/>
  <c r="F206" i="34"/>
  <c r="F208" i="34" s="1"/>
  <c r="F213" i="34"/>
  <c r="F215" i="34" s="1"/>
  <c r="F219" i="34"/>
  <c r="J22" i="34"/>
  <c r="J25" i="34"/>
  <c r="J31" i="34"/>
  <c r="J32" i="34"/>
  <c r="J24" i="34"/>
  <c r="G211" i="34"/>
  <c r="G204" i="34"/>
  <c r="G200" i="34"/>
  <c r="G201" i="34" s="1"/>
  <c r="G212" i="34"/>
  <c r="G214" i="34" s="1"/>
  <c r="G205" i="34"/>
  <c r="G207" i="34" s="1"/>
  <c r="J33" i="34"/>
  <c r="J23" i="34"/>
  <c r="G199" i="34"/>
  <c r="R44" i="32"/>
  <c r="S33" i="32"/>
  <c r="I179" i="31"/>
  <c r="L29" i="31"/>
  <c r="K28" i="31"/>
  <c r="K25" i="31"/>
  <c r="K31" i="31"/>
  <c r="K22" i="31"/>
  <c r="Y40" i="31"/>
  <c r="X53" i="31"/>
  <c r="L30" i="31"/>
  <c r="K27" i="31"/>
  <c r="K33" i="31"/>
  <c r="K32" i="31"/>
  <c r="I198" i="31"/>
  <c r="I205" i="31" s="1"/>
  <c r="K26" i="31"/>
  <c r="J21" i="10"/>
  <c r="S35" i="2"/>
  <c r="R44" i="2"/>
  <c r="Q94" i="33"/>
  <c r="J25" i="2"/>
  <c r="K55" i="2" s="1"/>
  <c r="K90" i="2" s="1"/>
  <c r="P106" i="35"/>
  <c r="P106" i="30"/>
  <c r="O106" i="29"/>
  <c r="P94" i="10"/>
  <c r="O106" i="31"/>
  <c r="O106" i="34"/>
  <c r="O106" i="36"/>
  <c r="S39" i="33"/>
  <c r="R53" i="33"/>
  <c r="I94" i="32"/>
  <c r="I104" i="28" s="1"/>
  <c r="W39" i="30"/>
  <c r="V53" i="30"/>
  <c r="G95" i="2"/>
  <c r="G14" i="28" s="1"/>
  <c r="J29" i="32"/>
  <c r="H94" i="2"/>
  <c r="K27" i="32"/>
  <c r="L57" i="32" s="1"/>
  <c r="L92" i="32" s="1"/>
  <c r="K19" i="32"/>
  <c r="U39" i="10"/>
  <c r="T53" i="10"/>
  <c r="D11" i="28"/>
  <c r="E5" i="47" s="1"/>
  <c r="G213" i="30"/>
  <c r="G180" i="30"/>
  <c r="G204" i="30"/>
  <c r="G206" i="30" s="1"/>
  <c r="R39" i="34"/>
  <c r="Q53" i="34"/>
  <c r="J20" i="2"/>
  <c r="K50" i="2" s="1"/>
  <c r="K85" i="2" s="1"/>
  <c r="E220" i="30"/>
  <c r="E222" i="30" s="1"/>
  <c r="E19" i="28"/>
  <c r="E216" i="30"/>
  <c r="E8" i="28"/>
  <c r="E216" i="29"/>
  <c r="G180" i="29"/>
  <c r="E27" i="28"/>
  <c r="G125" i="30"/>
  <c r="F17" i="28"/>
  <c r="J22" i="30"/>
  <c r="H198" i="30"/>
  <c r="J26" i="29"/>
  <c r="J29" i="30"/>
  <c r="J27" i="30"/>
  <c r="E9" i="28"/>
  <c r="J32" i="30"/>
  <c r="H179" i="30"/>
  <c r="J23" i="29"/>
  <c r="J27" i="29"/>
  <c r="J33" i="33"/>
  <c r="K69" i="33" s="1"/>
  <c r="K110" i="33" s="1"/>
  <c r="J25" i="30"/>
  <c r="J23" i="30"/>
  <c r="J26" i="30"/>
  <c r="J22" i="33"/>
  <c r="K58" i="33" s="1"/>
  <c r="K99" i="33" s="1"/>
  <c r="J25" i="29"/>
  <c r="G199" i="30"/>
  <c r="J24" i="33"/>
  <c r="K60" i="33" s="1"/>
  <c r="K101" i="33" s="1"/>
  <c r="F16" i="28"/>
  <c r="G125" i="29"/>
  <c r="G16" i="28" s="1"/>
  <c r="G200" i="29"/>
  <c r="G201" i="29" s="1"/>
  <c r="G205" i="29"/>
  <c r="G207" i="29" s="1"/>
  <c r="G212" i="29"/>
  <c r="G214" i="29" s="1"/>
  <c r="G199" i="29"/>
  <c r="J22" i="29"/>
  <c r="J24" i="29"/>
  <c r="J21" i="33"/>
  <c r="I35" i="33"/>
  <c r="J29" i="33"/>
  <c r="K65" i="33" s="1"/>
  <c r="K106" i="33" s="1"/>
  <c r="F219" i="29"/>
  <c r="F213" i="29"/>
  <c r="F215" i="29" s="1"/>
  <c r="J31" i="29"/>
  <c r="J33" i="30"/>
  <c r="J28" i="33"/>
  <c r="K64" i="33" s="1"/>
  <c r="K105" i="33" s="1"/>
  <c r="H124" i="30"/>
  <c r="H99" i="28" s="1"/>
  <c r="H91" i="28" s="1"/>
  <c r="H112" i="33"/>
  <c r="H105" i="28" s="1"/>
  <c r="H109" i="28" s="1"/>
  <c r="G125" i="36"/>
  <c r="F26" i="28"/>
  <c r="F10" i="28" s="1"/>
  <c r="G205" i="30"/>
  <c r="G212" i="30"/>
  <c r="G200" i="30"/>
  <c r="G201" i="30" s="1"/>
  <c r="F218" i="29"/>
  <c r="F206" i="29"/>
  <c r="F208" i="29" s="1"/>
  <c r="J28" i="29"/>
  <c r="J33" i="29"/>
  <c r="J30" i="33"/>
  <c r="K66" i="33" s="1"/>
  <c r="K107" i="33" s="1"/>
  <c r="J31" i="30"/>
  <c r="J28" i="30"/>
  <c r="J32" i="29"/>
  <c r="J21" i="29"/>
  <c r="I35" i="29"/>
  <c r="J24" i="30"/>
  <c r="G125" i="34"/>
  <c r="F24" i="28"/>
  <c r="J27" i="33"/>
  <c r="K63" i="33" s="1"/>
  <c r="K104" i="33" s="1"/>
  <c r="J32" i="33"/>
  <c r="K68" i="33" s="1"/>
  <c r="K109" i="33" s="1"/>
  <c r="G125" i="35"/>
  <c r="F25" i="28"/>
  <c r="F218" i="30"/>
  <c r="F206" i="30"/>
  <c r="F208" i="30" s="1"/>
  <c r="H179" i="29"/>
  <c r="J30" i="29"/>
  <c r="F23" i="28"/>
  <c r="F7" i="28" s="1"/>
  <c r="G113" i="33"/>
  <c r="J26" i="33"/>
  <c r="K62" i="33" s="1"/>
  <c r="K103" i="33" s="1"/>
  <c r="E220" i="29"/>
  <c r="E222" i="29" s="1"/>
  <c r="J30" i="30"/>
  <c r="F213" i="30"/>
  <c r="F215" i="30" s="1"/>
  <c r="F219" i="30"/>
  <c r="H124" i="29"/>
  <c r="G89" i="28"/>
  <c r="I35" i="30"/>
  <c r="J21" i="30"/>
  <c r="J29" i="29"/>
  <c r="H198" i="29"/>
  <c r="G204" i="29"/>
  <c r="G211" i="29"/>
  <c r="J25" i="33"/>
  <c r="K61" i="33" s="1"/>
  <c r="K102" i="33" s="1"/>
  <c r="J31" i="33"/>
  <c r="K67" i="33" s="1"/>
  <c r="K108" i="33" s="1"/>
  <c r="J19" i="2"/>
  <c r="J23" i="2"/>
  <c r="K53" i="2" s="1"/>
  <c r="K88" i="2" s="1"/>
  <c r="E6" i="28"/>
  <c r="H125" i="31"/>
  <c r="G18" i="28"/>
  <c r="H113" i="10"/>
  <c r="H15" i="28" s="1"/>
  <c r="K21" i="31"/>
  <c r="F88" i="28"/>
  <c r="F93" i="28" s="1"/>
  <c r="F101" i="28"/>
  <c r="F12" i="28"/>
  <c r="F14" i="28"/>
  <c r="H213" i="31"/>
  <c r="L23" i="32"/>
  <c r="M53" i="32" s="1"/>
  <c r="M88" i="32" s="1"/>
  <c r="L18" i="2"/>
  <c r="J27" i="2"/>
  <c r="K57" i="2" s="1"/>
  <c r="K92" i="2" s="1"/>
  <c r="I29" i="2"/>
  <c r="M23" i="31"/>
  <c r="K26" i="10"/>
  <c r="L62" i="10" s="1"/>
  <c r="L103" i="10" s="1"/>
  <c r="K27" i="10"/>
  <c r="L63" i="10" s="1"/>
  <c r="L104" i="10" s="1"/>
  <c r="K29" i="10"/>
  <c r="L65" i="10" s="1"/>
  <c r="L106" i="10" s="1"/>
  <c r="L28" i="10"/>
  <c r="M64" i="10" s="1"/>
  <c r="M105" i="10" s="1"/>
  <c r="K25" i="10"/>
  <c r="L61" i="10" s="1"/>
  <c r="L102" i="10" s="1"/>
  <c r="K24" i="10"/>
  <c r="L60" i="10" s="1"/>
  <c r="L101" i="10" s="1"/>
  <c r="K30" i="10"/>
  <c r="L66" i="10" s="1"/>
  <c r="L107" i="10" s="1"/>
  <c r="K23" i="10"/>
  <c r="L59" i="10" s="1"/>
  <c r="L100" i="10" s="1"/>
  <c r="K33" i="10"/>
  <c r="L69" i="10" s="1"/>
  <c r="L110" i="10" s="1"/>
  <c r="I112" i="10"/>
  <c r="I97" i="28" s="1"/>
  <c r="M18" i="32"/>
  <c r="L24" i="32"/>
  <c r="M54" i="32" s="1"/>
  <c r="M89" i="32" s="1"/>
  <c r="L21" i="32"/>
  <c r="M51" i="32" s="1"/>
  <c r="M86" i="32" s="1"/>
  <c r="L25" i="32"/>
  <c r="M55" i="32" s="1"/>
  <c r="M90" i="32" s="1"/>
  <c r="L26" i="32"/>
  <c r="M56" i="32" s="1"/>
  <c r="M91" i="32" s="1"/>
  <c r="K21" i="2" l="1"/>
  <c r="L51" i="2" s="1"/>
  <c r="L86" i="2" s="1"/>
  <c r="L22" i="32"/>
  <c r="M52" i="32" s="1"/>
  <c r="M87" i="32" s="1"/>
  <c r="K23" i="33"/>
  <c r="L59" i="33" s="1"/>
  <c r="L100" i="33" s="1"/>
  <c r="O17" i="53"/>
  <c r="O24" i="53"/>
  <c r="I207" i="31"/>
  <c r="I92" i="28"/>
  <c r="K26" i="2"/>
  <c r="L56" i="2" s="1"/>
  <c r="L91" i="2" s="1"/>
  <c r="K24" i="31"/>
  <c r="J35" i="31"/>
  <c r="K22" i="2"/>
  <c r="L52" i="2" s="1"/>
  <c r="L87" i="2" s="1"/>
  <c r="K60" i="31"/>
  <c r="K113" i="31" s="1"/>
  <c r="K168" i="31"/>
  <c r="K24" i="2"/>
  <c r="L54" i="2" s="1"/>
  <c r="L89" i="2" s="1"/>
  <c r="L22" i="10"/>
  <c r="M58" i="10" s="1"/>
  <c r="M99" i="10" s="1"/>
  <c r="J98" i="10"/>
  <c r="J112" i="10" s="1"/>
  <c r="J97" i="28" s="1"/>
  <c r="J59" i="2"/>
  <c r="L27" i="36"/>
  <c r="L190" i="36"/>
  <c r="L171" i="36"/>
  <c r="L63" i="36"/>
  <c r="L116" i="36" s="1"/>
  <c r="M170" i="35"/>
  <c r="M189" i="35"/>
  <c r="M26" i="35"/>
  <c r="M62" i="35"/>
  <c r="M115" i="35" s="1"/>
  <c r="L30" i="35"/>
  <c r="L174" i="35"/>
  <c r="L66" i="35"/>
  <c r="L119" i="35" s="1"/>
  <c r="L193" i="35"/>
  <c r="M24" i="35"/>
  <c r="M60" i="35"/>
  <c r="M113" i="35" s="1"/>
  <c r="M187" i="35"/>
  <c r="M168" i="35"/>
  <c r="L175" i="35"/>
  <c r="L31" i="35"/>
  <c r="L67" i="35"/>
  <c r="L120" i="35" s="1"/>
  <c r="L194" i="35"/>
  <c r="L64" i="35"/>
  <c r="L117" i="35" s="1"/>
  <c r="L28" i="35"/>
  <c r="L191" i="35"/>
  <c r="L172" i="35"/>
  <c r="L25" i="35"/>
  <c r="L169" i="35"/>
  <c r="L61" i="35"/>
  <c r="L114" i="35" s="1"/>
  <c r="L188" i="35"/>
  <c r="L59" i="35"/>
  <c r="L112" i="35" s="1"/>
  <c r="L23" i="35"/>
  <c r="L186" i="35"/>
  <c r="L167" i="35"/>
  <c r="L27" i="35"/>
  <c r="L171" i="35"/>
  <c r="L63" i="35"/>
  <c r="L116" i="35" s="1"/>
  <c r="L190" i="35"/>
  <c r="J98" i="33"/>
  <c r="K57" i="10"/>
  <c r="K71" i="10" s="1"/>
  <c r="K57" i="33"/>
  <c r="K71" i="33" s="1"/>
  <c r="L49" i="32"/>
  <c r="L84" i="32" s="1"/>
  <c r="N48" i="32"/>
  <c r="N83" i="32" s="1"/>
  <c r="M48" i="2"/>
  <c r="M83" i="2" s="1"/>
  <c r="K49" i="2"/>
  <c r="K84" i="2" s="1"/>
  <c r="K25" i="2"/>
  <c r="L55" i="2" s="1"/>
  <c r="L90" i="2" s="1"/>
  <c r="G101" i="28"/>
  <c r="G93" i="28"/>
  <c r="H96" i="28"/>
  <c r="H88" i="28" s="1"/>
  <c r="M67" i="28"/>
  <c r="M75" i="28" s="1"/>
  <c r="M87" i="28"/>
  <c r="M95" i="28" s="1"/>
  <c r="M103" i="28" s="1"/>
  <c r="Q5" i="28"/>
  <c r="P2" i="2"/>
  <c r="P2" i="53" s="1"/>
  <c r="P21" i="28"/>
  <c r="P13" i="28"/>
  <c r="N38" i="33"/>
  <c r="N90" i="33"/>
  <c r="N20" i="33"/>
  <c r="N97" i="33"/>
  <c r="N56" i="33"/>
  <c r="N74" i="33"/>
  <c r="N56" i="30"/>
  <c r="N20" i="30"/>
  <c r="N131" i="30"/>
  <c r="N148" i="30"/>
  <c r="N38" i="30"/>
  <c r="N210" i="30"/>
  <c r="N164" i="30"/>
  <c r="N183" i="30"/>
  <c r="N109" i="30"/>
  <c r="N203" i="30"/>
  <c r="N74" i="30"/>
  <c r="N90" i="30"/>
  <c r="N62" i="32"/>
  <c r="N75" i="32"/>
  <c r="N17" i="32"/>
  <c r="N32" i="32"/>
  <c r="N82" i="32"/>
  <c r="N47" i="32"/>
  <c r="AN34" i="28"/>
  <c r="N59" i="28"/>
  <c r="N20" i="29"/>
  <c r="N109" i="29"/>
  <c r="N74" i="29"/>
  <c r="N90" i="29"/>
  <c r="N210" i="29"/>
  <c r="N56" i="29"/>
  <c r="N38" i="29"/>
  <c r="N148" i="29"/>
  <c r="N131" i="29"/>
  <c r="N164" i="29"/>
  <c r="N203" i="29"/>
  <c r="N183" i="29"/>
  <c r="N56" i="34"/>
  <c r="N210" i="34"/>
  <c r="N109" i="34"/>
  <c r="N90" i="34"/>
  <c r="N74" i="34"/>
  <c r="N203" i="34"/>
  <c r="N20" i="34"/>
  <c r="N148" i="34"/>
  <c r="N183" i="34"/>
  <c r="N131" i="34"/>
  <c r="N164" i="34"/>
  <c r="N38" i="34"/>
  <c r="O34" i="28"/>
  <c r="N20" i="43"/>
  <c r="N74" i="43"/>
  <c r="N84" i="43"/>
  <c r="N56" i="43"/>
  <c r="N38" i="43"/>
  <c r="N56" i="36"/>
  <c r="N210" i="36"/>
  <c r="N164" i="36"/>
  <c r="N183" i="36"/>
  <c r="N38" i="36"/>
  <c r="N203" i="36"/>
  <c r="N109" i="36"/>
  <c r="N131" i="36"/>
  <c r="N90" i="36"/>
  <c r="N74" i="36"/>
  <c r="N148" i="36"/>
  <c r="N20" i="36"/>
  <c r="N210" i="31"/>
  <c r="N74" i="31"/>
  <c r="N203" i="31"/>
  <c r="N56" i="31"/>
  <c r="N20" i="31"/>
  <c r="N90" i="31"/>
  <c r="N148" i="31"/>
  <c r="N38" i="31"/>
  <c r="N164" i="31"/>
  <c r="N183" i="31"/>
  <c r="N131" i="31"/>
  <c r="N109" i="31"/>
  <c r="N56" i="10"/>
  <c r="N38" i="10"/>
  <c r="N90" i="10"/>
  <c r="N74" i="10"/>
  <c r="N20" i="10"/>
  <c r="N97" i="10"/>
  <c r="O47" i="2"/>
  <c r="O2" i="43"/>
  <c r="O2" i="35"/>
  <c r="O2" i="33"/>
  <c r="O2" i="31"/>
  <c r="O2" i="36"/>
  <c r="O2" i="34"/>
  <c r="O2" i="32"/>
  <c r="O2" i="30"/>
  <c r="O2" i="29"/>
  <c r="O2" i="10"/>
  <c r="O62" i="2"/>
  <c r="O32" i="2"/>
  <c r="O75" i="2"/>
  <c r="O17" i="2"/>
  <c r="O82" i="2"/>
  <c r="N90" i="35"/>
  <c r="N109" i="35"/>
  <c r="N56" i="35"/>
  <c r="N131" i="35"/>
  <c r="N148" i="35"/>
  <c r="N38" i="35"/>
  <c r="N164" i="35"/>
  <c r="N74" i="35"/>
  <c r="N183" i="35"/>
  <c r="N20" i="35"/>
  <c r="N203" i="35"/>
  <c r="N210" i="35"/>
  <c r="G216" i="31"/>
  <c r="K32" i="10"/>
  <c r="L68" i="10" s="1"/>
  <c r="L109" i="10" s="1"/>
  <c r="L31" i="10"/>
  <c r="M67" i="10" s="1"/>
  <c r="M108" i="10" s="1"/>
  <c r="H219" i="31"/>
  <c r="M20" i="32"/>
  <c r="N50" i="32" s="1"/>
  <c r="N85" i="32" s="1"/>
  <c r="J35" i="10"/>
  <c r="K59" i="36"/>
  <c r="K112" i="36" s="1"/>
  <c r="K186" i="36"/>
  <c r="K167" i="36"/>
  <c r="K189" i="36"/>
  <c r="K170" i="36"/>
  <c r="K62" i="36"/>
  <c r="K115" i="36" s="1"/>
  <c r="K187" i="30"/>
  <c r="K168" i="30"/>
  <c r="K60" i="30"/>
  <c r="K113" i="30" s="1"/>
  <c r="K191" i="29"/>
  <c r="K172" i="29"/>
  <c r="K64" i="29"/>
  <c r="K117" i="29" s="1"/>
  <c r="K188" i="30"/>
  <c r="K169" i="30"/>
  <c r="K61" i="30"/>
  <c r="K114" i="30" s="1"/>
  <c r="K173" i="30"/>
  <c r="K192" i="30"/>
  <c r="K65" i="30"/>
  <c r="K118" i="30" s="1"/>
  <c r="L176" i="31"/>
  <c r="L195" i="31"/>
  <c r="L68" i="31"/>
  <c r="L121" i="31" s="1"/>
  <c r="L67" i="31"/>
  <c r="L120" i="31" s="1"/>
  <c r="L194" i="31"/>
  <c r="L175" i="31"/>
  <c r="K186" i="34"/>
  <c r="K59" i="34"/>
  <c r="K112" i="34" s="1"/>
  <c r="K167" i="34"/>
  <c r="K176" i="34"/>
  <c r="K195" i="34"/>
  <c r="K68" i="34"/>
  <c r="K121" i="34" s="1"/>
  <c r="K173" i="34"/>
  <c r="K192" i="34"/>
  <c r="K65" i="34"/>
  <c r="K118" i="34" s="1"/>
  <c r="K194" i="36"/>
  <c r="K175" i="36"/>
  <c r="K67" i="36"/>
  <c r="K120" i="36" s="1"/>
  <c r="K192" i="36"/>
  <c r="K173" i="36"/>
  <c r="K65" i="36"/>
  <c r="K118" i="36" s="1"/>
  <c r="J71" i="34"/>
  <c r="J110" i="34"/>
  <c r="J124" i="34" s="1"/>
  <c r="J106" i="28" s="1"/>
  <c r="K187" i="34"/>
  <c r="K168" i="34"/>
  <c r="K60" i="34"/>
  <c r="K113" i="34" s="1"/>
  <c r="K193" i="30"/>
  <c r="K174" i="30"/>
  <c r="K66" i="30"/>
  <c r="K119" i="30" s="1"/>
  <c r="K189" i="29"/>
  <c r="K170" i="29"/>
  <c r="K62" i="29"/>
  <c r="K115" i="29" s="1"/>
  <c r="L187" i="31"/>
  <c r="L168" i="31"/>
  <c r="L60" i="31"/>
  <c r="L113" i="31" s="1"/>
  <c r="L188" i="31"/>
  <c r="L169" i="31"/>
  <c r="L61" i="31"/>
  <c r="L114" i="31" s="1"/>
  <c r="K177" i="34"/>
  <c r="K196" i="34"/>
  <c r="K69" i="34"/>
  <c r="K122" i="34" s="1"/>
  <c r="K194" i="34"/>
  <c r="K175" i="34"/>
  <c r="K67" i="34"/>
  <c r="K120" i="34" s="1"/>
  <c r="K193" i="34"/>
  <c r="K174" i="34"/>
  <c r="K66" i="34"/>
  <c r="K119" i="34" s="1"/>
  <c r="K187" i="36"/>
  <c r="K168" i="36"/>
  <c r="K60" i="36"/>
  <c r="K113" i="36" s="1"/>
  <c r="K110" i="31"/>
  <c r="K124" i="31" s="1"/>
  <c r="K100" i="28" s="1"/>
  <c r="J71" i="36"/>
  <c r="J113" i="36"/>
  <c r="J124" i="36" s="1"/>
  <c r="J108" i="28" s="1"/>
  <c r="J92" i="28" s="1"/>
  <c r="K190" i="30"/>
  <c r="K171" i="30"/>
  <c r="K63" i="30"/>
  <c r="K116" i="30" s="1"/>
  <c r="K173" i="29"/>
  <c r="K192" i="29"/>
  <c r="K65" i="29"/>
  <c r="K118" i="29" s="1"/>
  <c r="K184" i="29"/>
  <c r="K165" i="29"/>
  <c r="K57" i="29"/>
  <c r="K187" i="29"/>
  <c r="K168" i="29"/>
  <c r="K60" i="29"/>
  <c r="K113" i="29" s="1"/>
  <c r="K171" i="29"/>
  <c r="K190" i="29"/>
  <c r="K63" i="29"/>
  <c r="K116" i="29" s="1"/>
  <c r="L177" i="31"/>
  <c r="L69" i="31"/>
  <c r="L122" i="31" s="1"/>
  <c r="L196" i="31"/>
  <c r="L172" i="31"/>
  <c r="L64" i="31"/>
  <c r="L117" i="31" s="1"/>
  <c r="L191" i="31"/>
  <c r="K188" i="34"/>
  <c r="K169" i="34"/>
  <c r="K61" i="34"/>
  <c r="K114" i="34" s="1"/>
  <c r="K191" i="34"/>
  <c r="K172" i="34"/>
  <c r="K64" i="34"/>
  <c r="K117" i="34" s="1"/>
  <c r="M185" i="35"/>
  <c r="M166" i="35"/>
  <c r="M58" i="35"/>
  <c r="M111" i="35" s="1"/>
  <c r="K57" i="35"/>
  <c r="K184" i="35"/>
  <c r="K165" i="35"/>
  <c r="K196" i="36"/>
  <c r="K177" i="36"/>
  <c r="K69" i="36"/>
  <c r="K122" i="36" s="1"/>
  <c r="K177" i="29"/>
  <c r="K196" i="29"/>
  <c r="K69" i="29"/>
  <c r="K122" i="29" s="1"/>
  <c r="L184" i="31"/>
  <c r="L165" i="31"/>
  <c r="L57" i="31"/>
  <c r="K57" i="30"/>
  <c r="K184" i="30"/>
  <c r="K165" i="30"/>
  <c r="K68" i="29"/>
  <c r="K121" i="29" s="1"/>
  <c r="K195" i="29"/>
  <c r="K176" i="29"/>
  <c r="K58" i="29"/>
  <c r="K111" i="29" s="1"/>
  <c r="K166" i="29"/>
  <c r="K185" i="29"/>
  <c r="K185" i="30"/>
  <c r="K166" i="30"/>
  <c r="K58" i="30"/>
  <c r="K111" i="30" s="1"/>
  <c r="L63" i="31"/>
  <c r="L116" i="31" s="1"/>
  <c r="L190" i="31"/>
  <c r="L171" i="31"/>
  <c r="M192" i="31"/>
  <c r="M173" i="31"/>
  <c r="M65" i="31"/>
  <c r="M118" i="31" s="1"/>
  <c r="K185" i="34"/>
  <c r="K166" i="34"/>
  <c r="K58" i="34"/>
  <c r="K111" i="34" s="1"/>
  <c r="K66" i="36"/>
  <c r="K119" i="36" s="1"/>
  <c r="K193" i="36"/>
  <c r="K174" i="36"/>
  <c r="K172" i="36"/>
  <c r="K64" i="36"/>
  <c r="K117" i="36" s="1"/>
  <c r="K191" i="36"/>
  <c r="N167" i="31"/>
  <c r="N59" i="31"/>
  <c r="N112" i="31" s="1"/>
  <c r="N186" i="31"/>
  <c r="K196" i="30"/>
  <c r="K177" i="30"/>
  <c r="K69" i="30"/>
  <c r="K122" i="30" s="1"/>
  <c r="K186" i="29"/>
  <c r="K167" i="29"/>
  <c r="K59" i="29"/>
  <c r="K112" i="29" s="1"/>
  <c r="K191" i="30"/>
  <c r="K172" i="30"/>
  <c r="K64" i="30"/>
  <c r="K117" i="30" s="1"/>
  <c r="K194" i="29"/>
  <c r="K175" i="29"/>
  <c r="K67" i="29"/>
  <c r="K120" i="29" s="1"/>
  <c r="K188" i="29"/>
  <c r="K61" i="29"/>
  <c r="K114" i="29" s="1"/>
  <c r="K169" i="29"/>
  <c r="M66" i="31"/>
  <c r="M119" i="31" s="1"/>
  <c r="M193" i="31"/>
  <c r="M174" i="31"/>
  <c r="K165" i="34"/>
  <c r="K184" i="34"/>
  <c r="K57" i="34"/>
  <c r="K195" i="35"/>
  <c r="K176" i="35"/>
  <c r="K68" i="35"/>
  <c r="K121" i="35" s="1"/>
  <c r="K185" i="36"/>
  <c r="K166" i="36"/>
  <c r="K58" i="36"/>
  <c r="K111" i="36" s="1"/>
  <c r="K188" i="36"/>
  <c r="K169" i="36"/>
  <c r="K61" i="36"/>
  <c r="K114" i="36" s="1"/>
  <c r="J71" i="29"/>
  <c r="J110" i="29"/>
  <c r="J71" i="35"/>
  <c r="J110" i="35"/>
  <c r="J124" i="35" s="1"/>
  <c r="J107" i="28" s="1"/>
  <c r="J71" i="30"/>
  <c r="J110" i="30"/>
  <c r="K110" i="36"/>
  <c r="K186" i="30"/>
  <c r="K167" i="30"/>
  <c r="K59" i="30"/>
  <c r="K112" i="30" s="1"/>
  <c r="L166" i="31"/>
  <c r="L185" i="31"/>
  <c r="L58" i="31"/>
  <c r="L111" i="31" s="1"/>
  <c r="K67" i="30"/>
  <c r="K120" i="30" s="1"/>
  <c r="K194" i="30"/>
  <c r="K175" i="30"/>
  <c r="K195" i="30"/>
  <c r="K176" i="30"/>
  <c r="K68" i="30"/>
  <c r="K121" i="30" s="1"/>
  <c r="K189" i="34"/>
  <c r="K170" i="34"/>
  <c r="K62" i="34"/>
  <c r="K115" i="34" s="1"/>
  <c r="K192" i="35"/>
  <c r="K173" i="35"/>
  <c r="K65" i="35"/>
  <c r="K118" i="35" s="1"/>
  <c r="K195" i="36"/>
  <c r="K176" i="36"/>
  <c r="K68" i="36"/>
  <c r="K121" i="36" s="1"/>
  <c r="P33" i="35"/>
  <c r="P196" i="35"/>
  <c r="P177" i="35"/>
  <c r="P69" i="35"/>
  <c r="P122" i="35" s="1"/>
  <c r="K174" i="29"/>
  <c r="K66" i="29"/>
  <c r="K119" i="29" s="1"/>
  <c r="K193" i="29"/>
  <c r="K62" i="30"/>
  <c r="K115" i="30" s="1"/>
  <c r="K189" i="30"/>
  <c r="K170" i="30"/>
  <c r="L170" i="31"/>
  <c r="L189" i="31"/>
  <c r="L62" i="31"/>
  <c r="L115" i="31" s="1"/>
  <c r="K190" i="34"/>
  <c r="K171" i="34"/>
  <c r="K63" i="34"/>
  <c r="K116" i="34" s="1"/>
  <c r="L184" i="36"/>
  <c r="L165" i="36"/>
  <c r="L57" i="36"/>
  <c r="H180" i="35"/>
  <c r="H215" i="31"/>
  <c r="I180" i="31"/>
  <c r="H180" i="34"/>
  <c r="H218" i="31"/>
  <c r="I212" i="31"/>
  <c r="I214" i="31" s="1"/>
  <c r="I199" i="31"/>
  <c r="H206" i="31"/>
  <c r="H208" i="31" s="1"/>
  <c r="H199" i="36"/>
  <c r="G218" i="36"/>
  <c r="G215" i="36"/>
  <c r="G216" i="36" s="1"/>
  <c r="G219" i="36"/>
  <c r="H200" i="36"/>
  <c r="H201" i="36" s="1"/>
  <c r="H212" i="34"/>
  <c r="H214" i="34" s="1"/>
  <c r="H180" i="36"/>
  <c r="H211" i="36"/>
  <c r="H213" i="36" s="1"/>
  <c r="H215" i="36" s="1"/>
  <c r="H211" i="34"/>
  <c r="H213" i="34" s="1"/>
  <c r="I211" i="31"/>
  <c r="H212" i="35"/>
  <c r="H214" i="35" s="1"/>
  <c r="I204" i="31"/>
  <c r="I206" i="31" s="1"/>
  <c r="I208" i="31" s="1"/>
  <c r="H199" i="35"/>
  <c r="I200" i="31"/>
  <c r="I201" i="31" s="1"/>
  <c r="J179" i="31"/>
  <c r="J204" i="31" s="1"/>
  <c r="I198" i="36"/>
  <c r="I205" i="36" s="1"/>
  <c r="I207" i="36" s="1"/>
  <c r="H205" i="36"/>
  <c r="H207" i="36" s="1"/>
  <c r="I179" i="36"/>
  <c r="K24" i="36"/>
  <c r="L21" i="36"/>
  <c r="K22" i="36"/>
  <c r="K31" i="36"/>
  <c r="K29" i="36"/>
  <c r="F220" i="36"/>
  <c r="F222" i="36" s="1"/>
  <c r="K28" i="36"/>
  <c r="K32" i="36"/>
  <c r="F216" i="36"/>
  <c r="K30" i="36"/>
  <c r="K23" i="36"/>
  <c r="J35" i="36"/>
  <c r="K26" i="36"/>
  <c r="K33" i="36"/>
  <c r="K25" i="36"/>
  <c r="H206" i="36"/>
  <c r="F216" i="35"/>
  <c r="I179" i="35"/>
  <c r="I211" i="35" s="1"/>
  <c r="M22" i="35"/>
  <c r="K21" i="35"/>
  <c r="J35" i="35"/>
  <c r="H211" i="35"/>
  <c r="H204" i="35"/>
  <c r="H200" i="35"/>
  <c r="H201" i="35" s="1"/>
  <c r="G206" i="35"/>
  <c r="G208" i="35" s="1"/>
  <c r="G218" i="35"/>
  <c r="I198" i="35"/>
  <c r="G213" i="35"/>
  <c r="G215" i="35" s="1"/>
  <c r="G219" i="35"/>
  <c r="K32" i="35"/>
  <c r="F220" i="35"/>
  <c r="F222" i="35" s="1"/>
  <c r="K29" i="35"/>
  <c r="F220" i="34"/>
  <c r="F222" i="34" s="1"/>
  <c r="H199" i="34"/>
  <c r="H200" i="34"/>
  <c r="H201" i="34" s="1"/>
  <c r="H204" i="34"/>
  <c r="H206" i="34" s="1"/>
  <c r="H208" i="34" s="1"/>
  <c r="F216" i="34"/>
  <c r="G213" i="34"/>
  <c r="G215" i="34" s="1"/>
  <c r="G219" i="34"/>
  <c r="I179" i="34"/>
  <c r="K32" i="34"/>
  <c r="K25" i="34"/>
  <c r="K30" i="34"/>
  <c r="I198" i="34"/>
  <c r="K33" i="34"/>
  <c r="K21" i="34"/>
  <c r="J35" i="34"/>
  <c r="K27" i="34"/>
  <c r="K24" i="34"/>
  <c r="K31" i="34"/>
  <c r="K22" i="34"/>
  <c r="K29" i="34"/>
  <c r="K28" i="34"/>
  <c r="K23" i="34"/>
  <c r="G206" i="34"/>
  <c r="G208" i="34" s="1"/>
  <c r="G218" i="34"/>
  <c r="K26" i="34"/>
  <c r="T33" i="32"/>
  <c r="S44" i="32"/>
  <c r="J198" i="31"/>
  <c r="L26" i="31"/>
  <c r="L31" i="31"/>
  <c r="Z40" i="31"/>
  <c r="Y53" i="31"/>
  <c r="L24" i="31"/>
  <c r="L27" i="31"/>
  <c r="L22" i="31"/>
  <c r="L28" i="31"/>
  <c r="L32" i="31"/>
  <c r="L33" i="31"/>
  <c r="M30" i="31"/>
  <c r="L25" i="31"/>
  <c r="M29" i="31"/>
  <c r="K59" i="2"/>
  <c r="K21" i="10"/>
  <c r="T35" i="2"/>
  <c r="S44" i="2"/>
  <c r="P106" i="36"/>
  <c r="R94" i="33"/>
  <c r="P106" i="34"/>
  <c r="Q106" i="30"/>
  <c r="Q106" i="35"/>
  <c r="K23" i="2"/>
  <c r="L53" i="2" s="1"/>
  <c r="L88" i="2" s="1"/>
  <c r="P106" i="31"/>
  <c r="Q94" i="10"/>
  <c r="P106" i="29"/>
  <c r="F8" i="28"/>
  <c r="I95" i="32"/>
  <c r="I22" i="28" s="1"/>
  <c r="T39" i="33"/>
  <c r="S53" i="33"/>
  <c r="X39" i="30"/>
  <c r="W53" i="30"/>
  <c r="J94" i="32"/>
  <c r="J104" i="28" s="1"/>
  <c r="K29" i="32"/>
  <c r="H95" i="2"/>
  <c r="H14" i="28" s="1"/>
  <c r="L19" i="32"/>
  <c r="L27" i="32"/>
  <c r="M57" i="32" s="1"/>
  <c r="M92" i="32" s="1"/>
  <c r="K20" i="2"/>
  <c r="L50" i="2" s="1"/>
  <c r="L85" i="2" s="1"/>
  <c r="V39" i="10"/>
  <c r="U53" i="10"/>
  <c r="H89" i="28"/>
  <c r="I125" i="31"/>
  <c r="I18" i="28" s="1"/>
  <c r="H18" i="28"/>
  <c r="S39" i="34"/>
  <c r="R53" i="34"/>
  <c r="H125" i="29"/>
  <c r="H16" i="28" s="1"/>
  <c r="H98" i="28"/>
  <c r="E11" i="28"/>
  <c r="F5" i="47" s="1"/>
  <c r="G12" i="28"/>
  <c r="I124" i="30"/>
  <c r="I99" i="28" s="1"/>
  <c r="I91" i="28" s="1"/>
  <c r="H199" i="30"/>
  <c r="H180" i="29"/>
  <c r="I179" i="30"/>
  <c r="I198" i="30"/>
  <c r="F220" i="30"/>
  <c r="F222" i="30" s="1"/>
  <c r="F216" i="29"/>
  <c r="F220" i="29"/>
  <c r="F222" i="29" s="1"/>
  <c r="L23" i="33"/>
  <c r="M59" i="33" s="1"/>
  <c r="M100" i="33" s="1"/>
  <c r="K29" i="29"/>
  <c r="K24" i="30"/>
  <c r="I124" i="29"/>
  <c r="I98" i="28" s="1"/>
  <c r="I90" i="28" s="1"/>
  <c r="K28" i="29"/>
  <c r="G214" i="30"/>
  <c r="G215" i="30" s="1"/>
  <c r="G219" i="30"/>
  <c r="K33" i="30"/>
  <c r="K25" i="30"/>
  <c r="K22" i="30"/>
  <c r="K26" i="33"/>
  <c r="L62" i="33" s="1"/>
  <c r="L103" i="33" s="1"/>
  <c r="K27" i="33"/>
  <c r="L63" i="33" s="1"/>
  <c r="L104" i="33" s="1"/>
  <c r="G207" i="30"/>
  <c r="G208" i="30" s="1"/>
  <c r="G218" i="30"/>
  <c r="K24" i="29"/>
  <c r="K25" i="29"/>
  <c r="K29" i="30"/>
  <c r="K25" i="33"/>
  <c r="L61" i="33" s="1"/>
  <c r="L102" i="33" s="1"/>
  <c r="H211" i="29"/>
  <c r="H204" i="29"/>
  <c r="H200" i="29"/>
  <c r="H201" i="29" s="1"/>
  <c r="I198" i="29"/>
  <c r="K28" i="30"/>
  <c r="K29" i="33"/>
  <c r="L65" i="33" s="1"/>
  <c r="L106" i="33" s="1"/>
  <c r="K23" i="29"/>
  <c r="K21" i="30"/>
  <c r="J35" i="30"/>
  <c r="G23" i="28"/>
  <c r="G7" i="28" s="1"/>
  <c r="H113" i="33"/>
  <c r="H23" i="28" s="1"/>
  <c r="H7" i="28" s="1"/>
  <c r="F216" i="30"/>
  <c r="K30" i="33"/>
  <c r="L66" i="33" s="1"/>
  <c r="L107" i="33" s="1"/>
  <c r="H125" i="36"/>
  <c r="G26" i="28"/>
  <c r="G10" i="28" s="1"/>
  <c r="K22" i="29"/>
  <c r="K33" i="33"/>
  <c r="L69" i="33" s="1"/>
  <c r="L110" i="33" s="1"/>
  <c r="G219" i="29"/>
  <c r="G213" i="29"/>
  <c r="G215" i="29" s="1"/>
  <c r="H125" i="34"/>
  <c r="G24" i="28"/>
  <c r="G8" i="28" s="1"/>
  <c r="K21" i="29"/>
  <c r="J35" i="29"/>
  <c r="K33" i="29"/>
  <c r="F9" i="28"/>
  <c r="G218" i="29"/>
  <c r="G206" i="29"/>
  <c r="G208" i="29" s="1"/>
  <c r="K30" i="29"/>
  <c r="F27" i="28"/>
  <c r="I179" i="29"/>
  <c r="I112" i="33"/>
  <c r="I105" i="28" s="1"/>
  <c r="I109" i="28" s="1"/>
  <c r="K22" i="33"/>
  <c r="L58" i="33" s="1"/>
  <c r="L99" i="33" s="1"/>
  <c r="H211" i="30"/>
  <c r="H204" i="30"/>
  <c r="H200" i="30"/>
  <c r="H201" i="30" s="1"/>
  <c r="K27" i="30"/>
  <c r="G17" i="28"/>
  <c r="G19" i="28" s="1"/>
  <c r="H125" i="30"/>
  <c r="H17" i="28" s="1"/>
  <c r="K31" i="33"/>
  <c r="L67" i="33" s="1"/>
  <c r="L108" i="33" s="1"/>
  <c r="H212" i="29"/>
  <c r="H214" i="29" s="1"/>
  <c r="H205" i="29"/>
  <c r="H207" i="29" s="1"/>
  <c r="H125" i="35"/>
  <c r="G25" i="28"/>
  <c r="K31" i="30"/>
  <c r="K28" i="33"/>
  <c r="L64" i="33" s="1"/>
  <c r="L105" i="33" s="1"/>
  <c r="K21" i="33"/>
  <c r="J35" i="33"/>
  <c r="K24" i="33"/>
  <c r="L60" i="33" s="1"/>
  <c r="L101" i="33" s="1"/>
  <c r="K23" i="30"/>
  <c r="K27" i="29"/>
  <c r="K32" i="30"/>
  <c r="K26" i="29"/>
  <c r="K30" i="30"/>
  <c r="K32" i="33"/>
  <c r="L68" i="33" s="1"/>
  <c r="L109" i="33" s="1"/>
  <c r="K32" i="29"/>
  <c r="K31" i="29"/>
  <c r="H199" i="29"/>
  <c r="K26" i="30"/>
  <c r="H212" i="30"/>
  <c r="H214" i="30" s="1"/>
  <c r="H205" i="30"/>
  <c r="H207" i="30" s="1"/>
  <c r="H180" i="30"/>
  <c r="K19" i="2"/>
  <c r="J29" i="2"/>
  <c r="G6" i="28"/>
  <c r="I113" i="10"/>
  <c r="I15" i="28" s="1"/>
  <c r="I94" i="2"/>
  <c r="I96" i="28" s="1"/>
  <c r="L21" i="31"/>
  <c r="K35" i="31"/>
  <c r="F6" i="28"/>
  <c r="F19" i="28"/>
  <c r="M23" i="32"/>
  <c r="N53" i="32" s="1"/>
  <c r="N88" i="32" s="1"/>
  <c r="L21" i="2"/>
  <c r="M51" i="2" s="1"/>
  <c r="M86" i="2" s="1"/>
  <c r="M18" i="2"/>
  <c r="K27" i="2"/>
  <c r="L57" i="2" s="1"/>
  <c r="L92" i="2" s="1"/>
  <c r="N23" i="31"/>
  <c r="L33" i="10"/>
  <c r="M69" i="10" s="1"/>
  <c r="M110" i="10" s="1"/>
  <c r="L23" i="10"/>
  <c r="M59" i="10" s="1"/>
  <c r="M100" i="10" s="1"/>
  <c r="L29" i="10"/>
  <c r="M65" i="10" s="1"/>
  <c r="M106" i="10" s="1"/>
  <c r="L25" i="10"/>
  <c r="M61" i="10" s="1"/>
  <c r="M102" i="10" s="1"/>
  <c r="M28" i="10"/>
  <c r="N64" i="10" s="1"/>
  <c r="N105" i="10" s="1"/>
  <c r="L27" i="10"/>
  <c r="M63" i="10" s="1"/>
  <c r="M104" i="10" s="1"/>
  <c r="L30" i="10"/>
  <c r="M66" i="10" s="1"/>
  <c r="M107" i="10" s="1"/>
  <c r="L26" i="10"/>
  <c r="M62" i="10" s="1"/>
  <c r="M103" i="10" s="1"/>
  <c r="L24" i="10"/>
  <c r="M60" i="10" s="1"/>
  <c r="M101" i="10" s="1"/>
  <c r="N18" i="32"/>
  <c r="M22" i="32"/>
  <c r="N52" i="32" s="1"/>
  <c r="N87" i="32" s="1"/>
  <c r="M21" i="32"/>
  <c r="N51" i="32" s="1"/>
  <c r="N86" i="32" s="1"/>
  <c r="M25" i="32"/>
  <c r="N55" i="32" s="1"/>
  <c r="N90" i="32" s="1"/>
  <c r="M26" i="32"/>
  <c r="N56" i="32" s="1"/>
  <c r="N91" i="32" s="1"/>
  <c r="M24" i="32"/>
  <c r="N54" i="32" s="1"/>
  <c r="N89" i="32" s="1"/>
  <c r="M22" i="10" l="1"/>
  <c r="N58" i="10" s="1"/>
  <c r="N99" i="10" s="1"/>
  <c r="P17" i="53"/>
  <c r="P24" i="53"/>
  <c r="L26" i="2"/>
  <c r="M56" i="2" s="1"/>
  <c r="M91" i="2" s="1"/>
  <c r="L24" i="2"/>
  <c r="M54" i="2" s="1"/>
  <c r="M89" i="2" s="1"/>
  <c r="L22" i="2"/>
  <c r="M52" i="2" s="1"/>
  <c r="M87" i="2" s="1"/>
  <c r="K98" i="10"/>
  <c r="K71" i="31"/>
  <c r="L25" i="2"/>
  <c r="M55" i="2" s="1"/>
  <c r="M90" i="2" s="1"/>
  <c r="M27" i="36"/>
  <c r="M171" i="36"/>
  <c r="M63" i="36"/>
  <c r="M116" i="36" s="1"/>
  <c r="M190" i="36"/>
  <c r="M23" i="35"/>
  <c r="M167" i="35"/>
  <c r="M186" i="35"/>
  <c r="M59" i="35"/>
  <c r="M112" i="35" s="1"/>
  <c r="M31" i="35"/>
  <c r="M194" i="35"/>
  <c r="M175" i="35"/>
  <c r="M67" i="35"/>
  <c r="M120" i="35" s="1"/>
  <c r="M190" i="35"/>
  <c r="M171" i="35"/>
  <c r="M63" i="35"/>
  <c r="M116" i="35" s="1"/>
  <c r="M27" i="35"/>
  <c r="M25" i="35"/>
  <c r="M188" i="35"/>
  <c r="M169" i="35"/>
  <c r="M61" i="35"/>
  <c r="M114" i="35" s="1"/>
  <c r="M30" i="35"/>
  <c r="M193" i="35"/>
  <c r="M174" i="35"/>
  <c r="M66" i="35"/>
  <c r="M119" i="35" s="1"/>
  <c r="N26" i="35"/>
  <c r="N189" i="35"/>
  <c r="N170" i="35"/>
  <c r="N62" i="35"/>
  <c r="N115" i="35" s="1"/>
  <c r="M172" i="35"/>
  <c r="M64" i="35"/>
  <c r="M117" i="35" s="1"/>
  <c r="M28" i="35"/>
  <c r="M191" i="35"/>
  <c r="N60" i="35"/>
  <c r="N113" i="35" s="1"/>
  <c r="N24" i="35"/>
  <c r="N168" i="35"/>
  <c r="N187" i="35"/>
  <c r="K98" i="33"/>
  <c r="M31" i="10"/>
  <c r="N67" i="10" s="1"/>
  <c r="N108" i="10" s="1"/>
  <c r="L32" i="10"/>
  <c r="M68" i="10" s="1"/>
  <c r="M109" i="10" s="1"/>
  <c r="L57" i="10"/>
  <c r="L98" i="10" s="1"/>
  <c r="L57" i="33"/>
  <c r="L71" i="33" s="1"/>
  <c r="O48" i="32"/>
  <c r="O83" i="32" s="1"/>
  <c r="L59" i="32"/>
  <c r="M49" i="32"/>
  <c r="M59" i="32" s="1"/>
  <c r="L49" i="2"/>
  <c r="L84" i="2" s="1"/>
  <c r="N48" i="2"/>
  <c r="N83" i="2" s="1"/>
  <c r="H220" i="31"/>
  <c r="H222" i="31" s="1"/>
  <c r="O56" i="31"/>
  <c r="O210" i="31"/>
  <c r="O109" i="31"/>
  <c r="O148" i="31"/>
  <c r="O20" i="31"/>
  <c r="O164" i="31"/>
  <c r="O74" i="31"/>
  <c r="O90" i="31"/>
  <c r="O38" i="31"/>
  <c r="O131" i="31"/>
  <c r="O203" i="31"/>
  <c r="O183" i="31"/>
  <c r="O74" i="43"/>
  <c r="O38" i="43"/>
  <c r="O84" i="43"/>
  <c r="O20" i="43"/>
  <c r="O56" i="43"/>
  <c r="O56" i="33"/>
  <c r="O74" i="33"/>
  <c r="O20" i="33"/>
  <c r="O97" i="33"/>
  <c r="O38" i="33"/>
  <c r="O90" i="33"/>
  <c r="O74" i="10"/>
  <c r="O56" i="10"/>
  <c r="O20" i="10"/>
  <c r="O90" i="10"/>
  <c r="O38" i="10"/>
  <c r="O97" i="10"/>
  <c r="O56" i="35"/>
  <c r="O210" i="35"/>
  <c r="O74" i="35"/>
  <c r="O203" i="35"/>
  <c r="O164" i="35"/>
  <c r="O148" i="35"/>
  <c r="O90" i="35"/>
  <c r="O183" i="35"/>
  <c r="O131" i="35"/>
  <c r="O109" i="35"/>
  <c r="O38" i="35"/>
  <c r="O20" i="35"/>
  <c r="N87" i="28"/>
  <c r="N95" i="28" s="1"/>
  <c r="N103" i="28" s="1"/>
  <c r="N67" i="28"/>
  <c r="N75" i="28" s="1"/>
  <c r="P34" i="28"/>
  <c r="O56" i="30"/>
  <c r="O20" i="30"/>
  <c r="O131" i="30"/>
  <c r="O148" i="30"/>
  <c r="O38" i="30"/>
  <c r="O210" i="30"/>
  <c r="O109" i="30"/>
  <c r="O164" i="30"/>
  <c r="O74" i="30"/>
  <c r="O203" i="30"/>
  <c r="O90" i="30"/>
  <c r="O183" i="30"/>
  <c r="P47" i="2"/>
  <c r="P2" i="43"/>
  <c r="P2" i="35"/>
  <c r="P2" i="33"/>
  <c r="P2" i="31"/>
  <c r="P2" i="36"/>
  <c r="P2" i="34"/>
  <c r="P2" i="32"/>
  <c r="P2" i="30"/>
  <c r="P2" i="29"/>
  <c r="P2" i="10"/>
  <c r="P62" i="2"/>
  <c r="P32" i="2"/>
  <c r="P75" i="2"/>
  <c r="P82" i="2"/>
  <c r="P17" i="2"/>
  <c r="O82" i="32"/>
  <c r="O32" i="32"/>
  <c r="O62" i="32"/>
  <c r="O75" i="32"/>
  <c r="O47" i="32"/>
  <c r="O17" i="32"/>
  <c r="AO34" i="28"/>
  <c r="O59" i="28"/>
  <c r="R5" i="28"/>
  <c r="Q2" i="2"/>
  <c r="Q2" i="53" s="1"/>
  <c r="Q13" i="28"/>
  <c r="Q21" i="28"/>
  <c r="O210" i="29"/>
  <c r="O164" i="29"/>
  <c r="O109" i="29"/>
  <c r="O74" i="29"/>
  <c r="O20" i="29"/>
  <c r="O38" i="29"/>
  <c r="O183" i="29"/>
  <c r="O90" i="29"/>
  <c r="O203" i="29"/>
  <c r="O148" i="29"/>
  <c r="O56" i="29"/>
  <c r="O131" i="29"/>
  <c r="O56" i="34"/>
  <c r="O131" i="34"/>
  <c r="O148" i="34"/>
  <c r="O109" i="34"/>
  <c r="O38" i="34"/>
  <c r="O210" i="34"/>
  <c r="O203" i="34"/>
  <c r="O183" i="34"/>
  <c r="O164" i="34"/>
  <c r="O90" i="34"/>
  <c r="O74" i="34"/>
  <c r="O20" i="34"/>
  <c r="O56" i="36"/>
  <c r="O90" i="36"/>
  <c r="O183" i="36"/>
  <c r="O164" i="36"/>
  <c r="O109" i="36"/>
  <c r="O131" i="36"/>
  <c r="O38" i="36"/>
  <c r="O20" i="36"/>
  <c r="O74" i="36"/>
  <c r="O210" i="36"/>
  <c r="O203" i="36"/>
  <c r="O148" i="36"/>
  <c r="K35" i="10"/>
  <c r="N20" i="32"/>
  <c r="O50" i="32" s="1"/>
  <c r="O85" i="32" s="1"/>
  <c r="H216" i="31"/>
  <c r="L170" i="29"/>
  <c r="L189" i="29"/>
  <c r="L62" i="29"/>
  <c r="L115" i="29" s="1"/>
  <c r="L194" i="30"/>
  <c r="L175" i="30"/>
  <c r="L67" i="30"/>
  <c r="L120" i="30" s="1"/>
  <c r="L171" i="30"/>
  <c r="L190" i="30"/>
  <c r="L63" i="30"/>
  <c r="L116" i="30" s="1"/>
  <c r="L66" i="29"/>
  <c r="L119" i="29" s="1"/>
  <c r="L193" i="29"/>
  <c r="L174" i="29"/>
  <c r="N192" i="31"/>
  <c r="N173" i="31"/>
  <c r="N65" i="31"/>
  <c r="N118" i="31" s="1"/>
  <c r="M187" i="31"/>
  <c r="M168" i="31"/>
  <c r="M60" i="31"/>
  <c r="M113" i="31" s="1"/>
  <c r="L189" i="34"/>
  <c r="L170" i="34"/>
  <c r="L62" i="34"/>
  <c r="L115" i="34" s="1"/>
  <c r="L194" i="34"/>
  <c r="L175" i="34"/>
  <c r="L67" i="34"/>
  <c r="L120" i="34" s="1"/>
  <c r="L188" i="34"/>
  <c r="L169" i="34"/>
  <c r="L61" i="34"/>
  <c r="L114" i="34" s="1"/>
  <c r="L170" i="36"/>
  <c r="L62" i="36"/>
  <c r="L115" i="36" s="1"/>
  <c r="L189" i="36"/>
  <c r="K71" i="36"/>
  <c r="L189" i="30"/>
  <c r="L170" i="30"/>
  <c r="L62" i="30"/>
  <c r="L115" i="30" s="1"/>
  <c r="L190" i="29"/>
  <c r="L171" i="29"/>
  <c r="L63" i="29"/>
  <c r="L116" i="29" s="1"/>
  <c r="N193" i="31"/>
  <c r="N174" i="31"/>
  <c r="N66" i="31"/>
  <c r="N119" i="31" s="1"/>
  <c r="L190" i="34"/>
  <c r="L171" i="34"/>
  <c r="L63" i="34"/>
  <c r="L116" i="34" s="1"/>
  <c r="N166" i="35"/>
  <c r="N58" i="35"/>
  <c r="N111" i="35" s="1"/>
  <c r="N185" i="35"/>
  <c r="L167" i="36"/>
  <c r="L59" i="36"/>
  <c r="L112" i="36" s="1"/>
  <c r="L186" i="36"/>
  <c r="L67" i="36"/>
  <c r="L120" i="36" s="1"/>
  <c r="L194" i="36"/>
  <c r="L175" i="36"/>
  <c r="K71" i="30"/>
  <c r="K110" i="30"/>
  <c r="L195" i="30"/>
  <c r="L176" i="30"/>
  <c r="L68" i="30"/>
  <c r="L121" i="30" s="1"/>
  <c r="L184" i="35"/>
  <c r="L165" i="35"/>
  <c r="L57" i="35"/>
  <c r="L186" i="30"/>
  <c r="L167" i="30"/>
  <c r="L59" i="30"/>
  <c r="L112" i="30" s="1"/>
  <c r="L187" i="30"/>
  <c r="L168" i="30"/>
  <c r="L60" i="30"/>
  <c r="L113" i="30" s="1"/>
  <c r="M177" i="31"/>
  <c r="M69" i="31"/>
  <c r="M122" i="31" s="1"/>
  <c r="M196" i="31"/>
  <c r="M175" i="31"/>
  <c r="M194" i="31"/>
  <c r="M67" i="31"/>
  <c r="M120" i="31" s="1"/>
  <c r="L174" i="36"/>
  <c r="L66" i="36"/>
  <c r="L119" i="36" s="1"/>
  <c r="L193" i="36"/>
  <c r="L185" i="36"/>
  <c r="L166" i="36"/>
  <c r="L58" i="36"/>
  <c r="L111" i="36" s="1"/>
  <c r="L71" i="31"/>
  <c r="L110" i="31"/>
  <c r="L124" i="31" s="1"/>
  <c r="L100" i="28" s="1"/>
  <c r="L194" i="29"/>
  <c r="L175" i="29"/>
  <c r="L67" i="29"/>
  <c r="L120" i="29" s="1"/>
  <c r="L69" i="29"/>
  <c r="L122" i="29" s="1"/>
  <c r="L196" i="29"/>
  <c r="L177" i="29"/>
  <c r="L185" i="29"/>
  <c r="L166" i="29"/>
  <c r="L58" i="29"/>
  <c r="L111" i="29" s="1"/>
  <c r="L184" i="30"/>
  <c r="L165" i="30"/>
  <c r="L57" i="30"/>
  <c r="L185" i="30"/>
  <c r="L166" i="30"/>
  <c r="L58" i="30"/>
  <c r="L111" i="30" s="1"/>
  <c r="L192" i="29"/>
  <c r="L173" i="29"/>
  <c r="L65" i="29"/>
  <c r="L118" i="29" s="1"/>
  <c r="M195" i="31"/>
  <c r="M176" i="31"/>
  <c r="M68" i="31"/>
  <c r="M121" i="31" s="1"/>
  <c r="M189" i="31"/>
  <c r="M170" i="31"/>
  <c r="M62" i="31"/>
  <c r="M115" i="31" s="1"/>
  <c r="L186" i="34"/>
  <c r="L167" i="34"/>
  <c r="L59" i="34"/>
  <c r="L112" i="34" s="1"/>
  <c r="L184" i="34"/>
  <c r="L165" i="34"/>
  <c r="L57" i="34"/>
  <c r="L192" i="35"/>
  <c r="L173" i="35"/>
  <c r="L65" i="35"/>
  <c r="L118" i="35" s="1"/>
  <c r="M184" i="36"/>
  <c r="M165" i="36"/>
  <c r="M57" i="36"/>
  <c r="M110" i="36" s="1"/>
  <c r="K71" i="34"/>
  <c r="K110" i="34"/>
  <c r="K124" i="34" s="1"/>
  <c r="K106" i="28" s="1"/>
  <c r="M188" i="31"/>
  <c r="M169" i="31"/>
  <c r="M61" i="31"/>
  <c r="M114" i="31" s="1"/>
  <c r="L192" i="36"/>
  <c r="L173" i="36"/>
  <c r="L65" i="36"/>
  <c r="L118" i="36" s="1"/>
  <c r="O167" i="31"/>
  <c r="O186" i="31"/>
  <c r="O59" i="31"/>
  <c r="O112" i="31" s="1"/>
  <c r="L195" i="29"/>
  <c r="L68" i="29"/>
  <c r="L121" i="29" s="1"/>
  <c r="L176" i="29"/>
  <c r="L186" i="29"/>
  <c r="L167" i="29"/>
  <c r="L59" i="29"/>
  <c r="L112" i="29" s="1"/>
  <c r="L173" i="30"/>
  <c r="L65" i="30"/>
  <c r="L118" i="30" s="1"/>
  <c r="L192" i="30"/>
  <c r="L169" i="30"/>
  <c r="L61" i="30"/>
  <c r="L114" i="30" s="1"/>
  <c r="L188" i="30"/>
  <c r="M64" i="31"/>
  <c r="M117" i="31" s="1"/>
  <c r="M191" i="31"/>
  <c r="M172" i="31"/>
  <c r="L172" i="34"/>
  <c r="L191" i="34"/>
  <c r="L64" i="34"/>
  <c r="L117" i="34" s="1"/>
  <c r="L196" i="34"/>
  <c r="L177" i="34"/>
  <c r="L69" i="34"/>
  <c r="L122" i="34" s="1"/>
  <c r="L195" i="36"/>
  <c r="L176" i="36"/>
  <c r="L68" i="36"/>
  <c r="L121" i="36" s="1"/>
  <c r="L60" i="36"/>
  <c r="L113" i="36" s="1"/>
  <c r="L187" i="36"/>
  <c r="L168" i="36"/>
  <c r="Q33" i="35"/>
  <c r="Q196" i="35"/>
  <c r="Q177" i="35"/>
  <c r="Q69" i="35"/>
  <c r="Q122" i="35" s="1"/>
  <c r="L191" i="29"/>
  <c r="L172" i="29"/>
  <c r="L64" i="29"/>
  <c r="L117" i="29" s="1"/>
  <c r="L176" i="34"/>
  <c r="L68" i="34"/>
  <c r="L121" i="34" s="1"/>
  <c r="L195" i="34"/>
  <c r="M184" i="31"/>
  <c r="M165" i="31"/>
  <c r="M57" i="31"/>
  <c r="L57" i="29"/>
  <c r="L184" i="29"/>
  <c r="L165" i="29"/>
  <c r="L188" i="29"/>
  <c r="L169" i="29"/>
  <c r="L61" i="29"/>
  <c r="L114" i="29" s="1"/>
  <c r="L196" i="30"/>
  <c r="L177" i="30"/>
  <c r="L69" i="30"/>
  <c r="L122" i="30" s="1"/>
  <c r="M58" i="31"/>
  <c r="M111" i="31" s="1"/>
  <c r="M185" i="31"/>
  <c r="M166" i="31"/>
  <c r="L173" i="34"/>
  <c r="L192" i="34"/>
  <c r="L65" i="34"/>
  <c r="L118" i="34" s="1"/>
  <c r="L188" i="36"/>
  <c r="L169" i="36"/>
  <c r="L61" i="36"/>
  <c r="L114" i="36" s="1"/>
  <c r="L191" i="36"/>
  <c r="L172" i="36"/>
  <c r="L64" i="36"/>
  <c r="L117" i="36" s="1"/>
  <c r="K71" i="35"/>
  <c r="K110" i="35"/>
  <c r="K124" i="35" s="1"/>
  <c r="K107" i="28" s="1"/>
  <c r="K71" i="29"/>
  <c r="K110" i="29"/>
  <c r="L60" i="34"/>
  <c r="L113" i="34" s="1"/>
  <c r="L187" i="34"/>
  <c r="L168" i="34"/>
  <c r="L110" i="36"/>
  <c r="L193" i="30"/>
  <c r="L174" i="30"/>
  <c r="L66" i="30"/>
  <c r="L119" i="30" s="1"/>
  <c r="L191" i="30"/>
  <c r="L172" i="30"/>
  <c r="L64" i="30"/>
  <c r="L117" i="30" s="1"/>
  <c r="L60" i="29"/>
  <c r="L113" i="29" s="1"/>
  <c r="L187" i="29"/>
  <c r="L168" i="29"/>
  <c r="M171" i="31"/>
  <c r="M190" i="31"/>
  <c r="M63" i="31"/>
  <c r="M116" i="31" s="1"/>
  <c r="L185" i="34"/>
  <c r="L58" i="34"/>
  <c r="L111" i="34" s="1"/>
  <c r="L166" i="34"/>
  <c r="L193" i="34"/>
  <c r="L174" i="34"/>
  <c r="L66" i="34"/>
  <c r="L119" i="34" s="1"/>
  <c r="L195" i="35"/>
  <c r="L176" i="35"/>
  <c r="L68" i="35"/>
  <c r="L121" i="35" s="1"/>
  <c r="L69" i="36"/>
  <c r="L122" i="36" s="1"/>
  <c r="L196" i="36"/>
  <c r="L177" i="36"/>
  <c r="J199" i="31"/>
  <c r="I219" i="31"/>
  <c r="I213" i="31"/>
  <c r="I215" i="31" s="1"/>
  <c r="I216" i="31" s="1"/>
  <c r="H219" i="34"/>
  <c r="H215" i="34"/>
  <c r="H216" i="34" s="1"/>
  <c r="G220" i="36"/>
  <c r="G222" i="36" s="1"/>
  <c r="I218" i="31"/>
  <c r="J180" i="31"/>
  <c r="J211" i="31"/>
  <c r="J213" i="31" s="1"/>
  <c r="H219" i="36"/>
  <c r="H208" i="36"/>
  <c r="H216" i="36" s="1"/>
  <c r="H218" i="36"/>
  <c r="I212" i="36"/>
  <c r="I214" i="36" s="1"/>
  <c r="I200" i="36"/>
  <c r="I201" i="36" s="1"/>
  <c r="J179" i="36"/>
  <c r="J204" i="36" s="1"/>
  <c r="I204" i="35"/>
  <c r="I206" i="35" s="1"/>
  <c r="I180" i="36"/>
  <c r="K198" i="31"/>
  <c r="K205" i="31" s="1"/>
  <c r="K207" i="31" s="1"/>
  <c r="I199" i="34"/>
  <c r="I204" i="36"/>
  <c r="I218" i="36" s="1"/>
  <c r="K124" i="36"/>
  <c r="K108" i="28" s="1"/>
  <c r="K92" i="28" s="1"/>
  <c r="I211" i="36"/>
  <c r="I199" i="36"/>
  <c r="J198" i="36"/>
  <c r="J205" i="36" s="1"/>
  <c r="J207" i="36" s="1"/>
  <c r="L25" i="36"/>
  <c r="L24" i="36"/>
  <c r="L23" i="36"/>
  <c r="K35" i="36"/>
  <c r="L28" i="36"/>
  <c r="L31" i="36"/>
  <c r="L32" i="36"/>
  <c r="L33" i="36"/>
  <c r="L26" i="36"/>
  <c r="M21" i="36"/>
  <c r="L30" i="36"/>
  <c r="L22" i="36"/>
  <c r="L29" i="36"/>
  <c r="J198" i="35"/>
  <c r="J212" i="35" s="1"/>
  <c r="J214" i="35" s="1"/>
  <c r="I180" i="35"/>
  <c r="J179" i="35"/>
  <c r="L29" i="35"/>
  <c r="I212" i="35"/>
  <c r="I214" i="35" s="1"/>
  <c r="I205" i="35"/>
  <c r="I207" i="35" s="1"/>
  <c r="I199" i="35"/>
  <c r="L21" i="35"/>
  <c r="K35" i="35"/>
  <c r="G220" i="35"/>
  <c r="G222" i="35" s="1"/>
  <c r="I213" i="35"/>
  <c r="G216" i="35"/>
  <c r="I200" i="35"/>
  <c r="I201" i="35" s="1"/>
  <c r="H206" i="35"/>
  <c r="H208" i="35" s="1"/>
  <c r="H218" i="35"/>
  <c r="L32" i="35"/>
  <c r="H213" i="35"/>
  <c r="H215" i="35" s="1"/>
  <c r="H219" i="35"/>
  <c r="N22" i="35"/>
  <c r="G220" i="34"/>
  <c r="G222" i="34" s="1"/>
  <c r="J198" i="34"/>
  <c r="H218" i="34"/>
  <c r="J179" i="34"/>
  <c r="I205" i="34"/>
  <c r="I207" i="34" s="1"/>
  <c r="I212" i="34"/>
  <c r="I214" i="34" s="1"/>
  <c r="L25" i="34"/>
  <c r="L23" i="34"/>
  <c r="L24" i="34"/>
  <c r="L26" i="34"/>
  <c r="L21" i="34"/>
  <c r="K35" i="34"/>
  <c r="L29" i="34"/>
  <c r="L31" i="34"/>
  <c r="L30" i="34"/>
  <c r="L32" i="34"/>
  <c r="G216" i="34"/>
  <c r="L27" i="34"/>
  <c r="I204" i="34"/>
  <c r="I200" i="34"/>
  <c r="I201" i="34" s="1"/>
  <c r="I211" i="34"/>
  <c r="I180" i="34"/>
  <c r="L33" i="34"/>
  <c r="L28" i="34"/>
  <c r="L22" i="34"/>
  <c r="T44" i="32"/>
  <c r="U33" i="32"/>
  <c r="J200" i="31"/>
  <c r="J201" i="31" s="1"/>
  <c r="J212" i="31"/>
  <c r="J214" i="31" s="1"/>
  <c r="J205" i="31"/>
  <c r="J207" i="31" s="1"/>
  <c r="K179" i="31"/>
  <c r="K211" i="31" s="1"/>
  <c r="N29" i="31"/>
  <c r="M22" i="31"/>
  <c r="N30" i="31"/>
  <c r="M32" i="31"/>
  <c r="M24" i="31"/>
  <c r="M31" i="31"/>
  <c r="AA40" i="31"/>
  <c r="Z53" i="31"/>
  <c r="M25" i="31"/>
  <c r="M33" i="31"/>
  <c r="M28" i="31"/>
  <c r="M27" i="31"/>
  <c r="M26" i="31"/>
  <c r="L21" i="10"/>
  <c r="L23" i="2"/>
  <c r="M53" i="2" s="1"/>
  <c r="M88" i="2" s="1"/>
  <c r="U35" i="2"/>
  <c r="T44" i="2"/>
  <c r="Q106" i="36"/>
  <c r="Q106" i="31"/>
  <c r="L19" i="2"/>
  <c r="R106" i="30"/>
  <c r="Q106" i="29"/>
  <c r="S94" i="33"/>
  <c r="R106" i="35"/>
  <c r="Q106" i="34"/>
  <c r="R94" i="10"/>
  <c r="U39" i="33"/>
  <c r="T53" i="33"/>
  <c r="Y39" i="30"/>
  <c r="X53" i="30"/>
  <c r="L20" i="2"/>
  <c r="M50" i="2" s="1"/>
  <c r="M85" i="2" s="1"/>
  <c r="J95" i="32"/>
  <c r="J22" i="28" s="1"/>
  <c r="K94" i="32"/>
  <c r="K104" i="28" s="1"/>
  <c r="L29" i="32"/>
  <c r="M27" i="32"/>
  <c r="N57" i="32" s="1"/>
  <c r="N92" i="32" s="1"/>
  <c r="M19" i="32"/>
  <c r="I95" i="2"/>
  <c r="I89" i="28"/>
  <c r="J125" i="31"/>
  <c r="J18" i="28" s="1"/>
  <c r="W39" i="10"/>
  <c r="V53" i="10"/>
  <c r="I125" i="29"/>
  <c r="I16" i="28" s="1"/>
  <c r="I199" i="29"/>
  <c r="I125" i="36"/>
  <c r="H26" i="28"/>
  <c r="H10" i="28" s="1"/>
  <c r="I125" i="35"/>
  <c r="H25" i="28"/>
  <c r="H9" i="28" s="1"/>
  <c r="G220" i="29"/>
  <c r="G222" i="29" s="1"/>
  <c r="H90" i="28"/>
  <c r="H93" i="28" s="1"/>
  <c r="H101" i="28"/>
  <c r="H19" i="28"/>
  <c r="H6" i="28"/>
  <c r="H12" i="28"/>
  <c r="I125" i="34"/>
  <c r="H24" i="28"/>
  <c r="H8" i="28" s="1"/>
  <c r="T39" i="34"/>
  <c r="S53" i="34"/>
  <c r="I180" i="30"/>
  <c r="I125" i="30"/>
  <c r="I17" i="28" s="1"/>
  <c r="G216" i="30"/>
  <c r="I212" i="30"/>
  <c r="I214" i="30" s="1"/>
  <c r="I205" i="30"/>
  <c r="I207" i="30" s="1"/>
  <c r="I211" i="30"/>
  <c r="I204" i="30"/>
  <c r="I200" i="30"/>
  <c r="I201" i="30" s="1"/>
  <c r="G216" i="29"/>
  <c r="G220" i="30"/>
  <c r="G222" i="30" s="1"/>
  <c r="I199" i="30"/>
  <c r="L23" i="30"/>
  <c r="L26" i="29"/>
  <c r="L27" i="29"/>
  <c r="L24" i="33"/>
  <c r="M60" i="33" s="1"/>
  <c r="M101" i="33" s="1"/>
  <c r="L31" i="30"/>
  <c r="H206" i="30"/>
  <c r="H208" i="30" s="1"/>
  <c r="H218" i="30"/>
  <c r="I113" i="33"/>
  <c r="I23" i="28" s="1"/>
  <c r="L24" i="29"/>
  <c r="L26" i="33"/>
  <c r="M62" i="33" s="1"/>
  <c r="M103" i="33" s="1"/>
  <c r="L25" i="30"/>
  <c r="L31" i="29"/>
  <c r="H213" i="30"/>
  <c r="H215" i="30" s="1"/>
  <c r="H219" i="30"/>
  <c r="L30" i="29"/>
  <c r="I205" i="29"/>
  <c r="I207" i="29" s="1"/>
  <c r="I212" i="29"/>
  <c r="I214" i="29" s="1"/>
  <c r="L29" i="30"/>
  <c r="L28" i="29"/>
  <c r="L32" i="33"/>
  <c r="M68" i="33" s="1"/>
  <c r="M109" i="33" s="1"/>
  <c r="G9" i="28"/>
  <c r="G11" i="28" s="1"/>
  <c r="H5" i="47" s="1"/>
  <c r="L22" i="33"/>
  <c r="M58" i="33" s="1"/>
  <c r="M99" i="33" s="1"/>
  <c r="L33" i="29"/>
  <c r="L22" i="29"/>
  <c r="F11" i="28"/>
  <c r="G5" i="47" s="1"/>
  <c r="J112" i="33"/>
  <c r="J105" i="28" s="1"/>
  <c r="J109" i="28" s="1"/>
  <c r="G27" i="28"/>
  <c r="L27" i="30"/>
  <c r="J179" i="29"/>
  <c r="L21" i="30"/>
  <c r="K35" i="30"/>
  <c r="L29" i="33"/>
  <c r="M65" i="33" s="1"/>
  <c r="M106" i="33" s="1"/>
  <c r="H218" i="29"/>
  <c r="H206" i="29"/>
  <c r="H208" i="29" s="1"/>
  <c r="L22" i="30"/>
  <c r="L29" i="29"/>
  <c r="J124" i="30"/>
  <c r="J99" i="28" s="1"/>
  <c r="J91" i="28" s="1"/>
  <c r="H213" i="29"/>
  <c r="H215" i="29" s="1"/>
  <c r="H219" i="29"/>
  <c r="L28" i="33"/>
  <c r="M64" i="33" s="1"/>
  <c r="M105" i="33" s="1"/>
  <c r="I204" i="29"/>
  <c r="I211" i="29"/>
  <c r="I200" i="29"/>
  <c r="I201" i="29" s="1"/>
  <c r="J124" i="29"/>
  <c r="J98" i="28" s="1"/>
  <c r="J90" i="28" s="1"/>
  <c r="L33" i="33"/>
  <c r="M69" i="33" s="1"/>
  <c r="M110" i="33" s="1"/>
  <c r="J198" i="30"/>
  <c r="L25" i="33"/>
  <c r="M61" i="33" s="1"/>
  <c r="M102" i="33" s="1"/>
  <c r="L27" i="33"/>
  <c r="M63" i="33" s="1"/>
  <c r="M104" i="33" s="1"/>
  <c r="L21" i="33"/>
  <c r="K35" i="33"/>
  <c r="L26" i="30"/>
  <c r="L30" i="30"/>
  <c r="L32" i="30"/>
  <c r="J198" i="29"/>
  <c r="L30" i="33"/>
  <c r="M66" i="33" s="1"/>
  <c r="M107" i="33" s="1"/>
  <c r="J179" i="30"/>
  <c r="L25" i="29"/>
  <c r="L33" i="30"/>
  <c r="L24" i="30"/>
  <c r="M23" i="33"/>
  <c r="N59" i="33" s="1"/>
  <c r="N100" i="33" s="1"/>
  <c r="L32" i="29"/>
  <c r="L31" i="33"/>
  <c r="M67" i="33" s="1"/>
  <c r="M108" i="33" s="1"/>
  <c r="K35" i="29"/>
  <c r="L21" i="29"/>
  <c r="L23" i="29"/>
  <c r="L28" i="30"/>
  <c r="I180" i="29"/>
  <c r="J94" i="2"/>
  <c r="J96" i="28" s="1"/>
  <c r="J113" i="10"/>
  <c r="J15" i="28" s="1"/>
  <c r="M21" i="31"/>
  <c r="L35" i="31"/>
  <c r="J206" i="31"/>
  <c r="N23" i="32"/>
  <c r="O53" i="32" s="1"/>
  <c r="O88" i="32" s="1"/>
  <c r="L27" i="2"/>
  <c r="M57" i="2" s="1"/>
  <c r="M92" i="2" s="1"/>
  <c r="M24" i="2"/>
  <c r="N54" i="2" s="1"/>
  <c r="N89" i="2" s="1"/>
  <c r="N18" i="2"/>
  <c r="M26" i="2"/>
  <c r="N56" i="2" s="1"/>
  <c r="N91" i="2" s="1"/>
  <c r="M21" i="2"/>
  <c r="N51" i="2" s="1"/>
  <c r="N86" i="2" s="1"/>
  <c r="K29" i="2"/>
  <c r="O23" i="31"/>
  <c r="N28" i="10"/>
  <c r="O64" i="10" s="1"/>
  <c r="O105" i="10" s="1"/>
  <c r="M23" i="10"/>
  <c r="N59" i="10" s="1"/>
  <c r="N100" i="10" s="1"/>
  <c r="M25" i="10"/>
  <c r="N61" i="10" s="1"/>
  <c r="N102" i="10" s="1"/>
  <c r="M27" i="10"/>
  <c r="N63" i="10" s="1"/>
  <c r="N104" i="10" s="1"/>
  <c r="M33" i="10"/>
  <c r="N69" i="10" s="1"/>
  <c r="N110" i="10" s="1"/>
  <c r="M26" i="10"/>
  <c r="N62" i="10" s="1"/>
  <c r="N103" i="10" s="1"/>
  <c r="M30" i="10"/>
  <c r="N66" i="10" s="1"/>
  <c r="N107" i="10" s="1"/>
  <c r="M29" i="10"/>
  <c r="N65" i="10" s="1"/>
  <c r="N106" i="10" s="1"/>
  <c r="K112" i="10"/>
  <c r="K97" i="28" s="1"/>
  <c r="M24" i="10"/>
  <c r="N60" i="10" s="1"/>
  <c r="N101" i="10" s="1"/>
  <c r="N22" i="10"/>
  <c r="O58" i="10" s="1"/>
  <c r="O99" i="10" s="1"/>
  <c r="N26" i="32"/>
  <c r="O56" i="32" s="1"/>
  <c r="O91" i="32" s="1"/>
  <c r="N21" i="32"/>
  <c r="O51" i="32" s="1"/>
  <c r="O86" i="32" s="1"/>
  <c r="O18" i="32"/>
  <c r="N22" i="32"/>
  <c r="O52" i="32" s="1"/>
  <c r="O87" i="32" s="1"/>
  <c r="N24" i="32"/>
  <c r="O54" i="32" s="1"/>
  <c r="O89" i="32" s="1"/>
  <c r="N25" i="32"/>
  <c r="O55" i="32" s="1"/>
  <c r="O90" i="32" s="1"/>
  <c r="M22" i="2" l="1"/>
  <c r="N52" i="2" s="1"/>
  <c r="N87" i="2" s="1"/>
  <c r="Q24" i="53"/>
  <c r="Q17" i="53"/>
  <c r="M32" i="10"/>
  <c r="N68" i="10" s="1"/>
  <c r="N109" i="10" s="1"/>
  <c r="L59" i="2"/>
  <c r="M25" i="2"/>
  <c r="N55" i="2" s="1"/>
  <c r="N90" i="2" s="1"/>
  <c r="L71" i="10"/>
  <c r="M84" i="32"/>
  <c r="L98" i="33"/>
  <c r="N27" i="36"/>
  <c r="N190" i="36"/>
  <c r="N171" i="36"/>
  <c r="N63" i="36"/>
  <c r="N116" i="36" s="1"/>
  <c r="O26" i="35"/>
  <c r="O189" i="35"/>
  <c r="O170" i="35"/>
  <c r="O62" i="35"/>
  <c r="O115" i="35" s="1"/>
  <c r="N172" i="35"/>
  <c r="N191" i="35"/>
  <c r="N28" i="35"/>
  <c r="N64" i="35"/>
  <c r="N117" i="35" s="1"/>
  <c r="N25" i="35"/>
  <c r="N188" i="35"/>
  <c r="N169" i="35"/>
  <c r="N61" i="35"/>
  <c r="N114" i="35" s="1"/>
  <c r="N23" i="35"/>
  <c r="N59" i="35"/>
  <c r="N112" i="35" s="1"/>
  <c r="N186" i="35"/>
  <c r="N167" i="35"/>
  <c r="O60" i="35"/>
  <c r="O113" i="35" s="1"/>
  <c r="O24" i="35"/>
  <c r="O187" i="35"/>
  <c r="O168" i="35"/>
  <c r="N175" i="35"/>
  <c r="N67" i="35"/>
  <c r="N120" i="35" s="1"/>
  <c r="N194" i="35"/>
  <c r="N31" i="35"/>
  <c r="N63" i="35"/>
  <c r="N116" i="35" s="1"/>
  <c r="N27" i="35"/>
  <c r="N190" i="35"/>
  <c r="N171" i="35"/>
  <c r="N174" i="35"/>
  <c r="N66" i="35"/>
  <c r="N119" i="35" s="1"/>
  <c r="N30" i="35"/>
  <c r="N193" i="35"/>
  <c r="N31" i="10"/>
  <c r="O67" i="10" s="1"/>
  <c r="O108" i="10" s="1"/>
  <c r="M57" i="33"/>
  <c r="M71" i="33" s="1"/>
  <c r="N49" i="32"/>
  <c r="N84" i="32" s="1"/>
  <c r="P48" i="32"/>
  <c r="P83" i="32" s="1"/>
  <c r="O48" i="2"/>
  <c r="O83" i="2" s="1"/>
  <c r="M49" i="2"/>
  <c r="M84" i="2" s="1"/>
  <c r="M23" i="2"/>
  <c r="N53" i="2" s="1"/>
  <c r="N88" i="2" s="1"/>
  <c r="Q47" i="2"/>
  <c r="Q2" i="43"/>
  <c r="Q2" i="35"/>
  <c r="Q2" i="33"/>
  <c r="Q2" i="31"/>
  <c r="Q2" i="32"/>
  <c r="Q2" i="29"/>
  <c r="Q2" i="34"/>
  <c r="Q2" i="10"/>
  <c r="Q2" i="30"/>
  <c r="Q2" i="36"/>
  <c r="Q75" i="2"/>
  <c r="Q82" i="2"/>
  <c r="Q17" i="2"/>
  <c r="Q62" i="2"/>
  <c r="Q32" i="2"/>
  <c r="P56" i="36"/>
  <c r="P203" i="36"/>
  <c r="P210" i="36"/>
  <c r="P74" i="36"/>
  <c r="P20" i="36"/>
  <c r="P183" i="36"/>
  <c r="P38" i="36"/>
  <c r="P148" i="36"/>
  <c r="P109" i="36"/>
  <c r="P90" i="36"/>
  <c r="P164" i="36"/>
  <c r="P131" i="36"/>
  <c r="S5" i="28"/>
  <c r="R2" i="2"/>
  <c r="R2" i="53" s="1"/>
  <c r="R21" i="28"/>
  <c r="R13" i="28"/>
  <c r="P56" i="31"/>
  <c r="P148" i="31"/>
  <c r="P20" i="31"/>
  <c r="P164" i="31"/>
  <c r="P74" i="31"/>
  <c r="P90" i="31"/>
  <c r="P38" i="31"/>
  <c r="P203" i="31"/>
  <c r="P183" i="31"/>
  <c r="P131" i="31"/>
  <c r="P210" i="31"/>
  <c r="P109" i="31"/>
  <c r="P56" i="33"/>
  <c r="P74" i="33"/>
  <c r="P20" i="33"/>
  <c r="P90" i="33"/>
  <c r="P38" i="33"/>
  <c r="P97" i="33"/>
  <c r="P74" i="10"/>
  <c r="P56" i="10"/>
  <c r="P20" i="10"/>
  <c r="P97" i="10"/>
  <c r="P38" i="10"/>
  <c r="P90" i="10"/>
  <c r="P56" i="35"/>
  <c r="P210" i="35"/>
  <c r="P203" i="35"/>
  <c r="P164" i="35"/>
  <c r="P90" i="35"/>
  <c r="P183" i="35"/>
  <c r="P148" i="35"/>
  <c r="P74" i="35"/>
  <c r="P131" i="35"/>
  <c r="P109" i="35"/>
  <c r="P38" i="35"/>
  <c r="P20" i="35"/>
  <c r="P183" i="29"/>
  <c r="P38" i="29"/>
  <c r="P74" i="29"/>
  <c r="P203" i="29"/>
  <c r="P90" i="29"/>
  <c r="P20" i="29"/>
  <c r="P164" i="29"/>
  <c r="P210" i="29"/>
  <c r="P109" i="29"/>
  <c r="P148" i="29"/>
  <c r="P56" i="29"/>
  <c r="P131" i="29"/>
  <c r="P74" i="43"/>
  <c r="P38" i="43"/>
  <c r="P56" i="43"/>
  <c r="P84" i="43"/>
  <c r="P20" i="43"/>
  <c r="Q34" i="28"/>
  <c r="O67" i="28"/>
  <c r="O75" i="28" s="1"/>
  <c r="O87" i="28"/>
  <c r="O95" i="28" s="1"/>
  <c r="O103" i="28" s="1"/>
  <c r="P56" i="30"/>
  <c r="P74" i="30"/>
  <c r="P210" i="30"/>
  <c r="P183" i="30"/>
  <c r="P90" i="30"/>
  <c r="P203" i="30"/>
  <c r="P109" i="30"/>
  <c r="P148" i="30"/>
  <c r="P20" i="30"/>
  <c r="P38" i="30"/>
  <c r="P164" i="30"/>
  <c r="P131" i="30"/>
  <c r="AP34" i="28"/>
  <c r="P59" i="28"/>
  <c r="P47" i="32"/>
  <c r="P32" i="32"/>
  <c r="P17" i="32"/>
  <c r="P82" i="32"/>
  <c r="P62" i="32"/>
  <c r="P75" i="32"/>
  <c r="P56" i="34"/>
  <c r="P148" i="34"/>
  <c r="P109" i="34"/>
  <c r="P90" i="34"/>
  <c r="P203" i="34"/>
  <c r="P131" i="34"/>
  <c r="P38" i="34"/>
  <c r="P210" i="34"/>
  <c r="P183" i="34"/>
  <c r="P164" i="34"/>
  <c r="P74" i="34"/>
  <c r="P20" i="34"/>
  <c r="K204" i="31"/>
  <c r="K218" i="31" s="1"/>
  <c r="J219" i="31"/>
  <c r="M19" i="2"/>
  <c r="O20" i="32"/>
  <c r="P50" i="32" s="1"/>
  <c r="P85" i="32" s="1"/>
  <c r="P186" i="31"/>
  <c r="P167" i="31"/>
  <c r="P59" i="31"/>
  <c r="P112" i="31" s="1"/>
  <c r="M187" i="30"/>
  <c r="M168" i="30"/>
  <c r="M60" i="30"/>
  <c r="M113" i="30" s="1"/>
  <c r="M189" i="30"/>
  <c r="M170" i="30"/>
  <c r="M62" i="30"/>
  <c r="M115" i="30" s="1"/>
  <c r="M185" i="30"/>
  <c r="M166" i="30"/>
  <c r="M58" i="30"/>
  <c r="M111" i="30" s="1"/>
  <c r="M191" i="29"/>
  <c r="M172" i="29"/>
  <c r="M64" i="29"/>
  <c r="M117" i="29" s="1"/>
  <c r="M61" i="30"/>
  <c r="M114" i="30" s="1"/>
  <c r="M188" i="30"/>
  <c r="M169" i="30"/>
  <c r="M190" i="29"/>
  <c r="M171" i="29"/>
  <c r="M63" i="29"/>
  <c r="M116" i="29" s="1"/>
  <c r="M174" i="34"/>
  <c r="M193" i="34"/>
  <c r="M66" i="34"/>
  <c r="M119" i="34" s="1"/>
  <c r="M188" i="34"/>
  <c r="M169" i="34"/>
  <c r="M61" i="34"/>
  <c r="M114" i="34" s="1"/>
  <c r="N184" i="36"/>
  <c r="N165" i="36"/>
  <c r="N57" i="36"/>
  <c r="M187" i="36"/>
  <c r="M168" i="36"/>
  <c r="M60" i="36"/>
  <c r="M113" i="36" s="1"/>
  <c r="L71" i="36"/>
  <c r="L71" i="34"/>
  <c r="L110" i="34"/>
  <c r="L124" i="34" s="1"/>
  <c r="L106" i="28" s="1"/>
  <c r="L71" i="35"/>
  <c r="L110" i="35"/>
  <c r="L124" i="35" s="1"/>
  <c r="L107" i="28" s="1"/>
  <c r="M64" i="30"/>
  <c r="M117" i="30" s="1"/>
  <c r="M191" i="30"/>
  <c r="M172" i="30"/>
  <c r="M196" i="30"/>
  <c r="M177" i="30"/>
  <c r="M69" i="30"/>
  <c r="M122" i="30" s="1"/>
  <c r="M173" i="30"/>
  <c r="M65" i="30"/>
  <c r="M118" i="30" s="1"/>
  <c r="M192" i="30"/>
  <c r="M189" i="29"/>
  <c r="M170" i="29"/>
  <c r="M62" i="29"/>
  <c r="M115" i="29" s="1"/>
  <c r="N194" i="31"/>
  <c r="N175" i="31"/>
  <c r="N67" i="31"/>
  <c r="N120" i="31" s="1"/>
  <c r="M67" i="34"/>
  <c r="M120" i="34" s="1"/>
  <c r="M194" i="34"/>
  <c r="M175" i="34"/>
  <c r="M192" i="35"/>
  <c r="M173" i="35"/>
  <c r="M65" i="35"/>
  <c r="M118" i="35" s="1"/>
  <c r="M62" i="36"/>
  <c r="M115" i="36" s="1"/>
  <c r="M189" i="36"/>
  <c r="M170" i="36"/>
  <c r="M188" i="36"/>
  <c r="M169" i="36"/>
  <c r="M61" i="36"/>
  <c r="M114" i="36" s="1"/>
  <c r="R33" i="35"/>
  <c r="R196" i="35"/>
  <c r="R177" i="35"/>
  <c r="R69" i="35"/>
  <c r="R122" i="35" s="1"/>
  <c r="M186" i="29"/>
  <c r="M167" i="29"/>
  <c r="M59" i="29"/>
  <c r="M112" i="29" s="1"/>
  <c r="M188" i="29"/>
  <c r="M169" i="29"/>
  <c r="M61" i="29"/>
  <c r="M114" i="29" s="1"/>
  <c r="M168" i="29"/>
  <c r="M187" i="29"/>
  <c r="M60" i="29"/>
  <c r="M113" i="29" s="1"/>
  <c r="M186" i="30"/>
  <c r="M167" i="30"/>
  <c r="M59" i="30"/>
  <c r="M112" i="30" s="1"/>
  <c r="N62" i="31"/>
  <c r="N115" i="31" s="1"/>
  <c r="N189" i="31"/>
  <c r="N170" i="31"/>
  <c r="N168" i="31"/>
  <c r="N60" i="31"/>
  <c r="N113" i="31" s="1"/>
  <c r="N187" i="31"/>
  <c r="M192" i="34"/>
  <c r="M173" i="34"/>
  <c r="M65" i="34"/>
  <c r="M118" i="34" s="1"/>
  <c r="M68" i="35"/>
  <c r="M121" i="35" s="1"/>
  <c r="M195" i="35"/>
  <c r="M176" i="35"/>
  <c r="M196" i="36"/>
  <c r="M177" i="36"/>
  <c r="M69" i="36"/>
  <c r="M122" i="36" s="1"/>
  <c r="L71" i="29"/>
  <c r="L110" i="29"/>
  <c r="L71" i="30"/>
  <c r="L110" i="30"/>
  <c r="M184" i="29"/>
  <c r="M165" i="29"/>
  <c r="M57" i="29"/>
  <c r="M185" i="29"/>
  <c r="M166" i="29"/>
  <c r="M58" i="29"/>
  <c r="M111" i="29" s="1"/>
  <c r="N190" i="31"/>
  <c r="N171" i="31"/>
  <c r="N63" i="31"/>
  <c r="N116" i="31" s="1"/>
  <c r="N176" i="31"/>
  <c r="N195" i="31"/>
  <c r="N68" i="31"/>
  <c r="N121" i="31" s="1"/>
  <c r="M195" i="36"/>
  <c r="M176" i="36"/>
  <c r="M68" i="36"/>
  <c r="M121" i="36" s="1"/>
  <c r="N184" i="31"/>
  <c r="N165" i="31"/>
  <c r="N57" i="31"/>
  <c r="M177" i="29"/>
  <c r="M196" i="29"/>
  <c r="M69" i="29"/>
  <c r="M122" i="29" s="1"/>
  <c r="M193" i="29"/>
  <c r="M174" i="29"/>
  <c r="M66" i="29"/>
  <c r="M119" i="29" s="1"/>
  <c r="L35" i="10"/>
  <c r="M57" i="10"/>
  <c r="N172" i="31"/>
  <c r="N191" i="31"/>
  <c r="N64" i="31"/>
  <c r="N117" i="31" s="1"/>
  <c r="O193" i="31"/>
  <c r="O174" i="31"/>
  <c r="O66" i="31"/>
  <c r="O119" i="31" s="1"/>
  <c r="M184" i="34"/>
  <c r="M165" i="34"/>
  <c r="M57" i="34"/>
  <c r="M67" i="36"/>
  <c r="M120" i="36" s="1"/>
  <c r="M194" i="36"/>
  <c r="M175" i="36"/>
  <c r="I220" i="31"/>
  <c r="I222" i="31" s="1"/>
  <c r="M184" i="30"/>
  <c r="M165" i="30"/>
  <c r="M57" i="30"/>
  <c r="N196" i="31"/>
  <c r="N177" i="31"/>
  <c r="N69" i="31"/>
  <c r="N122" i="31" s="1"/>
  <c r="N185" i="31"/>
  <c r="N166" i="31"/>
  <c r="N58" i="31"/>
  <c r="N111" i="31" s="1"/>
  <c r="M185" i="34"/>
  <c r="M166" i="34"/>
  <c r="M58" i="34"/>
  <c r="M111" i="34" s="1"/>
  <c r="M190" i="34"/>
  <c r="M171" i="34"/>
  <c r="M63" i="34"/>
  <c r="M116" i="34" s="1"/>
  <c r="M189" i="34"/>
  <c r="M170" i="34"/>
  <c r="M62" i="34"/>
  <c r="M115" i="34" s="1"/>
  <c r="M184" i="35"/>
  <c r="M165" i="35"/>
  <c r="M57" i="35"/>
  <c r="M192" i="36"/>
  <c r="M173" i="36"/>
  <c r="M65" i="36"/>
  <c r="M118" i="36" s="1"/>
  <c r="M191" i="36"/>
  <c r="M172" i="36"/>
  <c r="M64" i="36"/>
  <c r="M117" i="36" s="1"/>
  <c r="M71" i="31"/>
  <c r="M110" i="31"/>
  <c r="M124" i="31" s="1"/>
  <c r="M100" i="28" s="1"/>
  <c r="M195" i="29"/>
  <c r="M176" i="29"/>
  <c r="M68" i="29"/>
  <c r="M121" i="29" s="1"/>
  <c r="M176" i="30"/>
  <c r="M195" i="30"/>
  <c r="M68" i="30"/>
  <c r="M121" i="30" s="1"/>
  <c r="M194" i="30"/>
  <c r="M175" i="30"/>
  <c r="M67" i="30"/>
  <c r="M120" i="30" s="1"/>
  <c r="N188" i="31"/>
  <c r="N169" i="31"/>
  <c r="N61" i="31"/>
  <c r="N114" i="31" s="1"/>
  <c r="O192" i="31"/>
  <c r="O173" i="31"/>
  <c r="O65" i="31"/>
  <c r="O118" i="31" s="1"/>
  <c r="M172" i="34"/>
  <c r="M64" i="34"/>
  <c r="M117" i="34" s="1"/>
  <c r="M191" i="34"/>
  <c r="M187" i="34"/>
  <c r="M168" i="34"/>
  <c r="M60" i="34"/>
  <c r="M113" i="34" s="1"/>
  <c r="M185" i="36"/>
  <c r="M166" i="36"/>
  <c r="M58" i="36"/>
  <c r="M193" i="30"/>
  <c r="M174" i="30"/>
  <c r="M66" i="30"/>
  <c r="M119" i="30" s="1"/>
  <c r="M173" i="29"/>
  <c r="M192" i="29"/>
  <c r="M65" i="29"/>
  <c r="M118" i="29" s="1"/>
  <c r="M190" i="30"/>
  <c r="M171" i="30"/>
  <c r="M63" i="30"/>
  <c r="M116" i="30" s="1"/>
  <c r="M194" i="29"/>
  <c r="M175" i="29"/>
  <c r="M67" i="29"/>
  <c r="M120" i="29" s="1"/>
  <c r="M196" i="34"/>
  <c r="M177" i="34"/>
  <c r="M69" i="34"/>
  <c r="M122" i="34" s="1"/>
  <c r="M176" i="34"/>
  <c r="M68" i="34"/>
  <c r="M121" i="34" s="1"/>
  <c r="M195" i="34"/>
  <c r="M59" i="34"/>
  <c r="M112" i="34" s="1"/>
  <c r="M186" i="34"/>
  <c r="M167" i="34"/>
  <c r="O185" i="35"/>
  <c r="O166" i="35"/>
  <c r="O58" i="35"/>
  <c r="O111" i="35" s="1"/>
  <c r="M193" i="36"/>
  <c r="M174" i="36"/>
  <c r="M66" i="36"/>
  <c r="M119" i="36" s="1"/>
  <c r="M186" i="36"/>
  <c r="M167" i="36"/>
  <c r="M59" i="36"/>
  <c r="M112" i="36" s="1"/>
  <c r="J215" i="31"/>
  <c r="H220" i="34"/>
  <c r="H222" i="34" s="1"/>
  <c r="H220" i="36"/>
  <c r="H222" i="36" s="1"/>
  <c r="J199" i="36"/>
  <c r="J199" i="34"/>
  <c r="J218" i="31"/>
  <c r="J211" i="36"/>
  <c r="J213" i="36" s="1"/>
  <c r="J180" i="36"/>
  <c r="K199" i="31"/>
  <c r="K212" i="31"/>
  <c r="K214" i="31" s="1"/>
  <c r="I219" i="36"/>
  <c r="I220" i="36" s="1"/>
  <c r="I222" i="36" s="1"/>
  <c r="J180" i="35"/>
  <c r="J212" i="34"/>
  <c r="J214" i="34" s="1"/>
  <c r="J205" i="34"/>
  <c r="J207" i="34" s="1"/>
  <c r="I218" i="35"/>
  <c r="I213" i="36"/>
  <c r="I215" i="36" s="1"/>
  <c r="J200" i="36"/>
  <c r="J201" i="36" s="1"/>
  <c r="J180" i="34"/>
  <c r="J212" i="36"/>
  <c r="J214" i="36" s="1"/>
  <c r="L124" i="36"/>
  <c r="L108" i="28" s="1"/>
  <c r="L92" i="28" s="1"/>
  <c r="I219" i="35"/>
  <c r="K179" i="36"/>
  <c r="K198" i="36"/>
  <c r="K205" i="36" s="1"/>
  <c r="K207" i="36" s="1"/>
  <c r="I206" i="36"/>
  <c r="I208" i="36" s="1"/>
  <c r="M23" i="36"/>
  <c r="M29" i="36"/>
  <c r="N21" i="36"/>
  <c r="M33" i="36"/>
  <c r="M25" i="36"/>
  <c r="M30" i="36"/>
  <c r="M32" i="36"/>
  <c r="M28" i="36"/>
  <c r="M22" i="36"/>
  <c r="M24" i="36"/>
  <c r="J206" i="36"/>
  <c r="J208" i="36" s="1"/>
  <c r="J218" i="36"/>
  <c r="M26" i="36"/>
  <c r="M31" i="36"/>
  <c r="L35" i="36"/>
  <c r="J205" i="35"/>
  <c r="J207" i="35" s="1"/>
  <c r="I215" i="35"/>
  <c r="J199" i="35"/>
  <c r="H216" i="35"/>
  <c r="K198" i="35"/>
  <c r="K179" i="35"/>
  <c r="M32" i="35"/>
  <c r="M21" i="35"/>
  <c r="L35" i="35"/>
  <c r="O22" i="35"/>
  <c r="H220" i="35"/>
  <c r="H222" i="35" s="1"/>
  <c r="M29" i="35"/>
  <c r="I208" i="35"/>
  <c r="J211" i="35"/>
  <c r="J200" i="35"/>
  <c r="J201" i="35" s="1"/>
  <c r="J204" i="35"/>
  <c r="M21" i="34"/>
  <c r="L35" i="34"/>
  <c r="M22" i="34"/>
  <c r="M33" i="34"/>
  <c r="M27" i="34"/>
  <c r="M24" i="34"/>
  <c r="M30" i="34"/>
  <c r="M29" i="34"/>
  <c r="I219" i="34"/>
  <c r="I213" i="34"/>
  <c r="I215" i="34" s="1"/>
  <c r="M25" i="34"/>
  <c r="M28" i="34"/>
  <c r="K198" i="34"/>
  <c r="M26" i="34"/>
  <c r="I206" i="34"/>
  <c r="I208" i="34" s="1"/>
  <c r="I218" i="34"/>
  <c r="K179" i="34"/>
  <c r="M23" i="34"/>
  <c r="M32" i="34"/>
  <c r="M31" i="34"/>
  <c r="J211" i="34"/>
  <c r="J204" i="34"/>
  <c r="J200" i="34"/>
  <c r="J201" i="34" s="1"/>
  <c r="V33" i="32"/>
  <c r="U44" i="32"/>
  <c r="L198" i="31"/>
  <c r="K180" i="31"/>
  <c r="L179" i="31"/>
  <c r="L204" i="31" s="1"/>
  <c r="J208" i="31"/>
  <c r="K200" i="31"/>
  <c r="K201" i="31" s="1"/>
  <c r="N31" i="31"/>
  <c r="N32" i="31"/>
  <c r="N22" i="31"/>
  <c r="N26" i="31"/>
  <c r="N28" i="31"/>
  <c r="N25" i="31"/>
  <c r="O30" i="31"/>
  <c r="AA53" i="31"/>
  <c r="N24" i="31"/>
  <c r="N27" i="31"/>
  <c r="N33" i="31"/>
  <c r="O29" i="31"/>
  <c r="M21" i="10"/>
  <c r="V35" i="2"/>
  <c r="U44" i="2"/>
  <c r="S106" i="30"/>
  <c r="R106" i="34"/>
  <c r="M20" i="2"/>
  <c r="N50" i="2" s="1"/>
  <c r="N85" i="2" s="1"/>
  <c r="R106" i="29"/>
  <c r="S94" i="10"/>
  <c r="S106" i="35"/>
  <c r="T94" i="33"/>
  <c r="R106" i="31"/>
  <c r="R106" i="36"/>
  <c r="V39" i="33"/>
  <c r="U53" i="33"/>
  <c r="Z39" i="30"/>
  <c r="Y53" i="30"/>
  <c r="K125" i="31"/>
  <c r="L29" i="2"/>
  <c r="K95" i="32"/>
  <c r="K22" i="28" s="1"/>
  <c r="M29" i="32"/>
  <c r="L94" i="32"/>
  <c r="L104" i="28" s="1"/>
  <c r="N19" i="32"/>
  <c r="N27" i="32"/>
  <c r="O57" i="32" s="1"/>
  <c r="O92" i="32" s="1"/>
  <c r="J95" i="2"/>
  <c r="J89" i="28"/>
  <c r="J125" i="34"/>
  <c r="I24" i="28"/>
  <c r="I8" i="28" s="1"/>
  <c r="X39" i="10"/>
  <c r="W53" i="10"/>
  <c r="J125" i="35"/>
  <c r="I25" i="28"/>
  <c r="I9" i="28" s="1"/>
  <c r="I7" i="28"/>
  <c r="J125" i="36"/>
  <c r="I26" i="28"/>
  <c r="I10" i="28" s="1"/>
  <c r="I88" i="28"/>
  <c r="I93" i="28" s="1"/>
  <c r="I101" i="28"/>
  <c r="I14" i="28"/>
  <c r="I12" i="28"/>
  <c r="J125" i="29"/>
  <c r="J16" i="28" s="1"/>
  <c r="H27" i="28"/>
  <c r="H11" i="28"/>
  <c r="I5" i="47" s="1"/>
  <c r="U39" i="34"/>
  <c r="T53" i="34"/>
  <c r="H220" i="30"/>
  <c r="H222" i="30" s="1"/>
  <c r="J125" i="30"/>
  <c r="J17" i="28" s="1"/>
  <c r="K113" i="10"/>
  <c r="K15" i="28" s="1"/>
  <c r="H216" i="30"/>
  <c r="I206" i="30"/>
  <c r="I208" i="30" s="1"/>
  <c r="I218" i="30"/>
  <c r="I213" i="30"/>
  <c r="I215" i="30" s="1"/>
  <c r="I219" i="30"/>
  <c r="M24" i="30"/>
  <c r="M25" i="33"/>
  <c r="N61" i="33" s="1"/>
  <c r="N102" i="33" s="1"/>
  <c r="I218" i="29"/>
  <c r="I206" i="29"/>
  <c r="I208" i="29" s="1"/>
  <c r="M29" i="33"/>
  <c r="N65" i="33" s="1"/>
  <c r="N106" i="33" s="1"/>
  <c r="M27" i="30"/>
  <c r="M22" i="29"/>
  <c r="M22" i="33"/>
  <c r="N58" i="33" s="1"/>
  <c r="N99" i="33" s="1"/>
  <c r="M26" i="29"/>
  <c r="J180" i="29"/>
  <c r="K124" i="29"/>
  <c r="K98" i="28" s="1"/>
  <c r="K90" i="28" s="1"/>
  <c r="M32" i="30"/>
  <c r="M28" i="33"/>
  <c r="N64" i="33" s="1"/>
  <c r="N105" i="33" s="1"/>
  <c r="M29" i="29"/>
  <c r="M30" i="29"/>
  <c r="M24" i="29"/>
  <c r="K198" i="29"/>
  <c r="M32" i="29"/>
  <c r="M25" i="29"/>
  <c r="J212" i="30"/>
  <c r="J214" i="30" s="1"/>
  <c r="J205" i="30"/>
  <c r="J207" i="30" s="1"/>
  <c r="J199" i="30"/>
  <c r="M22" i="30"/>
  <c r="M25" i="30"/>
  <c r="M24" i="33"/>
  <c r="N60" i="33" s="1"/>
  <c r="N101" i="33" s="1"/>
  <c r="J180" i="30"/>
  <c r="J211" i="30"/>
  <c r="J200" i="30"/>
  <c r="J201" i="30" s="1"/>
  <c r="J204" i="30"/>
  <c r="M30" i="30"/>
  <c r="M33" i="33"/>
  <c r="N69" i="33" s="1"/>
  <c r="N110" i="33" s="1"/>
  <c r="K124" i="30"/>
  <c r="K99" i="28" s="1"/>
  <c r="K91" i="28" s="1"/>
  <c r="M32" i="33"/>
  <c r="N68" i="33" s="1"/>
  <c r="N109" i="33" s="1"/>
  <c r="J113" i="33"/>
  <c r="J23" i="28" s="1"/>
  <c r="L35" i="29"/>
  <c r="M21" i="29"/>
  <c r="M33" i="30"/>
  <c r="M30" i="33"/>
  <c r="N66" i="33" s="1"/>
  <c r="N107" i="33" s="1"/>
  <c r="M21" i="33"/>
  <c r="L35" i="33"/>
  <c r="K198" i="30"/>
  <c r="M29" i="30"/>
  <c r="M27" i="29"/>
  <c r="M28" i="30"/>
  <c r="N23" i="33"/>
  <c r="O59" i="33" s="1"/>
  <c r="O100" i="33" s="1"/>
  <c r="K112" i="33"/>
  <c r="K105" i="28" s="1"/>
  <c r="K109" i="28" s="1"/>
  <c r="K179" i="30"/>
  <c r="M33" i="29"/>
  <c r="M28" i="29"/>
  <c r="M31" i="29"/>
  <c r="M26" i="33"/>
  <c r="N62" i="33" s="1"/>
  <c r="N103" i="33" s="1"/>
  <c r="M23" i="30"/>
  <c r="M23" i="29"/>
  <c r="K179" i="29"/>
  <c r="J199" i="29"/>
  <c r="J212" i="29"/>
  <c r="J214" i="29" s="1"/>
  <c r="J205" i="29"/>
  <c r="J207" i="29" s="1"/>
  <c r="H216" i="29"/>
  <c r="M21" i="30"/>
  <c r="L35" i="30"/>
  <c r="M31" i="30"/>
  <c r="M31" i="33"/>
  <c r="N67" i="33" s="1"/>
  <c r="N108" i="33" s="1"/>
  <c r="M26" i="30"/>
  <c r="M27" i="33"/>
  <c r="N63" i="33" s="1"/>
  <c r="N104" i="33" s="1"/>
  <c r="I213" i="29"/>
  <c r="I215" i="29" s="1"/>
  <c r="I219" i="29"/>
  <c r="H220" i="29"/>
  <c r="H222" i="29" s="1"/>
  <c r="J204" i="29"/>
  <c r="J211" i="29"/>
  <c r="J200" i="29"/>
  <c r="J201" i="29" s="1"/>
  <c r="K94" i="2"/>
  <c r="K96" i="28" s="1"/>
  <c r="K213" i="31"/>
  <c r="N21" i="31"/>
  <c r="M35" i="31"/>
  <c r="O23" i="32"/>
  <c r="P53" i="32" s="1"/>
  <c r="P88" i="32" s="1"/>
  <c r="O18" i="2"/>
  <c r="M27" i="2"/>
  <c r="N57" i="2" s="1"/>
  <c r="N92" i="2" s="1"/>
  <c r="N21" i="2"/>
  <c r="O51" i="2" s="1"/>
  <c r="O86" i="2" s="1"/>
  <c r="N22" i="2"/>
  <c r="O52" i="2" s="1"/>
  <c r="O87" i="2" s="1"/>
  <c r="N26" i="2"/>
  <c r="O56" i="2" s="1"/>
  <c r="O91" i="2" s="1"/>
  <c r="N24" i="2"/>
  <c r="O54" i="2" s="1"/>
  <c r="O89" i="2" s="1"/>
  <c r="P23" i="31"/>
  <c r="N23" i="10"/>
  <c r="O59" i="10" s="1"/>
  <c r="O100" i="10" s="1"/>
  <c r="N25" i="10"/>
  <c r="O61" i="10" s="1"/>
  <c r="O102" i="10" s="1"/>
  <c r="N24" i="10"/>
  <c r="O60" i="10" s="1"/>
  <c r="O101" i="10" s="1"/>
  <c r="N33" i="10"/>
  <c r="O69" i="10" s="1"/>
  <c r="O110" i="10" s="1"/>
  <c r="N27" i="10"/>
  <c r="O63" i="10" s="1"/>
  <c r="O104" i="10" s="1"/>
  <c r="L112" i="10"/>
  <c r="L97" i="28" s="1"/>
  <c r="N30" i="10"/>
  <c r="O66" i="10" s="1"/>
  <c r="O107" i="10" s="1"/>
  <c r="O28" i="10"/>
  <c r="P64" i="10" s="1"/>
  <c r="P105" i="10" s="1"/>
  <c r="O22" i="10"/>
  <c r="P58" i="10" s="1"/>
  <c r="P99" i="10" s="1"/>
  <c r="N29" i="10"/>
  <c r="O65" i="10" s="1"/>
  <c r="O106" i="10" s="1"/>
  <c r="N26" i="10"/>
  <c r="O62" i="10" s="1"/>
  <c r="O103" i="10" s="1"/>
  <c r="O24" i="32"/>
  <c r="P54" i="32" s="1"/>
  <c r="P89" i="32" s="1"/>
  <c r="O26" i="32"/>
  <c r="P56" i="32" s="1"/>
  <c r="P91" i="32" s="1"/>
  <c r="O21" i="32"/>
  <c r="P51" i="32" s="1"/>
  <c r="P86" i="32" s="1"/>
  <c r="O25" i="32"/>
  <c r="P55" i="32" s="1"/>
  <c r="P90" i="32" s="1"/>
  <c r="P18" i="32"/>
  <c r="O22" i="32"/>
  <c r="P52" i="32" s="1"/>
  <c r="P87" i="32" s="1"/>
  <c r="R24" i="53" l="1"/>
  <c r="R17" i="53"/>
  <c r="N25" i="2"/>
  <c r="O55" i="2" s="1"/>
  <c r="O90" i="2" s="1"/>
  <c r="O31" i="10"/>
  <c r="P67" i="10" s="1"/>
  <c r="P108" i="10" s="1"/>
  <c r="N59" i="32"/>
  <c r="N32" i="10"/>
  <c r="O68" i="10" s="1"/>
  <c r="O109" i="10" s="1"/>
  <c r="O27" i="36"/>
  <c r="O190" i="36"/>
  <c r="O171" i="36"/>
  <c r="O63" i="36"/>
  <c r="O116" i="36" s="1"/>
  <c r="O30" i="35"/>
  <c r="O174" i="35"/>
  <c r="O66" i="35"/>
  <c r="O119" i="35" s="1"/>
  <c r="O193" i="35"/>
  <c r="P24" i="35"/>
  <c r="P60" i="35"/>
  <c r="P113" i="35" s="1"/>
  <c r="P187" i="35"/>
  <c r="P168" i="35"/>
  <c r="O67" i="35"/>
  <c r="O120" i="35" s="1"/>
  <c r="O194" i="35"/>
  <c r="O31" i="35"/>
  <c r="O175" i="35"/>
  <c r="O169" i="35"/>
  <c r="O61" i="35"/>
  <c r="O114" i="35" s="1"/>
  <c r="O25" i="35"/>
  <c r="O188" i="35"/>
  <c r="P26" i="35"/>
  <c r="P189" i="35"/>
  <c r="P170" i="35"/>
  <c r="P62" i="35"/>
  <c r="P115" i="35" s="1"/>
  <c r="O190" i="35"/>
  <c r="O171" i="35"/>
  <c r="O63" i="35"/>
  <c r="O116" i="35" s="1"/>
  <c r="O27" i="35"/>
  <c r="O23" i="35"/>
  <c r="O186" i="35"/>
  <c r="O167" i="35"/>
  <c r="O59" i="35"/>
  <c r="O112" i="35" s="1"/>
  <c r="O28" i="35"/>
  <c r="O191" i="35"/>
  <c r="O172" i="35"/>
  <c r="O64" i="35"/>
  <c r="O117" i="35" s="1"/>
  <c r="N57" i="10"/>
  <c r="N98" i="10" s="1"/>
  <c r="N57" i="33"/>
  <c r="N71" i="33" s="1"/>
  <c r="M98" i="33"/>
  <c r="Q48" i="32"/>
  <c r="Q83" i="32" s="1"/>
  <c r="O49" i="32"/>
  <c r="O84" i="32" s="1"/>
  <c r="P48" i="2"/>
  <c r="P83" i="2" s="1"/>
  <c r="N23" i="2"/>
  <c r="O53" i="2" s="1"/>
  <c r="O88" i="2" s="1"/>
  <c r="M59" i="2"/>
  <c r="N49" i="2"/>
  <c r="N84" i="2" s="1"/>
  <c r="K206" i="31"/>
  <c r="K208" i="31" s="1"/>
  <c r="Q74" i="10"/>
  <c r="Q56" i="10"/>
  <c r="Q38" i="10"/>
  <c r="Q97" i="10"/>
  <c r="Q90" i="10"/>
  <c r="Q20" i="10"/>
  <c r="R34" i="28"/>
  <c r="Q131" i="34"/>
  <c r="Q38" i="34"/>
  <c r="Q56" i="34"/>
  <c r="Q74" i="34"/>
  <c r="Q210" i="34"/>
  <c r="Q148" i="34"/>
  <c r="Q203" i="34"/>
  <c r="Q109" i="34"/>
  <c r="Q183" i="34"/>
  <c r="Q90" i="34"/>
  <c r="Q20" i="34"/>
  <c r="Q164" i="34"/>
  <c r="R47" i="2"/>
  <c r="R2" i="43"/>
  <c r="R2" i="35"/>
  <c r="R2" i="33"/>
  <c r="R2" i="31"/>
  <c r="R2" i="29"/>
  <c r="R2" i="34"/>
  <c r="R2" i="36"/>
  <c r="R2" i="30"/>
  <c r="R2" i="32"/>
  <c r="R2" i="10"/>
  <c r="R75" i="2"/>
  <c r="R82" i="2"/>
  <c r="R17" i="2"/>
  <c r="R62" i="2"/>
  <c r="R32" i="2"/>
  <c r="Q210" i="29"/>
  <c r="Q164" i="29"/>
  <c r="Q109" i="29"/>
  <c r="Q74" i="29"/>
  <c r="Q20" i="29"/>
  <c r="Q38" i="29"/>
  <c r="Q183" i="29"/>
  <c r="Q203" i="29"/>
  <c r="Q90" i="29"/>
  <c r="Q148" i="29"/>
  <c r="Q56" i="29"/>
  <c r="Q131" i="29"/>
  <c r="T5" i="28"/>
  <c r="S2" i="2"/>
  <c r="S2" i="53" s="1"/>
  <c r="S13" i="28"/>
  <c r="S21" i="28"/>
  <c r="Q32" i="32"/>
  <c r="Q47" i="32"/>
  <c r="Q75" i="32"/>
  <c r="Q17" i="32"/>
  <c r="Q62" i="32"/>
  <c r="Q82" i="32"/>
  <c r="P87" i="28"/>
  <c r="P95" i="28" s="1"/>
  <c r="P103" i="28" s="1"/>
  <c r="P67" i="28"/>
  <c r="P75" i="28" s="1"/>
  <c r="AQ34" i="28"/>
  <c r="Q59" i="28"/>
  <c r="Q56" i="31"/>
  <c r="Q164" i="31"/>
  <c r="Q74" i="31"/>
  <c r="Q90" i="31"/>
  <c r="Q38" i="31"/>
  <c r="Q203" i="31"/>
  <c r="Q183" i="31"/>
  <c r="Q131" i="31"/>
  <c r="Q210" i="31"/>
  <c r="Q109" i="31"/>
  <c r="Q148" i="31"/>
  <c r="Q20" i="31"/>
  <c r="Q56" i="33"/>
  <c r="Q74" i="33"/>
  <c r="Q20" i="33"/>
  <c r="Q90" i="33"/>
  <c r="Q38" i="33"/>
  <c r="Q97" i="33"/>
  <c r="Q203" i="36"/>
  <c r="Q131" i="36"/>
  <c r="Q56" i="36"/>
  <c r="Q20" i="36"/>
  <c r="Q164" i="36"/>
  <c r="Q74" i="36"/>
  <c r="Q210" i="36"/>
  <c r="Q148" i="36"/>
  <c r="Q109" i="36"/>
  <c r="Q38" i="36"/>
  <c r="Q183" i="36"/>
  <c r="Q90" i="36"/>
  <c r="Q56" i="35"/>
  <c r="Q210" i="35"/>
  <c r="Q38" i="35"/>
  <c r="Q203" i="35"/>
  <c r="Q164" i="35"/>
  <c r="Q90" i="35"/>
  <c r="Q148" i="35"/>
  <c r="Q20" i="35"/>
  <c r="Q131" i="35"/>
  <c r="Q74" i="35"/>
  <c r="Q183" i="35"/>
  <c r="Q109" i="35"/>
  <c r="Q210" i="30"/>
  <c r="Q38" i="30"/>
  <c r="Q56" i="30"/>
  <c r="Q203" i="30"/>
  <c r="Q183" i="30"/>
  <c r="Q131" i="30"/>
  <c r="Q109" i="30"/>
  <c r="Q20" i="30"/>
  <c r="Q74" i="30"/>
  <c r="Q164" i="30"/>
  <c r="Q90" i="30"/>
  <c r="Q148" i="30"/>
  <c r="Q74" i="43"/>
  <c r="Q38" i="43"/>
  <c r="Q56" i="43"/>
  <c r="Q84" i="43"/>
  <c r="Q20" i="43"/>
  <c r="I216" i="36"/>
  <c r="J220" i="31"/>
  <c r="J222" i="31" s="1"/>
  <c r="J216" i="31"/>
  <c r="P20" i="32"/>
  <c r="Q50" i="32" s="1"/>
  <c r="Q85" i="32" s="1"/>
  <c r="N19" i="2"/>
  <c r="O19" i="2" s="1"/>
  <c r="P49" i="2" s="1"/>
  <c r="P84" i="2" s="1"/>
  <c r="M35" i="10"/>
  <c r="L211" i="31"/>
  <c r="L213" i="31" s="1"/>
  <c r="Q167" i="31"/>
  <c r="Q186" i="31"/>
  <c r="Q59" i="31"/>
  <c r="Q112" i="31" s="1"/>
  <c r="N194" i="30"/>
  <c r="N175" i="30"/>
  <c r="N67" i="30"/>
  <c r="N120" i="30" s="1"/>
  <c r="N186" i="29"/>
  <c r="N167" i="29"/>
  <c r="N59" i="29"/>
  <c r="N112" i="29" s="1"/>
  <c r="N196" i="30"/>
  <c r="N177" i="30"/>
  <c r="N69" i="30"/>
  <c r="N122" i="30" s="1"/>
  <c r="O187" i="31"/>
  <c r="O168" i="31"/>
  <c r="O60" i="31"/>
  <c r="O113" i="31" s="1"/>
  <c r="O195" i="31"/>
  <c r="O176" i="31"/>
  <c r="O68" i="31"/>
  <c r="O121" i="31" s="1"/>
  <c r="N184" i="34"/>
  <c r="N165" i="34"/>
  <c r="N57" i="34"/>
  <c r="O184" i="36"/>
  <c r="O165" i="36"/>
  <c r="O57" i="36"/>
  <c r="O110" i="36" s="1"/>
  <c r="N186" i="30"/>
  <c r="N167" i="30"/>
  <c r="N59" i="30"/>
  <c r="N112" i="30" s="1"/>
  <c r="N172" i="30"/>
  <c r="N64" i="30"/>
  <c r="N117" i="30" s="1"/>
  <c r="N191" i="30"/>
  <c r="N165" i="29"/>
  <c r="N184" i="29"/>
  <c r="N57" i="29"/>
  <c r="N195" i="30"/>
  <c r="N176" i="30"/>
  <c r="N68" i="30"/>
  <c r="N121" i="30" s="1"/>
  <c r="O194" i="31"/>
  <c r="O175" i="31"/>
  <c r="O67" i="31"/>
  <c r="O120" i="31" s="1"/>
  <c r="N192" i="34"/>
  <c r="N173" i="34"/>
  <c r="N65" i="34"/>
  <c r="N118" i="34" s="1"/>
  <c r="N184" i="35"/>
  <c r="N165" i="35"/>
  <c r="N57" i="35"/>
  <c r="N187" i="36"/>
  <c r="N168" i="36"/>
  <c r="N60" i="36"/>
  <c r="N113" i="36" s="1"/>
  <c r="N192" i="36"/>
  <c r="N173" i="36"/>
  <c r="N65" i="36"/>
  <c r="N118" i="36" s="1"/>
  <c r="M71" i="29"/>
  <c r="M110" i="29"/>
  <c r="N184" i="30"/>
  <c r="N165" i="30"/>
  <c r="N57" i="30"/>
  <c r="N190" i="29"/>
  <c r="N171" i="29"/>
  <c r="N63" i="29"/>
  <c r="N116" i="29" s="1"/>
  <c r="N188" i="29"/>
  <c r="N169" i="29"/>
  <c r="N61" i="29"/>
  <c r="N114" i="29" s="1"/>
  <c r="N170" i="34"/>
  <c r="N189" i="34"/>
  <c r="N62" i="34"/>
  <c r="N115" i="34" s="1"/>
  <c r="N174" i="34"/>
  <c r="N193" i="34"/>
  <c r="N66" i="34"/>
  <c r="N119" i="34" s="1"/>
  <c r="N176" i="35"/>
  <c r="N195" i="35"/>
  <c r="N68" i="35"/>
  <c r="N121" i="35" s="1"/>
  <c r="N185" i="36"/>
  <c r="N166" i="36"/>
  <c r="N58" i="36"/>
  <c r="N111" i="36" s="1"/>
  <c r="N167" i="36"/>
  <c r="N59" i="36"/>
  <c r="N112" i="36" s="1"/>
  <c r="N186" i="36"/>
  <c r="M71" i="36"/>
  <c r="M111" i="36"/>
  <c r="M124" i="36" s="1"/>
  <c r="M108" i="28" s="1"/>
  <c r="M92" i="28" s="1"/>
  <c r="M71" i="35"/>
  <c r="M110" i="35"/>
  <c r="M124" i="35" s="1"/>
  <c r="M107" i="28" s="1"/>
  <c r="N110" i="36"/>
  <c r="N175" i="29"/>
  <c r="N67" i="29"/>
  <c r="N120" i="29" s="1"/>
  <c r="N194" i="29"/>
  <c r="N192" i="30"/>
  <c r="N173" i="30"/>
  <c r="N65" i="30"/>
  <c r="N118" i="30" s="1"/>
  <c r="N176" i="29"/>
  <c r="N195" i="29"/>
  <c r="N68" i="29"/>
  <c r="N121" i="29" s="1"/>
  <c r="P193" i="31"/>
  <c r="P174" i="31"/>
  <c r="P66" i="31"/>
  <c r="P119" i="31" s="1"/>
  <c r="N60" i="34"/>
  <c r="N113" i="34" s="1"/>
  <c r="N187" i="34"/>
  <c r="N168" i="34"/>
  <c r="N191" i="36"/>
  <c r="N172" i="36"/>
  <c r="N64" i="36"/>
  <c r="N117" i="36" s="1"/>
  <c r="M71" i="34"/>
  <c r="M110" i="34"/>
  <c r="M124" i="34" s="1"/>
  <c r="M106" i="28" s="1"/>
  <c r="O165" i="31"/>
  <c r="O184" i="31"/>
  <c r="O57" i="31"/>
  <c r="N64" i="29"/>
  <c r="N117" i="29" s="1"/>
  <c r="N191" i="29"/>
  <c r="N172" i="29"/>
  <c r="N170" i="29"/>
  <c r="N189" i="29"/>
  <c r="N62" i="29"/>
  <c r="N115" i="29" s="1"/>
  <c r="N187" i="30"/>
  <c r="N168" i="30"/>
  <c r="N60" i="30"/>
  <c r="N113" i="30" s="1"/>
  <c r="O169" i="31"/>
  <c r="O188" i="31"/>
  <c r="O61" i="31"/>
  <c r="O114" i="31" s="1"/>
  <c r="N194" i="34"/>
  <c r="N175" i="34"/>
  <c r="N67" i="34"/>
  <c r="N120" i="34" s="1"/>
  <c r="N191" i="34"/>
  <c r="N172" i="34"/>
  <c r="N64" i="34"/>
  <c r="N117" i="34" s="1"/>
  <c r="N190" i="34"/>
  <c r="N171" i="34"/>
  <c r="N63" i="34"/>
  <c r="N116" i="34" s="1"/>
  <c r="N176" i="36"/>
  <c r="N68" i="36"/>
  <c r="N121" i="36" s="1"/>
  <c r="N195" i="36"/>
  <c r="M71" i="30"/>
  <c r="M110" i="30"/>
  <c r="M98" i="10"/>
  <c r="M112" i="10" s="1"/>
  <c r="M97" i="28" s="1"/>
  <c r="M71" i="10"/>
  <c r="N71" i="31"/>
  <c r="N110" i="31"/>
  <c r="N124" i="31" s="1"/>
  <c r="N100" i="28" s="1"/>
  <c r="S33" i="35"/>
  <c r="S196" i="35"/>
  <c r="S177" i="35"/>
  <c r="S69" i="35"/>
  <c r="S122" i="35" s="1"/>
  <c r="N177" i="29"/>
  <c r="N69" i="29"/>
  <c r="N122" i="29" s="1"/>
  <c r="N196" i="29"/>
  <c r="N61" i="30"/>
  <c r="N114" i="30" s="1"/>
  <c r="N188" i="30"/>
  <c r="N169" i="30"/>
  <c r="N60" i="29"/>
  <c r="N113" i="29" s="1"/>
  <c r="N187" i="29"/>
  <c r="N168" i="29"/>
  <c r="P173" i="31"/>
  <c r="P192" i="31"/>
  <c r="P65" i="31"/>
  <c r="P118" i="31" s="1"/>
  <c r="O172" i="31"/>
  <c r="O191" i="31"/>
  <c r="O64" i="31"/>
  <c r="O117" i="31" s="1"/>
  <c r="L180" i="31"/>
  <c r="N195" i="34"/>
  <c r="N68" i="34"/>
  <c r="N121" i="34" s="1"/>
  <c r="N176" i="34"/>
  <c r="N188" i="34"/>
  <c r="N169" i="34"/>
  <c r="N61" i="34"/>
  <c r="N114" i="34" s="1"/>
  <c r="N196" i="34"/>
  <c r="N177" i="34"/>
  <c r="N69" i="34"/>
  <c r="N122" i="34" s="1"/>
  <c r="N192" i="35"/>
  <c r="N173" i="35"/>
  <c r="N65" i="35"/>
  <c r="N118" i="35" s="1"/>
  <c r="N194" i="36"/>
  <c r="N175" i="36"/>
  <c r="N67" i="36"/>
  <c r="N120" i="36" s="1"/>
  <c r="N193" i="36"/>
  <c r="N174" i="36"/>
  <c r="N66" i="36"/>
  <c r="N119" i="36" s="1"/>
  <c r="N189" i="30"/>
  <c r="N170" i="30"/>
  <c r="N62" i="30"/>
  <c r="N115" i="30" s="1"/>
  <c r="N185" i="30"/>
  <c r="N166" i="30"/>
  <c r="N58" i="30"/>
  <c r="N111" i="30" s="1"/>
  <c r="N193" i="29"/>
  <c r="N174" i="29"/>
  <c r="N66" i="29"/>
  <c r="N119" i="29" s="1"/>
  <c r="N185" i="29"/>
  <c r="N166" i="29"/>
  <c r="N58" i="29"/>
  <c r="N111" i="29" s="1"/>
  <c r="O177" i="31"/>
  <c r="O196" i="31"/>
  <c r="O69" i="31"/>
  <c r="O122" i="31" s="1"/>
  <c r="O189" i="31"/>
  <c r="O170" i="31"/>
  <c r="O62" i="31"/>
  <c r="O115" i="31" s="1"/>
  <c r="L200" i="31"/>
  <c r="L201" i="31" s="1"/>
  <c r="N186" i="34"/>
  <c r="N167" i="34"/>
  <c r="N59" i="34"/>
  <c r="N112" i="34" s="1"/>
  <c r="N166" i="34"/>
  <c r="N185" i="34"/>
  <c r="N58" i="34"/>
  <c r="N111" i="34" s="1"/>
  <c r="N189" i="36"/>
  <c r="N170" i="36"/>
  <c r="N62" i="36"/>
  <c r="N115" i="36" s="1"/>
  <c r="N188" i="36"/>
  <c r="N169" i="36"/>
  <c r="N61" i="36"/>
  <c r="N114" i="36" s="1"/>
  <c r="N193" i="30"/>
  <c r="N174" i="30"/>
  <c r="N66" i="30"/>
  <c r="N119" i="30" s="1"/>
  <c r="N192" i="29"/>
  <c r="N173" i="29"/>
  <c r="N65" i="29"/>
  <c r="N118" i="29" s="1"/>
  <c r="N63" i="30"/>
  <c r="N116" i="30" s="1"/>
  <c r="N190" i="30"/>
  <c r="N171" i="30"/>
  <c r="O190" i="31"/>
  <c r="O171" i="31"/>
  <c r="O63" i="31"/>
  <c r="O116" i="31" s="1"/>
  <c r="O185" i="31"/>
  <c r="O166" i="31"/>
  <c r="O58" i="31"/>
  <c r="O111" i="31" s="1"/>
  <c r="P185" i="35"/>
  <c r="P166" i="35"/>
  <c r="P58" i="35"/>
  <c r="P111" i="35" s="1"/>
  <c r="N196" i="36"/>
  <c r="N177" i="36"/>
  <c r="N69" i="36"/>
  <c r="N122" i="36" s="1"/>
  <c r="L205" i="31"/>
  <c r="L207" i="31" s="1"/>
  <c r="L212" i="31"/>
  <c r="L214" i="31" s="1"/>
  <c r="L199" i="31"/>
  <c r="K219" i="31"/>
  <c r="K220" i="31" s="1"/>
  <c r="K222" i="31" s="1"/>
  <c r="K215" i="31"/>
  <c r="K180" i="36"/>
  <c r="J219" i="36"/>
  <c r="J220" i="36" s="1"/>
  <c r="J222" i="36" s="1"/>
  <c r="K211" i="36"/>
  <c r="K213" i="36" s="1"/>
  <c r="K180" i="34"/>
  <c r="K199" i="35"/>
  <c r="I216" i="35"/>
  <c r="J215" i="36"/>
  <c r="J216" i="36" s="1"/>
  <c r="I216" i="34"/>
  <c r="K200" i="36"/>
  <c r="K201" i="36" s="1"/>
  <c r="K199" i="36"/>
  <c r="K204" i="36"/>
  <c r="K218" i="36" s="1"/>
  <c r="L198" i="36"/>
  <c r="L212" i="36" s="1"/>
  <c r="L214" i="36" s="1"/>
  <c r="I220" i="35"/>
  <c r="I222" i="35" s="1"/>
  <c r="K212" i="36"/>
  <c r="K214" i="36" s="1"/>
  <c r="L179" i="36"/>
  <c r="L211" i="36" s="1"/>
  <c r="N23" i="36"/>
  <c r="N22" i="36"/>
  <c r="N30" i="36"/>
  <c r="N33" i="36"/>
  <c r="N31" i="36"/>
  <c r="N32" i="36"/>
  <c r="N29" i="36"/>
  <c r="M35" i="36"/>
  <c r="N24" i="36"/>
  <c r="N28" i="36"/>
  <c r="N25" i="36"/>
  <c r="N26" i="36"/>
  <c r="O21" i="36"/>
  <c r="N32" i="35"/>
  <c r="N29" i="35"/>
  <c r="L179" i="35"/>
  <c r="K211" i="35"/>
  <c r="K204" i="35"/>
  <c r="K200" i="35"/>
  <c r="K201" i="35" s="1"/>
  <c r="J218" i="35"/>
  <c r="J206" i="35"/>
  <c r="J208" i="35" s="1"/>
  <c r="L198" i="35"/>
  <c r="P22" i="35"/>
  <c r="J219" i="35"/>
  <c r="J213" i="35"/>
  <c r="J215" i="35" s="1"/>
  <c r="N21" i="35"/>
  <c r="M35" i="35"/>
  <c r="K212" i="35"/>
  <c r="K214" i="35" s="1"/>
  <c r="K205" i="35"/>
  <c r="K207" i="35" s="1"/>
  <c r="K180" i="35"/>
  <c r="I220" i="34"/>
  <c r="I222" i="34" s="1"/>
  <c r="J206" i="34"/>
  <c r="J208" i="34" s="1"/>
  <c r="J218" i="34"/>
  <c r="N30" i="34"/>
  <c r="J213" i="34"/>
  <c r="J215" i="34" s="1"/>
  <c r="J219" i="34"/>
  <c r="N32" i="34"/>
  <c r="N28" i="34"/>
  <c r="N27" i="34"/>
  <c r="N22" i="34"/>
  <c r="L179" i="34"/>
  <c r="N26" i="34"/>
  <c r="N29" i="34"/>
  <c r="N31" i="34"/>
  <c r="N23" i="34"/>
  <c r="K199" i="34"/>
  <c r="K212" i="34"/>
  <c r="K214" i="34" s="1"/>
  <c r="K205" i="34"/>
  <c r="N25" i="34"/>
  <c r="N24" i="34"/>
  <c r="N33" i="34"/>
  <c r="L198" i="34"/>
  <c r="K204" i="34"/>
  <c r="K206" i="34" s="1"/>
  <c r="K211" i="34"/>
  <c r="K200" i="34"/>
  <c r="K201" i="34" s="1"/>
  <c r="N21" i="34"/>
  <c r="M35" i="34"/>
  <c r="W33" i="32"/>
  <c r="V44" i="32"/>
  <c r="M179" i="31"/>
  <c r="M211" i="31" s="1"/>
  <c r="M198" i="31"/>
  <c r="M212" i="31" s="1"/>
  <c r="M214" i="31" s="1"/>
  <c r="O25" i="31"/>
  <c r="P29" i="31"/>
  <c r="O27" i="31"/>
  <c r="O32" i="31"/>
  <c r="P30" i="31"/>
  <c r="O28" i="31"/>
  <c r="O22" i="31"/>
  <c r="O33" i="31"/>
  <c r="O24" i="31"/>
  <c r="O26" i="31"/>
  <c r="O31" i="31"/>
  <c r="N21" i="10"/>
  <c r="W35" i="2"/>
  <c r="V44" i="2"/>
  <c r="U94" i="33"/>
  <c r="S106" i="31"/>
  <c r="T94" i="10"/>
  <c r="S106" i="36"/>
  <c r="T106" i="30"/>
  <c r="T106" i="35"/>
  <c r="S106" i="29"/>
  <c r="N20" i="2"/>
  <c r="O50" i="2" s="1"/>
  <c r="O85" i="2" s="1"/>
  <c r="S106" i="34"/>
  <c r="K88" i="28"/>
  <c r="K101" i="28"/>
  <c r="K89" i="28"/>
  <c r="L125" i="31"/>
  <c r="L18" i="28" s="1"/>
  <c r="K18" i="28"/>
  <c r="W39" i="33"/>
  <c r="V53" i="33"/>
  <c r="AA39" i="30"/>
  <c r="Z53" i="30"/>
  <c r="L94" i="2"/>
  <c r="L96" i="28" s="1"/>
  <c r="L95" i="32"/>
  <c r="L22" i="28" s="1"/>
  <c r="M94" i="32"/>
  <c r="M104" i="28" s="1"/>
  <c r="N29" i="32"/>
  <c r="O27" i="32"/>
  <c r="P57" i="32" s="1"/>
  <c r="P92" i="32" s="1"/>
  <c r="O19" i="32"/>
  <c r="K95" i="2"/>
  <c r="K125" i="34"/>
  <c r="J24" i="28"/>
  <c r="J8" i="28" s="1"/>
  <c r="K125" i="36"/>
  <c r="J26" i="28"/>
  <c r="J10" i="28" s="1"/>
  <c r="J88" i="28"/>
  <c r="J93" i="28" s="1"/>
  <c r="J101" i="28"/>
  <c r="J14" i="28"/>
  <c r="J12" i="28"/>
  <c r="K125" i="35"/>
  <c r="J25" i="28"/>
  <c r="J9" i="28" s="1"/>
  <c r="J7" i="28"/>
  <c r="I6" i="28"/>
  <c r="I11" i="28" s="1"/>
  <c r="J5" i="47" s="1"/>
  <c r="I19" i="28"/>
  <c r="I27" i="28"/>
  <c r="Y39" i="10"/>
  <c r="X53" i="10"/>
  <c r="K125" i="29"/>
  <c r="K16" i="28" s="1"/>
  <c r="L113" i="10"/>
  <c r="L15" i="28" s="1"/>
  <c r="V39" i="34"/>
  <c r="U53" i="34"/>
  <c r="L124" i="30"/>
  <c r="L99" i="28" s="1"/>
  <c r="L91" i="28" s="1"/>
  <c r="K125" i="30"/>
  <c r="K17" i="28" s="1"/>
  <c r="I220" i="30"/>
  <c r="I222" i="30" s="1"/>
  <c r="K180" i="30"/>
  <c r="K199" i="29"/>
  <c r="I220" i="29"/>
  <c r="I222" i="29" s="1"/>
  <c r="I216" i="30"/>
  <c r="K113" i="33"/>
  <c r="K23" i="28" s="1"/>
  <c r="K7" i="28" s="1"/>
  <c r="J206" i="29"/>
  <c r="J208" i="29" s="1"/>
  <c r="J218" i="29"/>
  <c r="N25" i="30"/>
  <c r="N28" i="33"/>
  <c r="O64" i="33" s="1"/>
  <c r="O105" i="33" s="1"/>
  <c r="N26" i="29"/>
  <c r="I216" i="29"/>
  <c r="N26" i="30"/>
  <c r="L198" i="30"/>
  <c r="K211" i="29"/>
  <c r="K204" i="29"/>
  <c r="K200" i="29"/>
  <c r="K201" i="29" s="1"/>
  <c r="K204" i="30"/>
  <c r="K200" i="30"/>
  <c r="K201" i="30" s="1"/>
  <c r="K211" i="30"/>
  <c r="N27" i="29"/>
  <c r="K199" i="30"/>
  <c r="K205" i="30"/>
  <c r="K207" i="30" s="1"/>
  <c r="K212" i="30"/>
  <c r="K214" i="30" s="1"/>
  <c r="N32" i="33"/>
  <c r="O68" i="33" s="1"/>
  <c r="O109" i="33" s="1"/>
  <c r="N30" i="29"/>
  <c r="N31" i="33"/>
  <c r="O67" i="33" s="1"/>
  <c r="O108" i="33" s="1"/>
  <c r="N21" i="30"/>
  <c r="M35" i="30"/>
  <c r="N33" i="30"/>
  <c r="J206" i="30"/>
  <c r="J208" i="30" s="1"/>
  <c r="J218" i="30"/>
  <c r="N32" i="30"/>
  <c r="L179" i="30"/>
  <c r="N26" i="33"/>
  <c r="O62" i="33" s="1"/>
  <c r="O103" i="33" s="1"/>
  <c r="O23" i="33"/>
  <c r="P59" i="33" s="1"/>
  <c r="P100" i="33" s="1"/>
  <c r="L112" i="33"/>
  <c r="L105" i="28" s="1"/>
  <c r="L179" i="29"/>
  <c r="K205" i="29"/>
  <c r="K207" i="29" s="1"/>
  <c r="K212" i="29"/>
  <c r="K214" i="29" s="1"/>
  <c r="N25" i="33"/>
  <c r="O61" i="33" s="1"/>
  <c r="O102" i="33" s="1"/>
  <c r="N31" i="30"/>
  <c r="N23" i="29"/>
  <c r="N28" i="29"/>
  <c r="N21" i="33"/>
  <c r="M35" i="33"/>
  <c r="M35" i="29"/>
  <c r="N21" i="29"/>
  <c r="J219" i="30"/>
  <c r="J213" i="30"/>
  <c r="J215" i="30" s="1"/>
  <c r="N22" i="30"/>
  <c r="N25" i="29"/>
  <c r="N24" i="29"/>
  <c r="N22" i="33"/>
  <c r="O58" i="33" s="1"/>
  <c r="O99" i="33" s="1"/>
  <c r="N27" i="30"/>
  <c r="N24" i="30"/>
  <c r="N27" i="33"/>
  <c r="O63" i="33" s="1"/>
  <c r="O104" i="33" s="1"/>
  <c r="N28" i="30"/>
  <c r="N30" i="33"/>
  <c r="O66" i="33" s="1"/>
  <c r="O107" i="33" s="1"/>
  <c r="L198" i="29"/>
  <c r="N33" i="33"/>
  <c r="O69" i="33" s="1"/>
  <c r="O110" i="33" s="1"/>
  <c r="N31" i="29"/>
  <c r="N29" i="29"/>
  <c r="N22" i="29"/>
  <c r="N29" i="33"/>
  <c r="O65" i="33" s="1"/>
  <c r="O106" i="33" s="1"/>
  <c r="J213" i="29"/>
  <c r="J215" i="29" s="1"/>
  <c r="J219" i="29"/>
  <c r="N23" i="30"/>
  <c r="N33" i="29"/>
  <c r="N29" i="30"/>
  <c r="L124" i="29"/>
  <c r="L98" i="28" s="1"/>
  <c r="L90" i="28" s="1"/>
  <c r="N30" i="30"/>
  <c r="N24" i="33"/>
  <c r="O60" i="33" s="1"/>
  <c r="O101" i="33" s="1"/>
  <c r="N32" i="29"/>
  <c r="K180" i="29"/>
  <c r="O21" i="31"/>
  <c r="N35" i="31"/>
  <c r="L206" i="31"/>
  <c r="P23" i="32"/>
  <c r="Q53" i="32" s="1"/>
  <c r="Q88" i="32" s="1"/>
  <c r="O21" i="2"/>
  <c r="P51" i="2" s="1"/>
  <c r="P86" i="2" s="1"/>
  <c r="M94" i="2"/>
  <c r="M96" i="28" s="1"/>
  <c r="N27" i="2"/>
  <c r="O57" i="2" s="1"/>
  <c r="O92" i="2" s="1"/>
  <c r="O24" i="2"/>
  <c r="P54" i="2" s="1"/>
  <c r="P89" i="2" s="1"/>
  <c r="O25" i="2"/>
  <c r="P55" i="2" s="1"/>
  <c r="P90" i="2" s="1"/>
  <c r="O26" i="2"/>
  <c r="P56" i="2" s="1"/>
  <c r="P91" i="2" s="1"/>
  <c r="M29" i="2"/>
  <c r="P18" i="2"/>
  <c r="O22" i="2"/>
  <c r="P52" i="2" s="1"/>
  <c r="P87" i="2" s="1"/>
  <c r="Q23" i="31"/>
  <c r="P31" i="10"/>
  <c r="Q67" i="10" s="1"/>
  <c r="Q108" i="10" s="1"/>
  <c r="O27" i="10"/>
  <c r="P63" i="10" s="1"/>
  <c r="P104" i="10" s="1"/>
  <c r="O30" i="10"/>
  <c r="P66" i="10" s="1"/>
  <c r="P107" i="10" s="1"/>
  <c r="O33" i="10"/>
  <c r="P69" i="10" s="1"/>
  <c r="P110" i="10" s="1"/>
  <c r="P22" i="10"/>
  <c r="Q58" i="10" s="1"/>
  <c r="Q99" i="10" s="1"/>
  <c r="O25" i="10"/>
  <c r="P61" i="10" s="1"/>
  <c r="P102" i="10" s="1"/>
  <c r="O24" i="10"/>
  <c r="P60" i="10" s="1"/>
  <c r="P101" i="10" s="1"/>
  <c r="O23" i="10"/>
  <c r="P59" i="10" s="1"/>
  <c r="P100" i="10" s="1"/>
  <c r="O26" i="10"/>
  <c r="P62" i="10" s="1"/>
  <c r="P103" i="10" s="1"/>
  <c r="P28" i="10"/>
  <c r="Q64" i="10" s="1"/>
  <c r="Q105" i="10" s="1"/>
  <c r="O29" i="10"/>
  <c r="P65" i="10" s="1"/>
  <c r="P106" i="10" s="1"/>
  <c r="P22" i="32"/>
  <c r="Q52" i="32" s="1"/>
  <c r="Q87" i="32" s="1"/>
  <c r="P25" i="32"/>
  <c r="Q55" i="32" s="1"/>
  <c r="Q90" i="32" s="1"/>
  <c r="P24" i="32"/>
  <c r="Q54" i="32" s="1"/>
  <c r="Q89" i="32" s="1"/>
  <c r="P26" i="32"/>
  <c r="Q56" i="32" s="1"/>
  <c r="Q91" i="32" s="1"/>
  <c r="Q18" i="32"/>
  <c r="P21" i="32"/>
  <c r="Q51" i="32" s="1"/>
  <c r="Q86" i="32" s="1"/>
  <c r="S24" i="53" l="1"/>
  <c r="S17" i="53"/>
  <c r="O32" i="10"/>
  <c r="P68" i="10" s="1"/>
  <c r="P109" i="10" s="1"/>
  <c r="N59" i="2"/>
  <c r="N98" i="33"/>
  <c r="O59" i="32"/>
  <c r="N71" i="10"/>
  <c r="K216" i="31"/>
  <c r="P27" i="36"/>
  <c r="P190" i="36"/>
  <c r="P171" i="36"/>
  <c r="P63" i="36"/>
  <c r="P116" i="36" s="1"/>
  <c r="P25" i="35"/>
  <c r="P188" i="35"/>
  <c r="P169" i="35"/>
  <c r="P61" i="35"/>
  <c r="P114" i="35" s="1"/>
  <c r="Q24" i="35"/>
  <c r="Q60" i="35"/>
  <c r="Q113" i="35" s="1"/>
  <c r="Q187" i="35"/>
  <c r="Q168" i="35"/>
  <c r="P23" i="35"/>
  <c r="P186" i="35"/>
  <c r="P167" i="35"/>
  <c r="P59" i="35"/>
  <c r="P112" i="35" s="1"/>
  <c r="Q170" i="35"/>
  <c r="Q62" i="35"/>
  <c r="Q115" i="35" s="1"/>
  <c r="Q26" i="35"/>
  <c r="Q189" i="35"/>
  <c r="P31" i="35"/>
  <c r="P194" i="35"/>
  <c r="P175" i="35"/>
  <c r="P67" i="35"/>
  <c r="P120" i="35" s="1"/>
  <c r="P27" i="35"/>
  <c r="P190" i="35"/>
  <c r="P171" i="35"/>
  <c r="P63" i="35"/>
  <c r="P116" i="35" s="1"/>
  <c r="P30" i="35"/>
  <c r="P193" i="35"/>
  <c r="P174" i="35"/>
  <c r="P66" i="35"/>
  <c r="P119" i="35" s="1"/>
  <c r="P64" i="35"/>
  <c r="P117" i="35" s="1"/>
  <c r="P172" i="35"/>
  <c r="P28" i="35"/>
  <c r="P191" i="35"/>
  <c r="O57" i="33"/>
  <c r="O71" i="33" s="1"/>
  <c r="Q20" i="32"/>
  <c r="R50" i="32" s="1"/>
  <c r="R85" i="32" s="1"/>
  <c r="R48" i="32"/>
  <c r="R83" i="32" s="1"/>
  <c r="P49" i="32"/>
  <c r="P59" i="32" s="1"/>
  <c r="Q48" i="2"/>
  <c r="Q83" i="2" s="1"/>
  <c r="O23" i="2"/>
  <c r="P53" i="2" s="1"/>
  <c r="P88" i="2" s="1"/>
  <c r="O49" i="2"/>
  <c r="O84" i="2" s="1"/>
  <c r="S47" i="2"/>
  <c r="S2" i="36"/>
  <c r="S2" i="34"/>
  <c r="S2" i="32"/>
  <c r="S2" i="30"/>
  <c r="S2" i="43"/>
  <c r="S2" i="35"/>
  <c r="S2" i="33"/>
  <c r="S2" i="31"/>
  <c r="S2" i="10"/>
  <c r="S2" i="29"/>
  <c r="S75" i="2"/>
  <c r="S82" i="2"/>
  <c r="S17" i="2"/>
  <c r="S32" i="2"/>
  <c r="S62" i="2"/>
  <c r="R56" i="33"/>
  <c r="R90" i="33"/>
  <c r="R74" i="33"/>
  <c r="R20" i="33"/>
  <c r="R38" i="33"/>
  <c r="R97" i="33"/>
  <c r="U5" i="28"/>
  <c r="T2" i="2"/>
  <c r="T2" i="53" s="1"/>
  <c r="T13" i="28"/>
  <c r="T21" i="28"/>
  <c r="R56" i="10"/>
  <c r="R90" i="10"/>
  <c r="R97" i="10"/>
  <c r="R74" i="10"/>
  <c r="R38" i="10"/>
  <c r="R20" i="10"/>
  <c r="R56" i="35"/>
  <c r="R203" i="35"/>
  <c r="R164" i="35"/>
  <c r="R148" i="35"/>
  <c r="R183" i="35"/>
  <c r="R109" i="35"/>
  <c r="R90" i="35"/>
  <c r="R210" i="35"/>
  <c r="R131" i="35"/>
  <c r="R38" i="35"/>
  <c r="R20" i="35"/>
  <c r="R74" i="35"/>
  <c r="R56" i="43"/>
  <c r="R84" i="43"/>
  <c r="R20" i="43"/>
  <c r="R74" i="43"/>
  <c r="R38" i="43"/>
  <c r="R131" i="30"/>
  <c r="R20" i="30"/>
  <c r="R164" i="30"/>
  <c r="R56" i="30"/>
  <c r="R109" i="30"/>
  <c r="R148" i="30"/>
  <c r="R38" i="30"/>
  <c r="R74" i="30"/>
  <c r="R183" i="30"/>
  <c r="R203" i="30"/>
  <c r="R90" i="30"/>
  <c r="R210" i="30"/>
  <c r="Q87" i="28"/>
  <c r="Q95" i="28" s="1"/>
  <c r="Q103" i="28" s="1"/>
  <c r="Q67" i="28"/>
  <c r="Q75" i="28" s="1"/>
  <c r="R82" i="32"/>
  <c r="R32" i="32"/>
  <c r="R62" i="32"/>
  <c r="R47" i="32"/>
  <c r="R17" i="32"/>
  <c r="R75" i="32"/>
  <c r="R56" i="36"/>
  <c r="R210" i="36"/>
  <c r="R183" i="36"/>
  <c r="R74" i="36"/>
  <c r="R109" i="36"/>
  <c r="R131" i="36"/>
  <c r="R203" i="36"/>
  <c r="R38" i="36"/>
  <c r="R148" i="36"/>
  <c r="R164" i="36"/>
  <c r="R20" i="36"/>
  <c r="R90" i="36"/>
  <c r="R56" i="34"/>
  <c r="R203" i="34"/>
  <c r="R109" i="34"/>
  <c r="R210" i="34"/>
  <c r="R131" i="34"/>
  <c r="R148" i="34"/>
  <c r="R90" i="34"/>
  <c r="R38" i="34"/>
  <c r="R183" i="34"/>
  <c r="R20" i="34"/>
  <c r="R164" i="34"/>
  <c r="R74" i="34"/>
  <c r="S34" i="28"/>
  <c r="R74" i="29"/>
  <c r="R203" i="29"/>
  <c r="R90" i="29"/>
  <c r="R183" i="29"/>
  <c r="R38" i="29"/>
  <c r="R164" i="29"/>
  <c r="R210" i="29"/>
  <c r="R109" i="29"/>
  <c r="R20" i="29"/>
  <c r="R148" i="29"/>
  <c r="R56" i="29"/>
  <c r="R131" i="29"/>
  <c r="R56" i="31"/>
  <c r="R90" i="31"/>
  <c r="R38" i="31"/>
  <c r="R203" i="31"/>
  <c r="R183" i="31"/>
  <c r="R131" i="31"/>
  <c r="R148" i="31"/>
  <c r="R20" i="31"/>
  <c r="R210" i="31"/>
  <c r="R164" i="31"/>
  <c r="R74" i="31"/>
  <c r="R109" i="31"/>
  <c r="AR34" i="28"/>
  <c r="R59" i="28"/>
  <c r="L218" i="31"/>
  <c r="L208" i="31"/>
  <c r="M180" i="31"/>
  <c r="M200" i="31"/>
  <c r="M201" i="31" s="1"/>
  <c r="O196" i="29"/>
  <c r="O177" i="29"/>
  <c r="O69" i="29"/>
  <c r="O122" i="29" s="1"/>
  <c r="O187" i="29"/>
  <c r="O168" i="29"/>
  <c r="O60" i="29"/>
  <c r="O113" i="29" s="1"/>
  <c r="O190" i="29"/>
  <c r="O171" i="29"/>
  <c r="O63" i="29"/>
  <c r="O116" i="29" s="1"/>
  <c r="O170" i="30"/>
  <c r="O189" i="30"/>
  <c r="O62" i="30"/>
  <c r="O115" i="30" s="1"/>
  <c r="N35" i="10"/>
  <c r="O57" i="10"/>
  <c r="Q193" i="31"/>
  <c r="Q174" i="31"/>
  <c r="Q66" i="31"/>
  <c r="Q119" i="31" s="1"/>
  <c r="O175" i="34"/>
  <c r="O194" i="34"/>
  <c r="O67" i="34"/>
  <c r="O120" i="34" s="1"/>
  <c r="O195" i="34"/>
  <c r="O176" i="34"/>
  <c r="O68" i="34"/>
  <c r="O121" i="34" s="1"/>
  <c r="O192" i="35"/>
  <c r="O173" i="35"/>
  <c r="O65" i="35"/>
  <c r="O118" i="35" s="1"/>
  <c r="O187" i="36"/>
  <c r="O168" i="36"/>
  <c r="O60" i="36"/>
  <c r="O113" i="36" s="1"/>
  <c r="O186" i="36"/>
  <c r="O167" i="36"/>
  <c r="O59" i="36"/>
  <c r="O112" i="36" s="1"/>
  <c r="R186" i="31"/>
  <c r="R167" i="31"/>
  <c r="R59" i="31"/>
  <c r="R112" i="31" s="1"/>
  <c r="P184" i="31"/>
  <c r="P165" i="31"/>
  <c r="P57" i="31"/>
  <c r="O186" i="30"/>
  <c r="O167" i="30"/>
  <c r="O59" i="30"/>
  <c r="O112" i="30" s="1"/>
  <c r="O169" i="29"/>
  <c r="O188" i="29"/>
  <c r="O61" i="29"/>
  <c r="O114" i="29" s="1"/>
  <c r="O191" i="29"/>
  <c r="O172" i="29"/>
  <c r="O64" i="29"/>
  <c r="O117" i="29" s="1"/>
  <c r="O184" i="30"/>
  <c r="O165" i="30"/>
  <c r="O57" i="30"/>
  <c r="P195" i="31"/>
  <c r="P176" i="31"/>
  <c r="P68" i="31"/>
  <c r="P121" i="31" s="1"/>
  <c r="O196" i="34"/>
  <c r="O177" i="34"/>
  <c r="O69" i="34"/>
  <c r="O122" i="34" s="1"/>
  <c r="O192" i="34"/>
  <c r="O173" i="34"/>
  <c r="O65" i="34"/>
  <c r="O118" i="34" s="1"/>
  <c r="O195" i="35"/>
  <c r="O176" i="35"/>
  <c r="O68" i="35"/>
  <c r="O121" i="35" s="1"/>
  <c r="N71" i="35"/>
  <c r="N110" i="35"/>
  <c r="N124" i="35" s="1"/>
  <c r="N107" i="28" s="1"/>
  <c r="O185" i="30"/>
  <c r="O166" i="30"/>
  <c r="O58" i="30"/>
  <c r="O111" i="30" s="1"/>
  <c r="O186" i="29"/>
  <c r="O167" i="29"/>
  <c r="O59" i="29"/>
  <c r="O112" i="29" s="1"/>
  <c r="O170" i="29"/>
  <c r="O189" i="29"/>
  <c r="O62" i="29"/>
  <c r="O115" i="29" s="1"/>
  <c r="P194" i="31"/>
  <c r="P175" i="31"/>
  <c r="P67" i="31"/>
  <c r="P120" i="31" s="1"/>
  <c r="P190" i="31"/>
  <c r="P171" i="31"/>
  <c r="P63" i="31"/>
  <c r="P116" i="31" s="1"/>
  <c r="O187" i="34"/>
  <c r="O168" i="34"/>
  <c r="O60" i="34"/>
  <c r="O113" i="34" s="1"/>
  <c r="O189" i="34"/>
  <c r="O170" i="34"/>
  <c r="O62" i="34"/>
  <c r="O115" i="34" s="1"/>
  <c r="O192" i="36"/>
  <c r="O173" i="36"/>
  <c r="O65" i="36"/>
  <c r="O118" i="36" s="1"/>
  <c r="N71" i="30"/>
  <c r="N110" i="30"/>
  <c r="O195" i="29"/>
  <c r="O176" i="29"/>
  <c r="O68" i="29"/>
  <c r="O121" i="29" s="1"/>
  <c r="O191" i="30"/>
  <c r="O172" i="30"/>
  <c r="O64" i="30"/>
  <c r="O117" i="30" s="1"/>
  <c r="O194" i="30"/>
  <c r="O175" i="30"/>
  <c r="O67" i="30"/>
  <c r="O120" i="30" s="1"/>
  <c r="O193" i="29"/>
  <c r="O174" i="29"/>
  <c r="O66" i="29"/>
  <c r="O119" i="29" s="1"/>
  <c r="P170" i="31"/>
  <c r="P189" i="31"/>
  <c r="P62" i="31"/>
  <c r="P115" i="31" s="1"/>
  <c r="Q173" i="31"/>
  <c r="Q192" i="31"/>
  <c r="Q65" i="31"/>
  <c r="Q118" i="31" s="1"/>
  <c r="O188" i="34"/>
  <c r="O169" i="34"/>
  <c r="O61" i="34"/>
  <c r="O114" i="34" s="1"/>
  <c r="O193" i="34"/>
  <c r="O174" i="34"/>
  <c r="O66" i="34"/>
  <c r="O119" i="34" s="1"/>
  <c r="O184" i="35"/>
  <c r="O165" i="35"/>
  <c r="O57" i="35"/>
  <c r="P184" i="36"/>
  <c r="P165" i="36"/>
  <c r="P57" i="36"/>
  <c r="O195" i="36"/>
  <c r="O176" i="36"/>
  <c r="O68" i="36"/>
  <c r="O121" i="36" s="1"/>
  <c r="T33" i="35"/>
  <c r="T177" i="35"/>
  <c r="T196" i="35"/>
  <c r="T69" i="35"/>
  <c r="T122" i="35" s="1"/>
  <c r="N71" i="34"/>
  <c r="N110" i="34"/>
  <c r="N124" i="34" s="1"/>
  <c r="N106" i="28" s="1"/>
  <c r="O195" i="30"/>
  <c r="O176" i="30"/>
  <c r="O68" i="30"/>
  <c r="O121" i="30" s="1"/>
  <c r="O188" i="30"/>
  <c r="O169" i="30"/>
  <c r="O61" i="30"/>
  <c r="O114" i="30" s="1"/>
  <c r="P168" i="31"/>
  <c r="P187" i="31"/>
  <c r="P60" i="31"/>
  <c r="P113" i="31" s="1"/>
  <c r="P188" i="31"/>
  <c r="P169" i="31"/>
  <c r="P61" i="31"/>
  <c r="P114" i="31" s="1"/>
  <c r="O184" i="34"/>
  <c r="O165" i="34"/>
  <c r="O57" i="34"/>
  <c r="O189" i="36"/>
  <c r="O170" i="36"/>
  <c r="O62" i="36"/>
  <c r="O115" i="36" s="1"/>
  <c r="O194" i="36"/>
  <c r="O175" i="36"/>
  <c r="O67" i="36"/>
  <c r="O120" i="36" s="1"/>
  <c r="N71" i="36"/>
  <c r="O193" i="30"/>
  <c r="O174" i="30"/>
  <c r="O66" i="30"/>
  <c r="O119" i="30" s="1"/>
  <c r="O185" i="29"/>
  <c r="O166" i="29"/>
  <c r="O58" i="29"/>
  <c r="O111" i="29" s="1"/>
  <c r="O187" i="30"/>
  <c r="O168" i="30"/>
  <c r="O60" i="30"/>
  <c r="O113" i="30" s="1"/>
  <c r="O165" i="29"/>
  <c r="O184" i="29"/>
  <c r="O57" i="29"/>
  <c r="P177" i="31"/>
  <c r="P196" i="31"/>
  <c r="P69" i="31"/>
  <c r="P122" i="31" s="1"/>
  <c r="O185" i="34"/>
  <c r="O166" i="34"/>
  <c r="O58" i="34"/>
  <c r="O111" i="34" s="1"/>
  <c r="O196" i="36"/>
  <c r="O177" i="36"/>
  <c r="O69" i="36"/>
  <c r="O122" i="36" s="1"/>
  <c r="N71" i="29"/>
  <c r="N110" i="29"/>
  <c r="O192" i="29"/>
  <c r="O173" i="29"/>
  <c r="O65" i="29"/>
  <c r="O118" i="29" s="1"/>
  <c r="O190" i="30"/>
  <c r="O171" i="30"/>
  <c r="O63" i="30"/>
  <c r="O116" i="30" s="1"/>
  <c r="P185" i="31"/>
  <c r="P166" i="31"/>
  <c r="P58" i="31"/>
  <c r="P111" i="31" s="1"/>
  <c r="O190" i="34"/>
  <c r="O171" i="34"/>
  <c r="O63" i="34"/>
  <c r="O116" i="34" s="1"/>
  <c r="Q185" i="35"/>
  <c r="Q166" i="35"/>
  <c r="Q58" i="35"/>
  <c r="Q111" i="35" s="1"/>
  <c r="O188" i="36"/>
  <c r="O169" i="36"/>
  <c r="O61" i="36"/>
  <c r="O193" i="36"/>
  <c r="O174" i="36"/>
  <c r="O66" i="36"/>
  <c r="O119" i="36" s="1"/>
  <c r="O71" i="31"/>
  <c r="O110" i="31"/>
  <c r="O124" i="31" s="1"/>
  <c r="O100" i="28" s="1"/>
  <c r="O192" i="30"/>
  <c r="O173" i="30"/>
  <c r="O65" i="30"/>
  <c r="O118" i="30" s="1"/>
  <c r="O194" i="29"/>
  <c r="O175" i="29"/>
  <c r="O67" i="29"/>
  <c r="O120" i="29" s="1"/>
  <c r="O196" i="30"/>
  <c r="O177" i="30"/>
  <c r="O69" i="30"/>
  <c r="O122" i="30" s="1"/>
  <c r="P191" i="31"/>
  <c r="P172" i="31"/>
  <c r="P64" i="31"/>
  <c r="P117" i="31" s="1"/>
  <c r="O186" i="34"/>
  <c r="O167" i="34"/>
  <c r="O59" i="34"/>
  <c r="O112" i="34" s="1"/>
  <c r="O172" i="34"/>
  <c r="O191" i="34"/>
  <c r="O64" i="34"/>
  <c r="O117" i="34" s="1"/>
  <c r="O191" i="36"/>
  <c r="O172" i="36"/>
  <c r="O64" i="36"/>
  <c r="O117" i="36" s="1"/>
  <c r="O185" i="36"/>
  <c r="O166" i="36"/>
  <c r="O58" i="36"/>
  <c r="O111" i="36" s="1"/>
  <c r="M204" i="31"/>
  <c r="M206" i="31" s="1"/>
  <c r="L215" i="31"/>
  <c r="L219" i="31"/>
  <c r="M199" i="31"/>
  <c r="M205" i="31"/>
  <c r="M207" i="31" s="1"/>
  <c r="K206" i="36"/>
  <c r="K208" i="36" s="1"/>
  <c r="N35" i="36"/>
  <c r="L199" i="35"/>
  <c r="L200" i="36"/>
  <c r="L201" i="36" s="1"/>
  <c r="K219" i="36"/>
  <c r="K220" i="36" s="1"/>
  <c r="K222" i="36" s="1"/>
  <c r="L180" i="36"/>
  <c r="L199" i="36"/>
  <c r="K215" i="36"/>
  <c r="L204" i="36"/>
  <c r="L206" i="36" s="1"/>
  <c r="L205" i="36"/>
  <c r="L207" i="36" s="1"/>
  <c r="L180" i="35"/>
  <c r="M179" i="36"/>
  <c r="M204" i="36" s="1"/>
  <c r="M198" i="36"/>
  <c r="M212" i="36" s="1"/>
  <c r="M214" i="36" s="1"/>
  <c r="N124" i="36"/>
  <c r="N108" i="28" s="1"/>
  <c r="N92" i="28" s="1"/>
  <c r="P21" i="36"/>
  <c r="O28" i="36"/>
  <c r="O31" i="36"/>
  <c r="O32" i="36"/>
  <c r="O30" i="36"/>
  <c r="O23" i="36"/>
  <c r="O26" i="36"/>
  <c r="O25" i="36"/>
  <c r="O24" i="36"/>
  <c r="O29" i="36"/>
  <c r="L219" i="36"/>
  <c r="L213" i="36"/>
  <c r="L215" i="36" s="1"/>
  <c r="O33" i="36"/>
  <c r="O22" i="36"/>
  <c r="J216" i="35"/>
  <c r="J220" i="35"/>
  <c r="J222" i="35" s="1"/>
  <c r="O29" i="35"/>
  <c r="M179" i="35"/>
  <c r="M198" i="35"/>
  <c r="Q22" i="35"/>
  <c r="K218" i="35"/>
  <c r="K206" i="35"/>
  <c r="K208" i="35" s="1"/>
  <c r="L212" i="35"/>
  <c r="L214" i="35" s="1"/>
  <c r="L205" i="35"/>
  <c r="L207" i="35" s="1"/>
  <c r="K219" i="35"/>
  <c r="K213" i="35"/>
  <c r="K215" i="35" s="1"/>
  <c r="O21" i="35"/>
  <c r="N35" i="35"/>
  <c r="L211" i="35"/>
  <c r="L204" i="35"/>
  <c r="L200" i="35"/>
  <c r="L201" i="35" s="1"/>
  <c r="O32" i="35"/>
  <c r="M198" i="34"/>
  <c r="M205" i="34" s="1"/>
  <c r="M207" i="34" s="1"/>
  <c r="O21" i="34"/>
  <c r="N35" i="34"/>
  <c r="O33" i="34"/>
  <c r="O25" i="34"/>
  <c r="K218" i="34"/>
  <c r="K207" i="34"/>
  <c r="K208" i="34" s="1"/>
  <c r="O22" i="34"/>
  <c r="O28" i="34"/>
  <c r="K213" i="34"/>
  <c r="K215" i="34" s="1"/>
  <c r="K219" i="34"/>
  <c r="L199" i="34"/>
  <c r="O31" i="34"/>
  <c r="O26" i="34"/>
  <c r="O30" i="34"/>
  <c r="L205" i="34"/>
  <c r="L207" i="34" s="1"/>
  <c r="L212" i="34"/>
  <c r="L214" i="34" s="1"/>
  <c r="O24" i="34"/>
  <c r="L211" i="34"/>
  <c r="L204" i="34"/>
  <c r="L200" i="34"/>
  <c r="L201" i="34" s="1"/>
  <c r="J220" i="34"/>
  <c r="J222" i="34" s="1"/>
  <c r="O27" i="34"/>
  <c r="O32" i="34"/>
  <c r="J216" i="34"/>
  <c r="M179" i="34"/>
  <c r="O23" i="34"/>
  <c r="O29" i="34"/>
  <c r="L180" i="34"/>
  <c r="X33" i="32"/>
  <c r="W44" i="32"/>
  <c r="P26" i="31"/>
  <c r="Q29" i="31"/>
  <c r="P31" i="31"/>
  <c r="P24" i="31"/>
  <c r="P22" i="31"/>
  <c r="Q30" i="31"/>
  <c r="P27" i="31"/>
  <c r="P25" i="31"/>
  <c r="N179" i="31"/>
  <c r="N198" i="31"/>
  <c r="N212" i="31" s="1"/>
  <c r="N214" i="31" s="1"/>
  <c r="P33" i="31"/>
  <c r="P28" i="31"/>
  <c r="P32" i="31"/>
  <c r="O21" i="10"/>
  <c r="X35" i="2"/>
  <c r="W44" i="2"/>
  <c r="U94" i="10"/>
  <c r="V94" i="33"/>
  <c r="T106" i="34"/>
  <c r="T106" i="29"/>
  <c r="T106" i="36"/>
  <c r="M88" i="28"/>
  <c r="U106" i="35"/>
  <c r="U106" i="30"/>
  <c r="T106" i="31"/>
  <c r="O20" i="2"/>
  <c r="M125" i="31"/>
  <c r="L89" i="28"/>
  <c r="L109" i="28"/>
  <c r="L88" i="28"/>
  <c r="L101" i="28"/>
  <c r="O29" i="32"/>
  <c r="D38" i="47" s="1"/>
  <c r="N94" i="32"/>
  <c r="N104" i="28" s="1"/>
  <c r="K93" i="28"/>
  <c r="L125" i="34"/>
  <c r="K24" i="28"/>
  <c r="X39" i="33"/>
  <c r="W53" i="33"/>
  <c r="K14" i="28"/>
  <c r="K12" i="28"/>
  <c r="L125" i="35"/>
  <c r="K25" i="28"/>
  <c r="K9" i="28" s="1"/>
  <c r="L125" i="36"/>
  <c r="K26" i="28"/>
  <c r="K10" i="28" s="1"/>
  <c r="AA53" i="30"/>
  <c r="M95" i="32"/>
  <c r="M113" i="10"/>
  <c r="M15" i="28" s="1"/>
  <c r="L95" i="2"/>
  <c r="P19" i="32"/>
  <c r="P27" i="32"/>
  <c r="Q57" i="32" s="1"/>
  <c r="Q92" i="32" s="1"/>
  <c r="J27" i="28"/>
  <c r="J6" i="28"/>
  <c r="J11" i="28" s="1"/>
  <c r="K5" i="47" s="1"/>
  <c r="J19" i="28"/>
  <c r="Z39" i="10"/>
  <c r="Y53" i="10"/>
  <c r="L125" i="29"/>
  <c r="L16" i="28" s="1"/>
  <c r="L125" i="30"/>
  <c r="L17" i="28" s="1"/>
  <c r="W39" i="34"/>
  <c r="V53" i="34"/>
  <c r="L199" i="30"/>
  <c r="L113" i="33"/>
  <c r="L23" i="28" s="1"/>
  <c r="L7" i="28" s="1"/>
  <c r="L199" i="29"/>
  <c r="L180" i="29"/>
  <c r="J220" i="29"/>
  <c r="J222" i="29" s="1"/>
  <c r="J216" i="29"/>
  <c r="J220" i="30"/>
  <c r="J222" i="30" s="1"/>
  <c r="J216" i="30"/>
  <c r="O29" i="33"/>
  <c r="P65" i="33" s="1"/>
  <c r="P106" i="33" s="1"/>
  <c r="L205" i="29"/>
  <c r="L207" i="29" s="1"/>
  <c r="L212" i="29"/>
  <c r="L214" i="29" s="1"/>
  <c r="O25" i="29"/>
  <c r="M112" i="33"/>
  <c r="M105" i="28" s="1"/>
  <c r="M89" i="28" s="1"/>
  <c r="O32" i="30"/>
  <c r="O31" i="33"/>
  <c r="P67" i="33" s="1"/>
  <c r="P108" i="33" s="1"/>
  <c r="K206" i="30"/>
  <c r="K208" i="30" s="1"/>
  <c r="K218" i="30"/>
  <c r="O32" i="29"/>
  <c r="O22" i="33"/>
  <c r="P58" i="33" s="1"/>
  <c r="P99" i="33" s="1"/>
  <c r="O21" i="29"/>
  <c r="N35" i="29"/>
  <c r="O31" i="30"/>
  <c r="L204" i="29"/>
  <c r="L211" i="29"/>
  <c r="L200" i="29"/>
  <c r="L201" i="29" s="1"/>
  <c r="O25" i="30"/>
  <c r="O29" i="30"/>
  <c r="O31" i="29"/>
  <c r="O30" i="33"/>
  <c r="P66" i="33" s="1"/>
  <c r="P107" i="33" s="1"/>
  <c r="M198" i="30"/>
  <c r="O27" i="29"/>
  <c r="K206" i="29"/>
  <c r="K208" i="29" s="1"/>
  <c r="K218" i="29"/>
  <c r="O26" i="29"/>
  <c r="O24" i="33"/>
  <c r="P60" i="33" s="1"/>
  <c r="P101" i="33" s="1"/>
  <c r="O22" i="29"/>
  <c r="O24" i="30"/>
  <c r="M124" i="29"/>
  <c r="M98" i="28" s="1"/>
  <c r="M90" i="28" s="1"/>
  <c r="P23" i="33"/>
  <c r="Q59" i="33" s="1"/>
  <c r="Q100" i="33" s="1"/>
  <c r="O30" i="29"/>
  <c r="K213" i="29"/>
  <c r="K215" i="29" s="1"/>
  <c r="K219" i="29"/>
  <c r="O23" i="30"/>
  <c r="O28" i="30"/>
  <c r="M179" i="29"/>
  <c r="O28" i="29"/>
  <c r="M124" i="30"/>
  <c r="M99" i="28" s="1"/>
  <c r="M91" i="28" s="1"/>
  <c r="L205" i="30"/>
  <c r="L207" i="30" s="1"/>
  <c r="L212" i="30"/>
  <c r="L214" i="30" s="1"/>
  <c r="O30" i="30"/>
  <c r="M198" i="29"/>
  <c r="O23" i="29"/>
  <c r="O26" i="33"/>
  <c r="P62" i="33" s="1"/>
  <c r="P103" i="33" s="1"/>
  <c r="N35" i="30"/>
  <c r="O21" i="30"/>
  <c r="O32" i="33"/>
  <c r="P68" i="33" s="1"/>
  <c r="P109" i="33" s="1"/>
  <c r="O33" i="29"/>
  <c r="O29" i="29"/>
  <c r="O33" i="33"/>
  <c r="P69" i="33" s="1"/>
  <c r="P110" i="33" s="1"/>
  <c r="O27" i="30"/>
  <c r="O24" i="29"/>
  <c r="O22" i="30"/>
  <c r="O25" i="33"/>
  <c r="P61" i="33" s="1"/>
  <c r="P102" i="33" s="1"/>
  <c r="O33" i="30"/>
  <c r="M179" i="30"/>
  <c r="K213" i="30"/>
  <c r="K215" i="30" s="1"/>
  <c r="K219" i="30"/>
  <c r="O27" i="33"/>
  <c r="P63" i="33" s="1"/>
  <c r="P104" i="33" s="1"/>
  <c r="O21" i="33"/>
  <c r="N35" i="33"/>
  <c r="L204" i="30"/>
  <c r="L200" i="30"/>
  <c r="L201" i="30" s="1"/>
  <c r="L211" i="30"/>
  <c r="O26" i="30"/>
  <c r="O28" i="33"/>
  <c r="P64" i="33" s="1"/>
  <c r="P105" i="33" s="1"/>
  <c r="L180" i="30"/>
  <c r="P21" i="31"/>
  <c r="O35" i="31"/>
  <c r="D37" i="47" s="1"/>
  <c r="M219" i="31"/>
  <c r="M213" i="31"/>
  <c r="M215" i="31" s="1"/>
  <c r="Q23" i="32"/>
  <c r="R53" i="32" s="1"/>
  <c r="R88" i="32" s="1"/>
  <c r="N112" i="10"/>
  <c r="N97" i="28" s="1"/>
  <c r="P19" i="2"/>
  <c r="Q49" i="2" s="1"/>
  <c r="Q84" i="2" s="1"/>
  <c r="O27" i="2"/>
  <c r="P57" i="2" s="1"/>
  <c r="P92" i="2" s="1"/>
  <c r="N94" i="2"/>
  <c r="N96" i="28" s="1"/>
  <c r="P25" i="2"/>
  <c r="Q55" i="2" s="1"/>
  <c r="Q90" i="2" s="1"/>
  <c r="P22" i="2"/>
  <c r="Q52" i="2" s="1"/>
  <c r="Q87" i="2" s="1"/>
  <c r="P26" i="2"/>
  <c r="Q56" i="2" s="1"/>
  <c r="Q91" i="2" s="1"/>
  <c r="P21" i="2"/>
  <c r="Q51" i="2" s="1"/>
  <c r="Q86" i="2" s="1"/>
  <c r="P24" i="2"/>
  <c r="Q54" i="2" s="1"/>
  <c r="Q89" i="2" s="1"/>
  <c r="Q18" i="2"/>
  <c r="N29" i="2"/>
  <c r="R23" i="31"/>
  <c r="P27" i="10"/>
  <c r="Q63" i="10" s="1"/>
  <c r="Q104" i="10" s="1"/>
  <c r="P29" i="10"/>
  <c r="Q65" i="10" s="1"/>
  <c r="Q106" i="10" s="1"/>
  <c r="P26" i="10"/>
  <c r="Q62" i="10" s="1"/>
  <c r="Q103" i="10" s="1"/>
  <c r="Q22" i="10"/>
  <c r="R58" i="10" s="1"/>
  <c r="R99" i="10" s="1"/>
  <c r="Q28" i="10"/>
  <c r="R64" i="10" s="1"/>
  <c r="R105" i="10" s="1"/>
  <c r="P25" i="10"/>
  <c r="Q61" i="10" s="1"/>
  <c r="Q102" i="10" s="1"/>
  <c r="P33" i="10"/>
  <c r="Q69" i="10" s="1"/>
  <c r="Q110" i="10" s="1"/>
  <c r="P23" i="10"/>
  <c r="Q59" i="10" s="1"/>
  <c r="Q100" i="10" s="1"/>
  <c r="P30" i="10"/>
  <c r="Q66" i="10" s="1"/>
  <c r="Q107" i="10" s="1"/>
  <c r="Q31" i="10"/>
  <c r="R67" i="10" s="1"/>
  <c r="R108" i="10" s="1"/>
  <c r="P32" i="10"/>
  <c r="Q68" i="10" s="1"/>
  <c r="Q109" i="10" s="1"/>
  <c r="P24" i="10"/>
  <c r="Q60" i="10" s="1"/>
  <c r="Q101" i="10" s="1"/>
  <c r="Q26" i="32"/>
  <c r="R56" i="32" s="1"/>
  <c r="R91" i="32" s="1"/>
  <c r="Q22" i="32"/>
  <c r="R52" i="32" s="1"/>
  <c r="R87" i="32" s="1"/>
  <c r="Q21" i="32"/>
  <c r="R51" i="32" s="1"/>
  <c r="R86" i="32" s="1"/>
  <c r="Q24" i="32"/>
  <c r="R54" i="32" s="1"/>
  <c r="R89" i="32" s="1"/>
  <c r="R18" i="32"/>
  <c r="Q25" i="32"/>
  <c r="R55" i="32" s="1"/>
  <c r="R90" i="32" s="1"/>
  <c r="T17" i="53" l="1"/>
  <c r="T24" i="53"/>
  <c r="P84" i="32"/>
  <c r="R20" i="32"/>
  <c r="S50" i="32" s="1"/>
  <c r="S85" i="32" s="1"/>
  <c r="N180" i="31"/>
  <c r="O98" i="33"/>
  <c r="Q27" i="36"/>
  <c r="Q190" i="36"/>
  <c r="Q171" i="36"/>
  <c r="Q63" i="36"/>
  <c r="Q116" i="36" s="1"/>
  <c r="R24" i="35"/>
  <c r="R60" i="35"/>
  <c r="R113" i="35" s="1"/>
  <c r="R187" i="35"/>
  <c r="R168" i="35"/>
  <c r="Q63" i="35"/>
  <c r="Q116" i="35" s="1"/>
  <c r="Q27" i="35"/>
  <c r="Q190" i="35"/>
  <c r="Q171" i="35"/>
  <c r="Q23" i="35"/>
  <c r="Q186" i="35"/>
  <c r="Q167" i="35"/>
  <c r="Q59" i="35"/>
  <c r="Q112" i="35" s="1"/>
  <c r="Q64" i="35"/>
  <c r="Q117" i="35" s="1"/>
  <c r="Q191" i="35"/>
  <c r="Q28" i="35"/>
  <c r="Q172" i="35"/>
  <c r="Q30" i="35"/>
  <c r="Q193" i="35"/>
  <c r="Q174" i="35"/>
  <c r="Q66" i="35"/>
  <c r="Q119" i="35" s="1"/>
  <c r="R26" i="35"/>
  <c r="R189" i="35"/>
  <c r="R170" i="35"/>
  <c r="R62" i="35"/>
  <c r="R115" i="35" s="1"/>
  <c r="Q25" i="35"/>
  <c r="Q169" i="35"/>
  <c r="Q188" i="35"/>
  <c r="Q61" i="35"/>
  <c r="Q114" i="35" s="1"/>
  <c r="Q67" i="35"/>
  <c r="Q120" i="35" s="1"/>
  <c r="Q31" i="35"/>
  <c r="Q194" i="35"/>
  <c r="Q175" i="35"/>
  <c r="P57" i="33"/>
  <c r="P98" i="33" s="1"/>
  <c r="O59" i="2"/>
  <c r="Q49" i="32"/>
  <c r="Q84" i="32" s="1"/>
  <c r="S48" i="32"/>
  <c r="S83" i="32" s="1"/>
  <c r="P50" i="2"/>
  <c r="P85" i="2" s="1"/>
  <c r="R48" i="2"/>
  <c r="R83" i="2" s="1"/>
  <c r="P23" i="2"/>
  <c r="Q53" i="2" s="1"/>
  <c r="Q88" i="2" s="1"/>
  <c r="T34" i="28"/>
  <c r="S20" i="43"/>
  <c r="S38" i="43"/>
  <c r="S84" i="43"/>
  <c r="S56" i="43"/>
  <c r="S74" i="43"/>
  <c r="S56" i="30"/>
  <c r="S210" i="30"/>
  <c r="S148" i="30"/>
  <c r="S38" i="30"/>
  <c r="S109" i="30"/>
  <c r="S164" i="30"/>
  <c r="S183" i="30"/>
  <c r="S131" i="30"/>
  <c r="S203" i="30"/>
  <c r="S74" i="30"/>
  <c r="S90" i="30"/>
  <c r="S20" i="30"/>
  <c r="T47" i="2"/>
  <c r="T2" i="36"/>
  <c r="T2" i="34"/>
  <c r="T2" i="32"/>
  <c r="T2" i="30"/>
  <c r="T2" i="43"/>
  <c r="T2" i="35"/>
  <c r="T2" i="33"/>
  <c r="T2" i="31"/>
  <c r="T2" i="10"/>
  <c r="T2" i="29"/>
  <c r="T75" i="2"/>
  <c r="T82" i="2"/>
  <c r="T17" i="2"/>
  <c r="T62" i="2"/>
  <c r="T32" i="2"/>
  <c r="S75" i="32"/>
  <c r="S17" i="32"/>
  <c r="S32" i="32"/>
  <c r="S82" i="32"/>
  <c r="S62" i="32"/>
  <c r="S47" i="32"/>
  <c r="V5" i="28"/>
  <c r="U2" i="2"/>
  <c r="U2" i="53" s="1"/>
  <c r="U13" i="28"/>
  <c r="U21" i="28"/>
  <c r="S164" i="29"/>
  <c r="S20" i="29"/>
  <c r="S109" i="29"/>
  <c r="S210" i="29"/>
  <c r="S38" i="29"/>
  <c r="S183" i="29"/>
  <c r="S90" i="29"/>
  <c r="S203" i="29"/>
  <c r="S74" i="29"/>
  <c r="S148" i="29"/>
  <c r="S56" i="29"/>
  <c r="S131" i="29"/>
  <c r="S56" i="34"/>
  <c r="S210" i="34"/>
  <c r="S90" i="34"/>
  <c r="S74" i="34"/>
  <c r="S203" i="34"/>
  <c r="S164" i="34"/>
  <c r="S148" i="34"/>
  <c r="S131" i="34"/>
  <c r="S183" i="34"/>
  <c r="S20" i="34"/>
  <c r="S109" i="34"/>
  <c r="S38" i="34"/>
  <c r="S59" i="28"/>
  <c r="AS34" i="28"/>
  <c r="S56" i="10"/>
  <c r="S90" i="10"/>
  <c r="S38" i="10"/>
  <c r="S97" i="10"/>
  <c r="S74" i="10"/>
  <c r="S20" i="10"/>
  <c r="S56" i="36"/>
  <c r="S210" i="36"/>
  <c r="S164" i="36"/>
  <c r="S183" i="36"/>
  <c r="S20" i="36"/>
  <c r="S203" i="36"/>
  <c r="S38" i="36"/>
  <c r="S109" i="36"/>
  <c r="S90" i="36"/>
  <c r="S74" i="36"/>
  <c r="S148" i="36"/>
  <c r="S131" i="36"/>
  <c r="S56" i="31"/>
  <c r="S38" i="31"/>
  <c r="S203" i="31"/>
  <c r="S183" i="31"/>
  <c r="S131" i="31"/>
  <c r="S210" i="31"/>
  <c r="S109" i="31"/>
  <c r="S164" i="31"/>
  <c r="S74" i="31"/>
  <c r="S90" i="31"/>
  <c r="S148" i="31"/>
  <c r="S20" i="31"/>
  <c r="R67" i="28"/>
  <c r="R75" i="28" s="1"/>
  <c r="R87" i="28"/>
  <c r="R95" i="28" s="1"/>
  <c r="R103" i="28" s="1"/>
  <c r="S38" i="33"/>
  <c r="S97" i="33"/>
  <c r="S74" i="33"/>
  <c r="S20" i="33"/>
  <c r="S90" i="33"/>
  <c r="S56" i="33"/>
  <c r="S56" i="35"/>
  <c r="S164" i="35"/>
  <c r="S109" i="35"/>
  <c r="S148" i="35"/>
  <c r="S183" i="35"/>
  <c r="S38" i="35"/>
  <c r="S203" i="35"/>
  <c r="S90" i="35"/>
  <c r="S20" i="35"/>
  <c r="S74" i="35"/>
  <c r="S131" i="35"/>
  <c r="S210" i="35"/>
  <c r="L216" i="31"/>
  <c r="L220" i="31"/>
  <c r="L222" i="31" s="1"/>
  <c r="P175" i="30"/>
  <c r="P194" i="30"/>
  <c r="P67" i="30"/>
  <c r="P120" i="30" s="1"/>
  <c r="O71" i="30"/>
  <c r="O110" i="30"/>
  <c r="S186" i="31"/>
  <c r="S167" i="31"/>
  <c r="S59" i="31"/>
  <c r="S112" i="31" s="1"/>
  <c r="P187" i="29"/>
  <c r="P168" i="29"/>
  <c r="P60" i="29"/>
  <c r="P113" i="29" s="1"/>
  <c r="P187" i="30"/>
  <c r="P168" i="30"/>
  <c r="P60" i="30"/>
  <c r="P113" i="30" s="1"/>
  <c r="Q168" i="31"/>
  <c r="Q187" i="31"/>
  <c r="Q60" i="31"/>
  <c r="Q113" i="31" s="1"/>
  <c r="P186" i="34"/>
  <c r="P167" i="34"/>
  <c r="P59" i="34"/>
  <c r="P112" i="34" s="1"/>
  <c r="P177" i="34"/>
  <c r="P196" i="34"/>
  <c r="P69" i="34"/>
  <c r="P122" i="34" s="1"/>
  <c r="P189" i="36"/>
  <c r="P170" i="36"/>
  <c r="P62" i="36"/>
  <c r="P115" i="36" s="1"/>
  <c r="P195" i="30"/>
  <c r="P176" i="30"/>
  <c r="P68" i="30"/>
  <c r="P121" i="30" s="1"/>
  <c r="P194" i="29"/>
  <c r="P175" i="29"/>
  <c r="P67" i="29"/>
  <c r="P120" i="29" s="1"/>
  <c r="Q175" i="31"/>
  <c r="Q194" i="31"/>
  <c r="Q67" i="31"/>
  <c r="Q120" i="31" s="1"/>
  <c r="P187" i="34"/>
  <c r="P168" i="34"/>
  <c r="P60" i="34"/>
  <c r="P113" i="34" s="1"/>
  <c r="P185" i="36"/>
  <c r="P166" i="36"/>
  <c r="P58" i="36"/>
  <c r="P111" i="36" s="1"/>
  <c r="P186" i="36"/>
  <c r="P167" i="36"/>
  <c r="P59" i="36"/>
  <c r="P112" i="36" s="1"/>
  <c r="Q196" i="31"/>
  <c r="Q177" i="31"/>
  <c r="Q69" i="31"/>
  <c r="Q122" i="31" s="1"/>
  <c r="P188" i="34"/>
  <c r="P169" i="34"/>
  <c r="P61" i="34"/>
  <c r="P114" i="34" s="1"/>
  <c r="P110" i="36"/>
  <c r="P190" i="30"/>
  <c r="P171" i="30"/>
  <c r="P63" i="30"/>
  <c r="P116" i="30" s="1"/>
  <c r="P186" i="30"/>
  <c r="P167" i="30"/>
  <c r="P59" i="30"/>
  <c r="P112" i="30" s="1"/>
  <c r="P192" i="30"/>
  <c r="P173" i="30"/>
  <c r="P65" i="30"/>
  <c r="P118" i="30" s="1"/>
  <c r="R192" i="31"/>
  <c r="R173" i="31"/>
  <c r="R65" i="31"/>
  <c r="R118" i="31" s="1"/>
  <c r="P184" i="34"/>
  <c r="P165" i="34"/>
  <c r="P57" i="34"/>
  <c r="R185" i="35"/>
  <c r="R166" i="35"/>
  <c r="R58" i="35"/>
  <c r="R111" i="35" s="1"/>
  <c r="P196" i="36"/>
  <c r="P177" i="36"/>
  <c r="P69" i="36"/>
  <c r="P122" i="36" s="1"/>
  <c r="P193" i="36"/>
  <c r="P174" i="36"/>
  <c r="P66" i="36"/>
  <c r="P119" i="36" s="1"/>
  <c r="O71" i="35"/>
  <c r="O110" i="35"/>
  <c r="O124" i="35" s="1"/>
  <c r="O107" i="28" s="1"/>
  <c r="P188" i="36"/>
  <c r="P169" i="36"/>
  <c r="P61" i="36"/>
  <c r="P114" i="36" s="1"/>
  <c r="O71" i="34"/>
  <c r="O110" i="34"/>
  <c r="O124" i="34" s="1"/>
  <c r="Q184" i="31"/>
  <c r="Q165" i="31"/>
  <c r="Q57" i="31"/>
  <c r="P167" i="29"/>
  <c r="P186" i="29"/>
  <c r="P59" i="29"/>
  <c r="P112" i="29" s="1"/>
  <c r="P185" i="29"/>
  <c r="P166" i="29"/>
  <c r="P58" i="29"/>
  <c r="P111" i="29" s="1"/>
  <c r="P188" i="29"/>
  <c r="P169" i="29"/>
  <c r="P61" i="29"/>
  <c r="P114" i="29" s="1"/>
  <c r="M208" i="31"/>
  <c r="M216" i="31" s="1"/>
  <c r="P189" i="30"/>
  <c r="P170" i="30"/>
  <c r="P62" i="30"/>
  <c r="P115" i="30" s="1"/>
  <c r="P192" i="29"/>
  <c r="P173" i="29"/>
  <c r="P65" i="29"/>
  <c r="P118" i="29" s="1"/>
  <c r="P193" i="30"/>
  <c r="P174" i="30"/>
  <c r="P66" i="30"/>
  <c r="P119" i="30" s="1"/>
  <c r="P170" i="29"/>
  <c r="P189" i="29"/>
  <c r="P62" i="29"/>
  <c r="P115" i="29" s="1"/>
  <c r="P188" i="30"/>
  <c r="P169" i="30"/>
  <c r="P61" i="30"/>
  <c r="P114" i="30" s="1"/>
  <c r="P176" i="29"/>
  <c r="P195" i="29"/>
  <c r="P68" i="29"/>
  <c r="P121" i="29" s="1"/>
  <c r="Q189" i="31"/>
  <c r="Q170" i="31"/>
  <c r="Q62" i="31"/>
  <c r="Q115" i="31" s="1"/>
  <c r="P195" i="34"/>
  <c r="P176" i="34"/>
  <c r="P68" i="34"/>
  <c r="P121" i="34" s="1"/>
  <c r="P191" i="34"/>
  <c r="P172" i="34"/>
  <c r="P64" i="34"/>
  <c r="P117" i="34" s="1"/>
  <c r="P184" i="35"/>
  <c r="P165" i="35"/>
  <c r="P57" i="35"/>
  <c r="P195" i="36"/>
  <c r="P176" i="36"/>
  <c r="P68" i="36"/>
  <c r="P121" i="36" s="1"/>
  <c r="U33" i="35"/>
  <c r="U196" i="35"/>
  <c r="U177" i="35"/>
  <c r="U69" i="35"/>
  <c r="U122" i="35" s="1"/>
  <c r="P71" i="31"/>
  <c r="P110" i="31"/>
  <c r="P124" i="31" s="1"/>
  <c r="P100" i="28" s="1"/>
  <c r="P185" i="30"/>
  <c r="P166" i="30"/>
  <c r="P58" i="30"/>
  <c r="P111" i="30" s="1"/>
  <c r="P194" i="34"/>
  <c r="P175" i="34"/>
  <c r="P67" i="34"/>
  <c r="P120" i="34" s="1"/>
  <c r="P191" i="30"/>
  <c r="P172" i="30"/>
  <c r="P64" i="30"/>
  <c r="P117" i="30" s="1"/>
  <c r="P184" i="29"/>
  <c r="P165" i="29"/>
  <c r="P57" i="29"/>
  <c r="M218" i="31"/>
  <c r="M220" i="31" s="1"/>
  <c r="M222" i="31" s="1"/>
  <c r="P196" i="29"/>
  <c r="P177" i="29"/>
  <c r="P69" i="29"/>
  <c r="P122" i="29" s="1"/>
  <c r="Q188" i="31"/>
  <c r="Q169" i="31"/>
  <c r="Q61" i="31"/>
  <c r="Q114" i="31" s="1"/>
  <c r="P190" i="34"/>
  <c r="P171" i="34"/>
  <c r="P63" i="34"/>
  <c r="P116" i="34" s="1"/>
  <c r="P185" i="34"/>
  <c r="P166" i="34"/>
  <c r="P58" i="34"/>
  <c r="P111" i="34" s="1"/>
  <c r="P195" i="35"/>
  <c r="P176" i="35"/>
  <c r="P68" i="35"/>
  <c r="P121" i="35" s="1"/>
  <c r="P194" i="36"/>
  <c r="P175" i="36"/>
  <c r="P67" i="36"/>
  <c r="P120" i="36" s="1"/>
  <c r="O71" i="29"/>
  <c r="O110" i="29"/>
  <c r="P192" i="34"/>
  <c r="P173" i="34"/>
  <c r="P65" i="34"/>
  <c r="P118" i="34" s="1"/>
  <c r="P196" i="30"/>
  <c r="P177" i="30"/>
  <c r="P69" i="30"/>
  <c r="P122" i="30" s="1"/>
  <c r="P174" i="29"/>
  <c r="P193" i="29"/>
  <c r="P66" i="29"/>
  <c r="P119" i="29" s="1"/>
  <c r="Q195" i="31"/>
  <c r="Q176" i="31"/>
  <c r="Q68" i="31"/>
  <c r="Q121" i="31" s="1"/>
  <c r="Q171" i="31"/>
  <c r="Q190" i="31"/>
  <c r="Q63" i="31"/>
  <c r="Q116" i="31" s="1"/>
  <c r="P193" i="34"/>
  <c r="P174" i="34"/>
  <c r="P66" i="34"/>
  <c r="P119" i="34" s="1"/>
  <c r="P192" i="35"/>
  <c r="P173" i="35"/>
  <c r="P65" i="35"/>
  <c r="P118" i="35" s="1"/>
  <c r="P192" i="36"/>
  <c r="P173" i="36"/>
  <c r="P65" i="36"/>
  <c r="P118" i="36" s="1"/>
  <c r="P191" i="36"/>
  <c r="P172" i="36"/>
  <c r="P64" i="36"/>
  <c r="P117" i="36" s="1"/>
  <c r="O71" i="36"/>
  <c r="O114" i="36"/>
  <c r="O124" i="36" s="1"/>
  <c r="O108" i="28" s="1"/>
  <c r="O92" i="28" s="1"/>
  <c r="P191" i="29"/>
  <c r="P172" i="29"/>
  <c r="P64" i="29"/>
  <c r="P117" i="29" s="1"/>
  <c r="Q185" i="31"/>
  <c r="Q166" i="31"/>
  <c r="Q58" i="31"/>
  <c r="Q111" i="31" s="1"/>
  <c r="O71" i="10"/>
  <c r="O98" i="10"/>
  <c r="O112" i="10" s="1"/>
  <c r="O97" i="28" s="1"/>
  <c r="P184" i="30"/>
  <c r="P165" i="30"/>
  <c r="P57" i="30"/>
  <c r="P190" i="29"/>
  <c r="P171" i="29"/>
  <c r="P63" i="29"/>
  <c r="P116" i="29" s="1"/>
  <c r="O35" i="10"/>
  <c r="D34" i="47" s="1"/>
  <c r="P57" i="10"/>
  <c r="Q191" i="31"/>
  <c r="Q172" i="31"/>
  <c r="Q64" i="31"/>
  <c r="Q117" i="31" s="1"/>
  <c r="R174" i="31"/>
  <c r="R193" i="31"/>
  <c r="R66" i="31"/>
  <c r="R119" i="31" s="1"/>
  <c r="P189" i="34"/>
  <c r="P170" i="34"/>
  <c r="P62" i="34"/>
  <c r="P115" i="34" s="1"/>
  <c r="P187" i="36"/>
  <c r="P168" i="36"/>
  <c r="P60" i="36"/>
  <c r="P113" i="36" s="1"/>
  <c r="Q184" i="36"/>
  <c r="Q165" i="36"/>
  <c r="Q57" i="36"/>
  <c r="Q110" i="36" s="1"/>
  <c r="N211" i="31"/>
  <c r="N219" i="31" s="1"/>
  <c r="N205" i="31"/>
  <c r="N207" i="31" s="1"/>
  <c r="K216" i="36"/>
  <c r="M180" i="36"/>
  <c r="N204" i="31"/>
  <c r="N206" i="31" s="1"/>
  <c r="M205" i="36"/>
  <c r="M207" i="36" s="1"/>
  <c r="M200" i="36"/>
  <c r="M201" i="36" s="1"/>
  <c r="K220" i="34"/>
  <c r="K222" i="34" s="1"/>
  <c r="M199" i="36"/>
  <c r="M211" i="36"/>
  <c r="M219" i="36" s="1"/>
  <c r="L208" i="36"/>
  <c r="L216" i="36" s="1"/>
  <c r="L218" i="36"/>
  <c r="L220" i="36" s="1"/>
  <c r="L222" i="36" s="1"/>
  <c r="N198" i="36"/>
  <c r="N205" i="36" s="1"/>
  <c r="N207" i="36" s="1"/>
  <c r="N179" i="36"/>
  <c r="P31" i="36"/>
  <c r="P30" i="36"/>
  <c r="P33" i="36"/>
  <c r="P29" i="36"/>
  <c r="P25" i="36"/>
  <c r="Q21" i="36"/>
  <c r="P23" i="36"/>
  <c r="M206" i="36"/>
  <c r="P32" i="36"/>
  <c r="P28" i="36"/>
  <c r="P22" i="36"/>
  <c r="P24" i="36"/>
  <c r="P26" i="36"/>
  <c r="O35" i="36"/>
  <c r="D42" i="47" s="1"/>
  <c r="K220" i="35"/>
  <c r="K222" i="35" s="1"/>
  <c r="N179" i="35"/>
  <c r="N211" i="35" s="1"/>
  <c r="L218" i="35"/>
  <c r="L206" i="35"/>
  <c r="L208" i="35" s="1"/>
  <c r="P21" i="35"/>
  <c r="O35" i="35"/>
  <c r="D41" i="47" s="1"/>
  <c r="L213" i="35"/>
  <c r="L215" i="35" s="1"/>
  <c r="L219" i="35"/>
  <c r="P29" i="35"/>
  <c r="R22" i="35"/>
  <c r="P32" i="35"/>
  <c r="M205" i="35"/>
  <c r="M207" i="35" s="1"/>
  <c r="M212" i="35"/>
  <c r="M214" i="35" s="1"/>
  <c r="M211" i="35"/>
  <c r="M204" i="35"/>
  <c r="M200" i="35"/>
  <c r="M201" i="35" s="1"/>
  <c r="N198" i="35"/>
  <c r="K216" i="35"/>
  <c r="M180" i="35"/>
  <c r="M199" i="35"/>
  <c r="K216" i="34"/>
  <c r="M212" i="34"/>
  <c r="M214" i="34" s="1"/>
  <c r="M199" i="34"/>
  <c r="P32" i="34"/>
  <c r="P22" i="34"/>
  <c r="L206" i="34"/>
  <c r="L208" i="34" s="1"/>
  <c r="L218" i="34"/>
  <c r="P26" i="34"/>
  <c r="M180" i="34"/>
  <c r="P23" i="34"/>
  <c r="L213" i="34"/>
  <c r="L215" i="34" s="1"/>
  <c r="L219" i="34"/>
  <c r="P33" i="34"/>
  <c r="M211" i="34"/>
  <c r="M204" i="34"/>
  <c r="M200" i="34"/>
  <c r="M201" i="34" s="1"/>
  <c r="P27" i="34"/>
  <c r="P28" i="34"/>
  <c r="N179" i="34"/>
  <c r="P30" i="34"/>
  <c r="P31" i="34"/>
  <c r="P29" i="34"/>
  <c r="P24" i="34"/>
  <c r="P25" i="34"/>
  <c r="N198" i="34"/>
  <c r="P21" i="34"/>
  <c r="O35" i="34"/>
  <c r="D40" i="47" s="1"/>
  <c r="X44" i="32"/>
  <c r="Y33" i="32"/>
  <c r="N200" i="31"/>
  <c r="N201" i="31" s="1"/>
  <c r="N199" i="31"/>
  <c r="O198" i="31"/>
  <c r="O205" i="31" s="1"/>
  <c r="O207" i="31" s="1"/>
  <c r="O179" i="31"/>
  <c r="Q32" i="31"/>
  <c r="Q33" i="31"/>
  <c r="Q25" i="31"/>
  <c r="R30" i="31"/>
  <c r="Q24" i="31"/>
  <c r="R29" i="31"/>
  <c r="Q28" i="31"/>
  <c r="Q22" i="31"/>
  <c r="Q26" i="31"/>
  <c r="Q27" i="31"/>
  <c r="Q31" i="31"/>
  <c r="P21" i="10"/>
  <c r="Y35" i="2"/>
  <c r="X44" i="2"/>
  <c r="M109" i="28"/>
  <c r="N88" i="28"/>
  <c r="N95" i="32"/>
  <c r="N22" i="28" s="1"/>
  <c r="M22" i="28"/>
  <c r="N125" i="31"/>
  <c r="N18" i="28" s="1"/>
  <c r="M18" i="28"/>
  <c r="P20" i="2"/>
  <c r="M101" i="28"/>
  <c r="M93" i="28"/>
  <c r="V94" i="10"/>
  <c r="U106" i="29"/>
  <c r="U106" i="31"/>
  <c r="U106" i="36"/>
  <c r="V106" i="35"/>
  <c r="U106" i="34"/>
  <c r="W94" i="33"/>
  <c r="V106" i="30"/>
  <c r="L93" i="28"/>
  <c r="M125" i="34"/>
  <c r="L24" i="28"/>
  <c r="M125" i="36"/>
  <c r="L26" i="28"/>
  <c r="M125" i="35"/>
  <c r="L25" i="28"/>
  <c r="M95" i="2"/>
  <c r="L12" i="28"/>
  <c r="L14" i="28"/>
  <c r="O94" i="32"/>
  <c r="K27" i="28"/>
  <c r="P29" i="32"/>
  <c r="K8" i="28"/>
  <c r="K6" i="28"/>
  <c r="K19" i="28"/>
  <c r="Y39" i="33"/>
  <c r="X53" i="33"/>
  <c r="N113" i="10"/>
  <c r="N15" i="28" s="1"/>
  <c r="Q27" i="32"/>
  <c r="R57" i="32" s="1"/>
  <c r="R92" i="32" s="1"/>
  <c r="Q19" i="32"/>
  <c r="AA39" i="10"/>
  <c r="Z53" i="10"/>
  <c r="M125" i="30"/>
  <c r="M17" i="28" s="1"/>
  <c r="M125" i="29"/>
  <c r="M16" i="28" s="1"/>
  <c r="X39" i="34"/>
  <c r="W53" i="34"/>
  <c r="M113" i="33"/>
  <c r="M23" i="28" s="1"/>
  <c r="M7" i="28" s="1"/>
  <c r="M180" i="29"/>
  <c r="K216" i="29"/>
  <c r="P33" i="30"/>
  <c r="O35" i="30"/>
  <c r="P21" i="30"/>
  <c r="P28" i="30"/>
  <c r="P24" i="30"/>
  <c r="P24" i="33"/>
  <c r="Q60" i="33" s="1"/>
  <c r="Q101" i="33" s="1"/>
  <c r="P26" i="30"/>
  <c r="N112" i="33"/>
  <c r="N105" i="28" s="1"/>
  <c r="N89" i="28" s="1"/>
  <c r="P23" i="29"/>
  <c r="P30" i="29"/>
  <c r="P27" i="29"/>
  <c r="P31" i="33"/>
  <c r="Q67" i="33" s="1"/>
  <c r="Q108" i="33" s="1"/>
  <c r="P25" i="29"/>
  <c r="P21" i="33"/>
  <c r="O35" i="33"/>
  <c r="D39" i="47" s="1"/>
  <c r="P24" i="29"/>
  <c r="P33" i="29"/>
  <c r="N124" i="30"/>
  <c r="N99" i="28" s="1"/>
  <c r="N91" i="28" s="1"/>
  <c r="M199" i="29"/>
  <c r="M205" i="29"/>
  <c r="M207" i="29" s="1"/>
  <c r="M212" i="29"/>
  <c r="M214" i="29" s="1"/>
  <c r="P25" i="30"/>
  <c r="N179" i="29"/>
  <c r="P27" i="33"/>
  <c r="Q63" i="33" s="1"/>
  <c r="Q104" i="33" s="1"/>
  <c r="P33" i="33"/>
  <c r="Q69" i="33" s="1"/>
  <c r="Q110" i="33" s="1"/>
  <c r="N179" i="30"/>
  <c r="P30" i="30"/>
  <c r="P28" i="29"/>
  <c r="P26" i="29"/>
  <c r="P32" i="29"/>
  <c r="P25" i="33"/>
  <c r="Q61" i="33" s="1"/>
  <c r="Q102" i="33" s="1"/>
  <c r="P26" i="33"/>
  <c r="Q62" i="33" s="1"/>
  <c r="Q103" i="33" s="1"/>
  <c r="P23" i="30"/>
  <c r="M205" i="30"/>
  <c r="M207" i="30" s="1"/>
  <c r="M212" i="30"/>
  <c r="M214" i="30" s="1"/>
  <c r="L213" i="29"/>
  <c r="L215" i="29" s="1"/>
  <c r="L219" i="29"/>
  <c r="O35" i="29"/>
  <c r="D35" i="47" s="1"/>
  <c r="P21" i="29"/>
  <c r="L213" i="30"/>
  <c r="L215" i="30" s="1"/>
  <c r="L219" i="30"/>
  <c r="P32" i="33"/>
  <c r="Q68" i="33" s="1"/>
  <c r="Q109" i="33" s="1"/>
  <c r="P22" i="29"/>
  <c r="P30" i="33"/>
  <c r="Q66" i="33" s="1"/>
  <c r="Q107" i="33" s="1"/>
  <c r="P29" i="30"/>
  <c r="L206" i="29"/>
  <c r="L208" i="29" s="1"/>
  <c r="L218" i="29"/>
  <c r="N198" i="29"/>
  <c r="P32" i="30"/>
  <c r="M180" i="30"/>
  <c r="P22" i="30"/>
  <c r="P29" i="29"/>
  <c r="M204" i="29"/>
  <c r="M211" i="29"/>
  <c r="M200" i="29"/>
  <c r="M201" i="29" s="1"/>
  <c r="Q23" i="33"/>
  <c r="R59" i="33" s="1"/>
  <c r="R100" i="33" s="1"/>
  <c r="K220" i="29"/>
  <c r="K222" i="29" s="1"/>
  <c r="P31" i="30"/>
  <c r="N124" i="29"/>
  <c r="N98" i="28" s="1"/>
  <c r="N90" i="28" s="1"/>
  <c r="K220" i="30"/>
  <c r="K222" i="30" s="1"/>
  <c r="P29" i="33"/>
  <c r="Q65" i="33" s="1"/>
  <c r="Q106" i="33" s="1"/>
  <c r="P28" i="33"/>
  <c r="Q64" i="33" s="1"/>
  <c r="Q105" i="33" s="1"/>
  <c r="L206" i="30"/>
  <c r="L208" i="30" s="1"/>
  <c r="L218" i="30"/>
  <c r="M211" i="30"/>
  <c r="M204" i="30"/>
  <c r="M200" i="30"/>
  <c r="M201" i="30" s="1"/>
  <c r="P27" i="30"/>
  <c r="N198" i="30"/>
  <c r="P31" i="29"/>
  <c r="P22" i="33"/>
  <c r="Q58" i="33" s="1"/>
  <c r="Q99" i="33" s="1"/>
  <c r="K216" i="30"/>
  <c r="M199" i="30"/>
  <c r="Q21" i="31"/>
  <c r="P35" i="31"/>
  <c r="R23" i="32"/>
  <c r="S53" i="32" s="1"/>
  <c r="S88" i="32" s="1"/>
  <c r="Q21" i="2"/>
  <c r="R51" i="2" s="1"/>
  <c r="R86" i="2" s="1"/>
  <c r="O94" i="2"/>
  <c r="O96" i="28" s="1"/>
  <c r="P27" i="2"/>
  <c r="Q57" i="2" s="1"/>
  <c r="Q92" i="2" s="1"/>
  <c r="R18" i="2"/>
  <c r="Q26" i="2"/>
  <c r="R56" i="2" s="1"/>
  <c r="R91" i="2" s="1"/>
  <c r="Q24" i="2"/>
  <c r="R54" i="2" s="1"/>
  <c r="R89" i="2" s="1"/>
  <c r="Q19" i="2"/>
  <c r="R49" i="2" s="1"/>
  <c r="R84" i="2" s="1"/>
  <c r="Q22" i="2"/>
  <c r="R52" i="2" s="1"/>
  <c r="R87" i="2" s="1"/>
  <c r="Q25" i="2"/>
  <c r="R55" i="2" s="1"/>
  <c r="R90" i="2" s="1"/>
  <c r="O29" i="2"/>
  <c r="D33" i="47" s="1"/>
  <c r="S23" i="31"/>
  <c r="Q33" i="10"/>
  <c r="R69" i="10" s="1"/>
  <c r="R110" i="10" s="1"/>
  <c r="R31" i="10"/>
  <c r="S67" i="10" s="1"/>
  <c r="S108" i="10" s="1"/>
  <c r="Q23" i="10"/>
  <c r="R59" i="10" s="1"/>
  <c r="R100" i="10" s="1"/>
  <c r="Q25" i="10"/>
  <c r="R61" i="10" s="1"/>
  <c r="R102" i="10" s="1"/>
  <c r="Q26" i="10"/>
  <c r="R62" i="10" s="1"/>
  <c r="R103" i="10" s="1"/>
  <c r="Q30" i="10"/>
  <c r="R66" i="10" s="1"/>
  <c r="R107" i="10" s="1"/>
  <c r="R28" i="10"/>
  <c r="S64" i="10" s="1"/>
  <c r="S105" i="10" s="1"/>
  <c r="Q29" i="10"/>
  <c r="R65" i="10" s="1"/>
  <c r="R106" i="10" s="1"/>
  <c r="Q32" i="10"/>
  <c r="R68" i="10" s="1"/>
  <c r="R109" i="10" s="1"/>
  <c r="Q24" i="10"/>
  <c r="R60" i="10" s="1"/>
  <c r="R101" i="10" s="1"/>
  <c r="R22" i="10"/>
  <c r="S58" i="10" s="1"/>
  <c r="S99" i="10" s="1"/>
  <c r="Q27" i="10"/>
  <c r="R63" i="10" s="1"/>
  <c r="R104" i="10" s="1"/>
  <c r="R22" i="32"/>
  <c r="S52" i="32" s="1"/>
  <c r="S87" i="32" s="1"/>
  <c r="R24" i="32"/>
  <c r="S54" i="32" s="1"/>
  <c r="S89" i="32" s="1"/>
  <c r="R26" i="32"/>
  <c r="S56" i="32" s="1"/>
  <c r="S91" i="32" s="1"/>
  <c r="R21" i="32"/>
  <c r="S51" i="32" s="1"/>
  <c r="S86" i="32" s="1"/>
  <c r="S18" i="32"/>
  <c r="R25" i="32"/>
  <c r="S55" i="32" s="1"/>
  <c r="S90" i="32" s="1"/>
  <c r="O180" i="31" l="1"/>
  <c r="U17" i="53"/>
  <c r="U24" i="53"/>
  <c r="S20" i="32"/>
  <c r="T50" i="32" s="1"/>
  <c r="T85" i="32" s="1"/>
  <c r="Q23" i="2"/>
  <c r="R53" i="2" s="1"/>
  <c r="R88" i="2" s="1"/>
  <c r="Q59" i="32"/>
  <c r="P71" i="33"/>
  <c r="R27" i="36"/>
  <c r="R63" i="36"/>
  <c r="R116" i="36" s="1"/>
  <c r="R190" i="36"/>
  <c r="R171" i="36"/>
  <c r="R190" i="35"/>
  <c r="R171" i="35"/>
  <c r="R63" i="35"/>
  <c r="R116" i="35" s="1"/>
  <c r="R27" i="35"/>
  <c r="R30" i="35"/>
  <c r="R174" i="35"/>
  <c r="R193" i="35"/>
  <c r="R66" i="35"/>
  <c r="R119" i="35" s="1"/>
  <c r="R188" i="35"/>
  <c r="R169" i="35"/>
  <c r="R61" i="35"/>
  <c r="R114" i="35" s="1"/>
  <c r="R25" i="35"/>
  <c r="S26" i="35"/>
  <c r="S170" i="35"/>
  <c r="S189" i="35"/>
  <c r="S62" i="35"/>
  <c r="S115" i="35" s="1"/>
  <c r="R28" i="35"/>
  <c r="R191" i="35"/>
  <c r="R172" i="35"/>
  <c r="R64" i="35"/>
  <c r="R117" i="35" s="1"/>
  <c r="R167" i="35"/>
  <c r="R59" i="35"/>
  <c r="R112" i="35" s="1"/>
  <c r="R23" i="35"/>
  <c r="R186" i="35"/>
  <c r="R31" i="35"/>
  <c r="R194" i="35"/>
  <c r="R175" i="35"/>
  <c r="R67" i="35"/>
  <c r="R120" i="35" s="1"/>
  <c r="S24" i="35"/>
  <c r="S60" i="35"/>
  <c r="S113" i="35" s="1"/>
  <c r="S187" i="35"/>
  <c r="S168" i="35"/>
  <c r="Q57" i="33"/>
  <c r="Q71" i="33" s="1"/>
  <c r="R49" i="32"/>
  <c r="R59" i="32" s="1"/>
  <c r="T48" i="32"/>
  <c r="T83" i="32" s="1"/>
  <c r="Q50" i="2"/>
  <c r="Q85" i="2" s="1"/>
  <c r="P59" i="2"/>
  <c r="S48" i="2"/>
  <c r="S83" i="2" s="1"/>
  <c r="U47" i="2"/>
  <c r="U2" i="36"/>
  <c r="U2" i="34"/>
  <c r="U2" i="32"/>
  <c r="U2" i="30"/>
  <c r="U2" i="33"/>
  <c r="U2" i="35"/>
  <c r="U2" i="10"/>
  <c r="U2" i="31"/>
  <c r="U2" i="29"/>
  <c r="U2" i="43"/>
  <c r="U62" i="2"/>
  <c r="U32" i="2"/>
  <c r="U75" i="2"/>
  <c r="U17" i="2"/>
  <c r="U82" i="2"/>
  <c r="T17" i="32"/>
  <c r="T32" i="32"/>
  <c r="T82" i="32"/>
  <c r="T62" i="32"/>
  <c r="T75" i="32"/>
  <c r="T47" i="32"/>
  <c r="T56" i="30"/>
  <c r="T20" i="30"/>
  <c r="T109" i="30"/>
  <c r="T210" i="30"/>
  <c r="T164" i="30"/>
  <c r="T74" i="30"/>
  <c r="T183" i="30"/>
  <c r="T203" i="30"/>
  <c r="T90" i="30"/>
  <c r="T131" i="30"/>
  <c r="T38" i="30"/>
  <c r="T148" i="30"/>
  <c r="S67" i="28"/>
  <c r="S75" i="28" s="1"/>
  <c r="S87" i="28"/>
  <c r="S95" i="28" s="1"/>
  <c r="S103" i="28" s="1"/>
  <c r="W5" i="28"/>
  <c r="V2" i="2"/>
  <c r="V2" i="53" s="1"/>
  <c r="V13" i="28"/>
  <c r="V21" i="28"/>
  <c r="T148" i="29"/>
  <c r="T56" i="29"/>
  <c r="T164" i="29"/>
  <c r="T74" i="29"/>
  <c r="T203" i="29"/>
  <c r="T38" i="29"/>
  <c r="T109" i="29"/>
  <c r="T183" i="29"/>
  <c r="T210" i="29"/>
  <c r="T90" i="29"/>
  <c r="T20" i="29"/>
  <c r="T131" i="29"/>
  <c r="T56" i="34"/>
  <c r="T203" i="34"/>
  <c r="T38" i="34"/>
  <c r="T164" i="34"/>
  <c r="T148" i="34"/>
  <c r="T131" i="34"/>
  <c r="T109" i="34"/>
  <c r="T20" i="34"/>
  <c r="T210" i="34"/>
  <c r="T74" i="34"/>
  <c r="T90" i="34"/>
  <c r="T183" i="34"/>
  <c r="T56" i="10"/>
  <c r="T97" i="10"/>
  <c r="T74" i="10"/>
  <c r="T38" i="10"/>
  <c r="T90" i="10"/>
  <c r="T20" i="10"/>
  <c r="T56" i="36"/>
  <c r="T210" i="36"/>
  <c r="T183" i="36"/>
  <c r="T20" i="36"/>
  <c r="T203" i="36"/>
  <c r="T38" i="36"/>
  <c r="T109" i="36"/>
  <c r="T90" i="36"/>
  <c r="T74" i="36"/>
  <c r="T131" i="36"/>
  <c r="T148" i="36"/>
  <c r="T164" i="36"/>
  <c r="T56" i="31"/>
  <c r="T90" i="31"/>
  <c r="T109" i="31"/>
  <c r="T20" i="31"/>
  <c r="T148" i="31"/>
  <c r="T203" i="31"/>
  <c r="T74" i="31"/>
  <c r="T183" i="31"/>
  <c r="T164" i="31"/>
  <c r="T131" i="31"/>
  <c r="T210" i="31"/>
  <c r="T38" i="31"/>
  <c r="T56" i="33"/>
  <c r="T97" i="33"/>
  <c r="T90" i="33"/>
  <c r="T20" i="33"/>
  <c r="T74" i="33"/>
  <c r="T38" i="33"/>
  <c r="T56" i="35"/>
  <c r="T109" i="35"/>
  <c r="T20" i="35"/>
  <c r="T131" i="35"/>
  <c r="T203" i="35"/>
  <c r="T148" i="35"/>
  <c r="T90" i="35"/>
  <c r="T164" i="35"/>
  <c r="T74" i="35"/>
  <c r="T38" i="35"/>
  <c r="T210" i="35"/>
  <c r="T183" i="35"/>
  <c r="U34" i="28"/>
  <c r="U59" i="28" s="1"/>
  <c r="T20" i="43"/>
  <c r="T84" i="43"/>
  <c r="T38" i="43"/>
  <c r="T74" i="43"/>
  <c r="T56" i="43"/>
  <c r="AT34" i="28"/>
  <c r="T59" i="28"/>
  <c r="N213" i="31"/>
  <c r="N215" i="31" s="1"/>
  <c r="N218" i="31"/>
  <c r="N220" i="31" s="1"/>
  <c r="N222" i="31" s="1"/>
  <c r="N208" i="31"/>
  <c r="T186" i="31"/>
  <c r="T167" i="31"/>
  <c r="T59" i="31"/>
  <c r="T112" i="31" s="1"/>
  <c r="Q195" i="30"/>
  <c r="Q176" i="30"/>
  <c r="Q68" i="30"/>
  <c r="Q121" i="30" s="1"/>
  <c r="Q186" i="30"/>
  <c r="Q167" i="30"/>
  <c r="Q59" i="30"/>
  <c r="Q112" i="30" s="1"/>
  <c r="Q196" i="29"/>
  <c r="Q177" i="29"/>
  <c r="Q69" i="29"/>
  <c r="Q122" i="29" s="1"/>
  <c r="Q186" i="29"/>
  <c r="Q167" i="29"/>
  <c r="Q59" i="29"/>
  <c r="Q112" i="29" s="1"/>
  <c r="Q196" i="30"/>
  <c r="Q177" i="30"/>
  <c r="Q69" i="30"/>
  <c r="Q122" i="30" s="1"/>
  <c r="R172" i="31"/>
  <c r="R191" i="31"/>
  <c r="R64" i="31"/>
  <c r="R117" i="31" s="1"/>
  <c r="Q188" i="34"/>
  <c r="Q169" i="34"/>
  <c r="Q61" i="34"/>
  <c r="Q114" i="34" s="1"/>
  <c r="R184" i="36"/>
  <c r="R165" i="36"/>
  <c r="R57" i="36"/>
  <c r="R110" i="36" s="1"/>
  <c r="Q71" i="31"/>
  <c r="Q110" i="31"/>
  <c r="Q124" i="31" s="1"/>
  <c r="Q100" i="28" s="1"/>
  <c r="Q187" i="29"/>
  <c r="Q168" i="29"/>
  <c r="Q60" i="29"/>
  <c r="Q113" i="29" s="1"/>
  <c r="P35" i="10"/>
  <c r="Q57" i="10"/>
  <c r="S173" i="31"/>
  <c r="S192" i="31"/>
  <c r="S65" i="31"/>
  <c r="S118" i="31" s="1"/>
  <c r="Q187" i="34"/>
  <c r="Q168" i="34"/>
  <c r="Q60" i="34"/>
  <c r="Q113" i="34" s="1"/>
  <c r="Q189" i="34"/>
  <c r="Q170" i="34"/>
  <c r="Q62" i="34"/>
  <c r="Q115" i="34" s="1"/>
  <c r="Q189" i="36"/>
  <c r="Q170" i="36"/>
  <c r="Q62" i="36"/>
  <c r="Q115" i="36" s="1"/>
  <c r="Q188" i="36"/>
  <c r="Q169" i="36"/>
  <c r="Q61" i="36"/>
  <c r="Q114" i="36" s="1"/>
  <c r="P71" i="10"/>
  <c r="P98" i="10"/>
  <c r="P112" i="10" s="1"/>
  <c r="P97" i="28" s="1"/>
  <c r="P71" i="29"/>
  <c r="P110" i="29"/>
  <c r="Q184" i="29"/>
  <c r="Q165" i="29"/>
  <c r="Q57" i="29"/>
  <c r="Q189" i="30"/>
  <c r="Q170" i="30"/>
  <c r="Q62" i="30"/>
  <c r="Q115" i="30" s="1"/>
  <c r="R194" i="31"/>
  <c r="R175" i="31"/>
  <c r="R67" i="31"/>
  <c r="R120" i="31" s="1"/>
  <c r="R187" i="31"/>
  <c r="R168" i="31"/>
  <c r="R60" i="31"/>
  <c r="R113" i="31" s="1"/>
  <c r="Q192" i="34"/>
  <c r="Q173" i="34"/>
  <c r="Q65" i="34"/>
  <c r="Q118" i="34" s="1"/>
  <c r="Q187" i="36"/>
  <c r="Q168" i="36"/>
  <c r="Q60" i="36"/>
  <c r="Q113" i="36" s="1"/>
  <c r="Q192" i="36"/>
  <c r="Q173" i="36"/>
  <c r="Q65" i="36"/>
  <c r="Q118" i="36" s="1"/>
  <c r="V33" i="35"/>
  <c r="V177" i="35"/>
  <c r="V196" i="35"/>
  <c r="V69" i="35"/>
  <c r="V122" i="35" s="1"/>
  <c r="Q194" i="29"/>
  <c r="Q175" i="29"/>
  <c r="Q67" i="29"/>
  <c r="Q120" i="29" s="1"/>
  <c r="Q195" i="29"/>
  <c r="Q176" i="29"/>
  <c r="Q68" i="29"/>
  <c r="Q121" i="29" s="1"/>
  <c r="Q188" i="30"/>
  <c r="Q169" i="30"/>
  <c r="Q61" i="30"/>
  <c r="Q114" i="30" s="1"/>
  <c r="R190" i="31"/>
  <c r="R171" i="31"/>
  <c r="R63" i="31"/>
  <c r="R116" i="31" s="1"/>
  <c r="S193" i="31"/>
  <c r="S174" i="31"/>
  <c r="S66" i="31"/>
  <c r="S119" i="31" s="1"/>
  <c r="Q175" i="34"/>
  <c r="Q194" i="34"/>
  <c r="Q67" i="34"/>
  <c r="Q120" i="34" s="1"/>
  <c r="Q184" i="35"/>
  <c r="Q165" i="35"/>
  <c r="Q57" i="35"/>
  <c r="Q185" i="36"/>
  <c r="Q166" i="36"/>
  <c r="Q58" i="36"/>
  <c r="Q196" i="36"/>
  <c r="Q177" i="36"/>
  <c r="Q69" i="36"/>
  <c r="Q122" i="36" s="1"/>
  <c r="P71" i="34"/>
  <c r="P110" i="34"/>
  <c r="P124" i="34" s="1"/>
  <c r="P71" i="36"/>
  <c r="Q192" i="30"/>
  <c r="Q173" i="30"/>
  <c r="Q65" i="30"/>
  <c r="Q118" i="30" s="1"/>
  <c r="Q189" i="29"/>
  <c r="Q170" i="29"/>
  <c r="Q62" i="29"/>
  <c r="Q115" i="29" s="1"/>
  <c r="Q169" i="29"/>
  <c r="Q188" i="29"/>
  <c r="Q61" i="29"/>
  <c r="Q114" i="29" s="1"/>
  <c r="Q187" i="30"/>
  <c r="Q168" i="30"/>
  <c r="Q60" i="30"/>
  <c r="Q113" i="30" s="1"/>
  <c r="R189" i="31"/>
  <c r="R170" i="31"/>
  <c r="R62" i="31"/>
  <c r="R115" i="31" s="1"/>
  <c r="R188" i="31"/>
  <c r="R169" i="31"/>
  <c r="R61" i="31"/>
  <c r="R114" i="31" s="1"/>
  <c r="Q174" i="34"/>
  <c r="Q193" i="34"/>
  <c r="Q66" i="34"/>
  <c r="Q119" i="34" s="1"/>
  <c r="Q196" i="34"/>
  <c r="Q177" i="34"/>
  <c r="Q69" i="34"/>
  <c r="Q122" i="34" s="1"/>
  <c r="Q185" i="34"/>
  <c r="Q166" i="34"/>
  <c r="Q58" i="34"/>
  <c r="Q111" i="34" s="1"/>
  <c r="Q191" i="36"/>
  <c r="Q172" i="36"/>
  <c r="Q64" i="36"/>
  <c r="Q117" i="36" s="1"/>
  <c r="Q193" i="36"/>
  <c r="Q174" i="36"/>
  <c r="Q66" i="36"/>
  <c r="Q119" i="36" s="1"/>
  <c r="Q190" i="30"/>
  <c r="Q171" i="30"/>
  <c r="Q63" i="30"/>
  <c r="Q116" i="30" s="1"/>
  <c r="Q192" i="29"/>
  <c r="Q173" i="29"/>
  <c r="Q65" i="29"/>
  <c r="Q118" i="29" s="1"/>
  <c r="Q191" i="29"/>
  <c r="Q172" i="29"/>
  <c r="Q64" i="29"/>
  <c r="Q117" i="29" s="1"/>
  <c r="Q191" i="30"/>
  <c r="Q172" i="30"/>
  <c r="Q64" i="30"/>
  <c r="Q117" i="30" s="1"/>
  <c r="R185" i="31"/>
  <c r="R166" i="31"/>
  <c r="R58" i="31"/>
  <c r="R111" i="31" s="1"/>
  <c r="R196" i="31"/>
  <c r="R177" i="31"/>
  <c r="R69" i="31"/>
  <c r="R122" i="31" s="1"/>
  <c r="Q195" i="34"/>
  <c r="Q176" i="34"/>
  <c r="Q68" i="34"/>
  <c r="Q121" i="34" s="1"/>
  <c r="Q195" i="35"/>
  <c r="Q176" i="35"/>
  <c r="Q68" i="35"/>
  <c r="Q121" i="35" s="1"/>
  <c r="Q195" i="36"/>
  <c r="Q176" i="36"/>
  <c r="Q68" i="36"/>
  <c r="Q121" i="36" s="1"/>
  <c r="Q194" i="36"/>
  <c r="Q175" i="36"/>
  <c r="Q67" i="36"/>
  <c r="Q120" i="36" s="1"/>
  <c r="Q185" i="30"/>
  <c r="Q166" i="30"/>
  <c r="Q58" i="30"/>
  <c r="Q111" i="30" s="1"/>
  <c r="Q185" i="29"/>
  <c r="Q166" i="29"/>
  <c r="Q58" i="29"/>
  <c r="Q111" i="29" s="1"/>
  <c r="Q193" i="30"/>
  <c r="Q174" i="30"/>
  <c r="Q66" i="30"/>
  <c r="Q119" i="30" s="1"/>
  <c r="Q171" i="29"/>
  <c r="Q190" i="29"/>
  <c r="Q63" i="29"/>
  <c r="Q116" i="29" s="1"/>
  <c r="Q184" i="30"/>
  <c r="Q165" i="30"/>
  <c r="Q57" i="30"/>
  <c r="R195" i="31"/>
  <c r="R176" i="31"/>
  <c r="R68" i="31"/>
  <c r="R121" i="31" s="1"/>
  <c r="Q184" i="34"/>
  <c r="Q165" i="34"/>
  <c r="Q57" i="34"/>
  <c r="Q191" i="34"/>
  <c r="Q172" i="34"/>
  <c r="Q64" i="34"/>
  <c r="Q117" i="34" s="1"/>
  <c r="S166" i="35"/>
  <c r="S185" i="35"/>
  <c r="S58" i="35"/>
  <c r="S111" i="35" s="1"/>
  <c r="P71" i="30"/>
  <c r="P110" i="30"/>
  <c r="P71" i="35"/>
  <c r="P110" i="35"/>
  <c r="P124" i="35" s="1"/>
  <c r="P107" i="28" s="1"/>
  <c r="R184" i="31"/>
  <c r="R165" i="31"/>
  <c r="R57" i="31"/>
  <c r="Q194" i="30"/>
  <c r="Q175" i="30"/>
  <c r="Q67" i="30"/>
  <c r="Q120" i="30" s="1"/>
  <c r="Q193" i="29"/>
  <c r="Q174" i="29"/>
  <c r="Q66" i="29"/>
  <c r="Q119" i="29" s="1"/>
  <c r="Q190" i="34"/>
  <c r="Q171" i="34"/>
  <c r="Q63" i="34"/>
  <c r="Q116" i="34" s="1"/>
  <c r="Q186" i="34"/>
  <c r="Q167" i="34"/>
  <c r="Q59" i="34"/>
  <c r="Q112" i="34" s="1"/>
  <c r="Q173" i="35"/>
  <c r="Q192" i="35"/>
  <c r="Q65" i="35"/>
  <c r="Q118" i="35" s="1"/>
  <c r="Q186" i="36"/>
  <c r="Q167" i="36"/>
  <c r="Q59" i="36"/>
  <c r="Q112" i="36" s="1"/>
  <c r="O212" i="31"/>
  <c r="O214" i="31" s="1"/>
  <c r="M208" i="36"/>
  <c r="P35" i="36"/>
  <c r="M213" i="36"/>
  <c r="M215" i="36" s="1"/>
  <c r="O199" i="31"/>
  <c r="N200" i="36"/>
  <c r="N201" i="36" s="1"/>
  <c r="M218" i="36"/>
  <c r="M220" i="36" s="1"/>
  <c r="M222" i="36" s="1"/>
  <c r="P198" i="31"/>
  <c r="P205" i="31" s="1"/>
  <c r="P207" i="31" s="1"/>
  <c r="N204" i="35"/>
  <c r="N206" i="35" s="1"/>
  <c r="N180" i="35"/>
  <c r="O200" i="31"/>
  <c r="O201" i="31" s="1"/>
  <c r="O211" i="31"/>
  <c r="O213" i="31" s="1"/>
  <c r="N180" i="36"/>
  <c r="O204" i="31"/>
  <c r="O218" i="31" s="1"/>
  <c r="N212" i="36"/>
  <c r="N214" i="36" s="1"/>
  <c r="N204" i="36"/>
  <c r="N218" i="36" s="1"/>
  <c r="N211" i="36"/>
  <c r="L216" i="34"/>
  <c r="N199" i="34"/>
  <c r="N180" i="34"/>
  <c r="N199" i="36"/>
  <c r="N199" i="35"/>
  <c r="O198" i="36"/>
  <c r="P124" i="36"/>
  <c r="P108" i="28" s="1"/>
  <c r="P92" i="28" s="1"/>
  <c r="O179" i="36"/>
  <c r="O204" i="36" s="1"/>
  <c r="R21" i="36"/>
  <c r="Q29" i="36"/>
  <c r="Q26" i="36"/>
  <c r="Q22" i="36"/>
  <c r="Q32" i="36"/>
  <c r="Q23" i="36"/>
  <c r="Q30" i="36"/>
  <c r="Q25" i="36"/>
  <c r="Q33" i="36"/>
  <c r="Q24" i="36"/>
  <c r="Q28" i="36"/>
  <c r="Q31" i="36"/>
  <c r="O179" i="35"/>
  <c r="Q21" i="35"/>
  <c r="P35" i="35"/>
  <c r="Q32" i="35"/>
  <c r="Q29" i="35"/>
  <c r="L220" i="35"/>
  <c r="L222" i="35" s="1"/>
  <c r="M219" i="35"/>
  <c r="M213" i="35"/>
  <c r="M215" i="35" s="1"/>
  <c r="N205" i="35"/>
  <c r="N207" i="35" s="1"/>
  <c r="N212" i="35"/>
  <c r="N214" i="35" s="1"/>
  <c r="L216" i="35"/>
  <c r="N200" i="35"/>
  <c r="N201" i="35" s="1"/>
  <c r="M218" i="35"/>
  <c r="M206" i="35"/>
  <c r="M208" i="35" s="1"/>
  <c r="S22" i="35"/>
  <c r="O198" i="35"/>
  <c r="N213" i="35"/>
  <c r="Q25" i="34"/>
  <c r="Q23" i="34"/>
  <c r="O198" i="34"/>
  <c r="Q29" i="34"/>
  <c r="Q30" i="34"/>
  <c r="O179" i="34"/>
  <c r="N211" i="34"/>
  <c r="N200" i="34"/>
  <c r="N201" i="34" s="1"/>
  <c r="N204" i="34"/>
  <c r="Q27" i="34"/>
  <c r="Q33" i="34"/>
  <c r="Q21" i="34"/>
  <c r="P35" i="34"/>
  <c r="O201" i="34"/>
  <c r="O106" i="28"/>
  <c r="Q22" i="34"/>
  <c r="N205" i="34"/>
  <c r="N207" i="34" s="1"/>
  <c r="N212" i="34"/>
  <c r="N214" i="34" s="1"/>
  <c r="Q24" i="34"/>
  <c r="Q31" i="34"/>
  <c r="M206" i="34"/>
  <c r="M208" i="34" s="1"/>
  <c r="M218" i="34"/>
  <c r="Q26" i="34"/>
  <c r="Q28" i="34"/>
  <c r="M213" i="34"/>
  <c r="M215" i="34" s="1"/>
  <c r="M219" i="34"/>
  <c r="L220" i="34"/>
  <c r="L222" i="34" s="1"/>
  <c r="Q32" i="34"/>
  <c r="Y44" i="32"/>
  <c r="Z33" i="32"/>
  <c r="S30" i="31"/>
  <c r="O125" i="31"/>
  <c r="O18" i="28" s="1"/>
  <c r="R31" i="31"/>
  <c r="R26" i="31"/>
  <c r="S29" i="31"/>
  <c r="R33" i="31"/>
  <c r="R28" i="31"/>
  <c r="P179" i="31"/>
  <c r="P180" i="31" s="1"/>
  <c r="R22" i="31"/>
  <c r="R24" i="31"/>
  <c r="R25" i="31"/>
  <c r="R32" i="31"/>
  <c r="R27" i="31"/>
  <c r="Q21" i="10"/>
  <c r="Z35" i="2"/>
  <c r="Y44" i="2"/>
  <c r="N95" i="2"/>
  <c r="O95" i="2" s="1"/>
  <c r="M12" i="28"/>
  <c r="M14" i="28"/>
  <c r="V106" i="31"/>
  <c r="Q20" i="2"/>
  <c r="X94" i="33"/>
  <c r="N125" i="35"/>
  <c r="M25" i="28"/>
  <c r="M9" i="28" s="1"/>
  <c r="W106" i="35"/>
  <c r="V106" i="36"/>
  <c r="V106" i="29"/>
  <c r="N109" i="28"/>
  <c r="N125" i="36"/>
  <c r="M26" i="28"/>
  <c r="M10" i="28" s="1"/>
  <c r="V106" i="34"/>
  <c r="N101" i="28"/>
  <c r="O95" i="32"/>
  <c r="O22" i="28" s="1"/>
  <c r="O104" i="28"/>
  <c r="O88" i="28" s="1"/>
  <c r="W94" i="10"/>
  <c r="N93" i="28"/>
  <c r="N125" i="34"/>
  <c r="M24" i="28"/>
  <c r="M8" i="28" s="1"/>
  <c r="W106" i="30"/>
  <c r="N125" i="30"/>
  <c r="N17" i="28" s="1"/>
  <c r="L8" i="28"/>
  <c r="K11" i="28"/>
  <c r="L5" i="47" s="1"/>
  <c r="L27" i="28"/>
  <c r="L10" i="28"/>
  <c r="L9" i="28"/>
  <c r="L6" i="28"/>
  <c r="L19" i="28"/>
  <c r="P94" i="32"/>
  <c r="P104" i="28" s="1"/>
  <c r="Q29" i="32"/>
  <c r="Z39" i="33"/>
  <c r="Y53" i="33"/>
  <c r="O113" i="10"/>
  <c r="O15" i="28" s="1"/>
  <c r="R19" i="32"/>
  <c r="R27" i="32"/>
  <c r="S57" i="32" s="1"/>
  <c r="S92" i="32" s="1"/>
  <c r="AA53" i="10"/>
  <c r="N125" i="29"/>
  <c r="N16" i="28" s="1"/>
  <c r="N113" i="33"/>
  <c r="N23" i="28" s="1"/>
  <c r="N7" i="28" s="1"/>
  <c r="N180" i="29"/>
  <c r="Y39" i="34"/>
  <c r="X53" i="34"/>
  <c r="N180" i="30"/>
  <c r="N199" i="30"/>
  <c r="L216" i="29"/>
  <c r="N199" i="29"/>
  <c r="M218" i="30"/>
  <c r="M206" i="30"/>
  <c r="M208" i="30" s="1"/>
  <c r="O124" i="30"/>
  <c r="O99" i="28" s="1"/>
  <c r="O91" i="28" s="1"/>
  <c r="M219" i="30"/>
  <c r="M213" i="30"/>
  <c r="M215" i="30" s="1"/>
  <c r="N205" i="29"/>
  <c r="N207" i="29" s="1"/>
  <c r="N212" i="29"/>
  <c r="N214" i="29" s="1"/>
  <c r="Q30" i="33"/>
  <c r="R66" i="33" s="1"/>
  <c r="R107" i="33" s="1"/>
  <c r="L216" i="30"/>
  <c r="Q26" i="29"/>
  <c r="N211" i="29"/>
  <c r="N200" i="29"/>
  <c r="N201" i="29" s="1"/>
  <c r="N204" i="29"/>
  <c r="Q31" i="33"/>
  <c r="R67" i="33" s="1"/>
  <c r="R108" i="33" s="1"/>
  <c r="O179" i="30"/>
  <c r="N205" i="30"/>
  <c r="N207" i="30" s="1"/>
  <c r="N212" i="30"/>
  <c r="N214" i="30" s="1"/>
  <c r="L220" i="30"/>
  <c r="L222" i="30" s="1"/>
  <c r="M213" i="29"/>
  <c r="M215" i="29" s="1"/>
  <c r="M219" i="29"/>
  <c r="L220" i="29"/>
  <c r="L222" i="29" s="1"/>
  <c r="Q21" i="29"/>
  <c r="P35" i="29"/>
  <c r="Q25" i="33"/>
  <c r="R61" i="33" s="1"/>
  <c r="R102" i="33" s="1"/>
  <c r="Q30" i="29"/>
  <c r="Q28" i="30"/>
  <c r="O198" i="30"/>
  <c r="M218" i="29"/>
  <c r="M206" i="29"/>
  <c r="M208" i="29" s="1"/>
  <c r="O179" i="29"/>
  <c r="O112" i="33"/>
  <c r="O105" i="28" s="1"/>
  <c r="O89" i="28" s="1"/>
  <c r="Q27" i="29"/>
  <c r="Q23" i="29"/>
  <c r="P35" i="30"/>
  <c r="Q26" i="30"/>
  <c r="Q22" i="33"/>
  <c r="R58" i="33" s="1"/>
  <c r="R99" i="33" s="1"/>
  <c r="Q28" i="33"/>
  <c r="R64" i="33" s="1"/>
  <c r="R105" i="33" s="1"/>
  <c r="Q31" i="30"/>
  <c r="Q29" i="29"/>
  <c r="O198" i="29"/>
  <c r="N204" i="30"/>
  <c r="N211" i="30"/>
  <c r="N200" i="30"/>
  <c r="N201" i="30" s="1"/>
  <c r="Q25" i="30"/>
  <c r="Q33" i="29"/>
  <c r="Q21" i="33"/>
  <c r="P35" i="33"/>
  <c r="Q24" i="33"/>
  <c r="R60" i="33" s="1"/>
  <c r="R101" i="33" s="1"/>
  <c r="Q30" i="30"/>
  <c r="Q27" i="30"/>
  <c r="Q29" i="30"/>
  <c r="Q22" i="29"/>
  <c r="Q32" i="29"/>
  <c r="Q28" i="29"/>
  <c r="Q33" i="33"/>
  <c r="R69" i="33" s="1"/>
  <c r="R110" i="33" s="1"/>
  <c r="Q29" i="33"/>
  <c r="R65" i="33" s="1"/>
  <c r="R106" i="33" s="1"/>
  <c r="Q32" i="33"/>
  <c r="R68" i="33" s="1"/>
  <c r="R109" i="33" s="1"/>
  <c r="O124" i="29"/>
  <c r="O98" i="28" s="1"/>
  <c r="Q23" i="30"/>
  <c r="Q25" i="29"/>
  <c r="Q21" i="30"/>
  <c r="Q33" i="30"/>
  <c r="Q22" i="30"/>
  <c r="Q31" i="29"/>
  <c r="R23" i="33"/>
  <c r="S59" i="33" s="1"/>
  <c r="S100" i="33" s="1"/>
  <c r="Q32" i="30"/>
  <c r="Q26" i="33"/>
  <c r="R62" i="33" s="1"/>
  <c r="R103" i="33" s="1"/>
  <c r="Q27" i="33"/>
  <c r="R63" i="33" s="1"/>
  <c r="R104" i="33" s="1"/>
  <c r="Q24" i="29"/>
  <c r="Q24" i="30"/>
  <c r="R21" i="31"/>
  <c r="Q35" i="31"/>
  <c r="S23" i="32"/>
  <c r="T53" i="32" s="1"/>
  <c r="T88" i="32" s="1"/>
  <c r="R25" i="2"/>
  <c r="S55" i="2" s="1"/>
  <c r="S90" i="2" s="1"/>
  <c r="S18" i="2"/>
  <c r="R24" i="2"/>
  <c r="S54" i="2" s="1"/>
  <c r="S89" i="2" s="1"/>
  <c r="R22" i="2"/>
  <c r="S52" i="2" s="1"/>
  <c r="S87" i="2" s="1"/>
  <c r="P94" i="2"/>
  <c r="P96" i="28" s="1"/>
  <c r="Q27" i="2"/>
  <c r="R57" i="2" s="1"/>
  <c r="R92" i="2" s="1"/>
  <c r="P29" i="2"/>
  <c r="R19" i="2"/>
  <c r="S49" i="2" s="1"/>
  <c r="S84" i="2" s="1"/>
  <c r="R21" i="2"/>
  <c r="S51" i="2" s="1"/>
  <c r="S86" i="2" s="1"/>
  <c r="R26" i="2"/>
  <c r="S56" i="2" s="1"/>
  <c r="S91" i="2" s="1"/>
  <c r="T23" i="31"/>
  <c r="R24" i="10"/>
  <c r="S60" i="10" s="1"/>
  <c r="S101" i="10" s="1"/>
  <c r="R23" i="10"/>
  <c r="S59" i="10" s="1"/>
  <c r="S100" i="10" s="1"/>
  <c r="R32" i="10"/>
  <c r="S68" i="10" s="1"/>
  <c r="S109" i="10" s="1"/>
  <c r="S28" i="10"/>
  <c r="T64" i="10" s="1"/>
  <c r="T105" i="10" s="1"/>
  <c r="S31" i="10"/>
  <c r="T67" i="10" s="1"/>
  <c r="T108" i="10" s="1"/>
  <c r="R27" i="10"/>
  <c r="S63" i="10" s="1"/>
  <c r="S104" i="10" s="1"/>
  <c r="R30" i="10"/>
  <c r="S66" i="10" s="1"/>
  <c r="S107" i="10" s="1"/>
  <c r="R29" i="10"/>
  <c r="S65" i="10" s="1"/>
  <c r="S106" i="10" s="1"/>
  <c r="R26" i="10"/>
  <c r="S62" i="10" s="1"/>
  <c r="S103" i="10" s="1"/>
  <c r="R33" i="10"/>
  <c r="S69" i="10" s="1"/>
  <c r="S110" i="10" s="1"/>
  <c r="S22" i="10"/>
  <c r="T58" i="10" s="1"/>
  <c r="T99" i="10" s="1"/>
  <c r="R25" i="10"/>
  <c r="S61" i="10" s="1"/>
  <c r="S102" i="10" s="1"/>
  <c r="S24" i="32"/>
  <c r="T54" i="32" s="1"/>
  <c r="T89" i="32" s="1"/>
  <c r="S26" i="32"/>
  <c r="T56" i="32" s="1"/>
  <c r="T91" i="32" s="1"/>
  <c r="S21" i="32"/>
  <c r="T51" i="32" s="1"/>
  <c r="T86" i="32" s="1"/>
  <c r="S25" i="32"/>
  <c r="T55" i="32" s="1"/>
  <c r="T90" i="32" s="1"/>
  <c r="S22" i="32"/>
  <c r="T52" i="32" s="1"/>
  <c r="T87" i="32" s="1"/>
  <c r="T18" i="32"/>
  <c r="Q59" i="2" l="1"/>
  <c r="V17" i="53"/>
  <c r="V24" i="53"/>
  <c r="R23" i="2"/>
  <c r="S53" i="2" s="1"/>
  <c r="S88" i="2" s="1"/>
  <c r="T20" i="32"/>
  <c r="U50" i="32" s="1"/>
  <c r="U85" i="32" s="1"/>
  <c r="R84" i="32"/>
  <c r="S63" i="36"/>
  <c r="S116" i="36" s="1"/>
  <c r="S171" i="36"/>
  <c r="S27" i="36"/>
  <c r="S190" i="36"/>
  <c r="T60" i="35"/>
  <c r="T113" i="35" s="1"/>
  <c r="T24" i="35"/>
  <c r="T168" i="35"/>
  <c r="T187" i="35"/>
  <c r="T26" i="35"/>
  <c r="T189" i="35"/>
  <c r="T62" i="35"/>
  <c r="T115" i="35" s="1"/>
  <c r="T170" i="35"/>
  <c r="S31" i="35"/>
  <c r="S194" i="35"/>
  <c r="S175" i="35"/>
  <c r="S67" i="35"/>
  <c r="S120" i="35" s="1"/>
  <c r="S169" i="35"/>
  <c r="S25" i="35"/>
  <c r="S61" i="35"/>
  <c r="S114" i="35" s="1"/>
  <c r="S188" i="35"/>
  <c r="S30" i="35"/>
  <c r="S66" i="35"/>
  <c r="S119" i="35" s="1"/>
  <c r="S193" i="35"/>
  <c r="S174" i="35"/>
  <c r="S28" i="35"/>
  <c r="S191" i="35"/>
  <c r="S172" i="35"/>
  <c r="S64" i="35"/>
  <c r="S117" i="35" s="1"/>
  <c r="S171" i="35"/>
  <c r="S27" i="35"/>
  <c r="S190" i="35"/>
  <c r="S63" i="35"/>
  <c r="S116" i="35" s="1"/>
  <c r="S59" i="35"/>
  <c r="S112" i="35" s="1"/>
  <c r="S186" i="35"/>
  <c r="S23" i="35"/>
  <c r="S167" i="35"/>
  <c r="R57" i="33"/>
  <c r="R71" i="33" s="1"/>
  <c r="Q98" i="33"/>
  <c r="U48" i="32"/>
  <c r="U83" i="32" s="1"/>
  <c r="S49" i="32"/>
  <c r="S84" i="32" s="1"/>
  <c r="R50" i="2"/>
  <c r="R85" i="2" s="1"/>
  <c r="T48" i="2"/>
  <c r="T83" i="2" s="1"/>
  <c r="U67" i="28"/>
  <c r="U75" i="28" s="1"/>
  <c r="U87" i="28"/>
  <c r="U95" i="28" s="1"/>
  <c r="U103" i="28" s="1"/>
  <c r="U17" i="32"/>
  <c r="U32" i="32"/>
  <c r="U82" i="32"/>
  <c r="U75" i="32"/>
  <c r="U62" i="32"/>
  <c r="U47" i="32"/>
  <c r="U38" i="43"/>
  <c r="U20" i="43"/>
  <c r="U74" i="43"/>
  <c r="U84" i="43"/>
  <c r="U56" i="43"/>
  <c r="U56" i="34"/>
  <c r="U210" i="34"/>
  <c r="U203" i="34"/>
  <c r="U164" i="34"/>
  <c r="U148" i="34"/>
  <c r="U131" i="34"/>
  <c r="U183" i="34"/>
  <c r="U90" i="34"/>
  <c r="U74" i="34"/>
  <c r="U109" i="34"/>
  <c r="U38" i="34"/>
  <c r="U20" i="34"/>
  <c r="V34" i="28"/>
  <c r="V59" i="28" s="1"/>
  <c r="U183" i="29"/>
  <c r="U38" i="29"/>
  <c r="U164" i="29"/>
  <c r="U109" i="29"/>
  <c r="U148" i="29"/>
  <c r="U56" i="29"/>
  <c r="U210" i="29"/>
  <c r="U74" i="29"/>
  <c r="U90" i="29"/>
  <c r="U20" i="29"/>
  <c r="U131" i="29"/>
  <c r="U203" i="29"/>
  <c r="U56" i="36"/>
  <c r="U210" i="36"/>
  <c r="U203" i="36"/>
  <c r="U38" i="36"/>
  <c r="U109" i="36"/>
  <c r="U90" i="36"/>
  <c r="U74" i="36"/>
  <c r="U131" i="36"/>
  <c r="U148" i="36"/>
  <c r="U164" i="36"/>
  <c r="U183" i="36"/>
  <c r="U20" i="36"/>
  <c r="U203" i="31"/>
  <c r="U109" i="31"/>
  <c r="U56" i="31"/>
  <c r="U210" i="31"/>
  <c r="U131" i="31"/>
  <c r="U90" i="31"/>
  <c r="U38" i="31"/>
  <c r="U74" i="31"/>
  <c r="U183" i="31"/>
  <c r="U20" i="31"/>
  <c r="U164" i="31"/>
  <c r="U148" i="31"/>
  <c r="U56" i="30"/>
  <c r="U20" i="30"/>
  <c r="U210" i="30"/>
  <c r="U164" i="30"/>
  <c r="U74" i="30"/>
  <c r="U183" i="30"/>
  <c r="U203" i="30"/>
  <c r="U148" i="30"/>
  <c r="U38" i="30"/>
  <c r="U109" i="30"/>
  <c r="U131" i="30"/>
  <c r="U90" i="30"/>
  <c r="U56" i="10"/>
  <c r="U97" i="10"/>
  <c r="U74" i="10"/>
  <c r="U20" i="10"/>
  <c r="U90" i="10"/>
  <c r="U38" i="10"/>
  <c r="V47" i="2"/>
  <c r="V2" i="36"/>
  <c r="V2" i="34"/>
  <c r="V2" i="32"/>
  <c r="V2" i="30"/>
  <c r="V2" i="35"/>
  <c r="V2" i="43"/>
  <c r="V2" i="10"/>
  <c r="V2" i="33"/>
  <c r="V2" i="31"/>
  <c r="V2" i="29"/>
  <c r="V62" i="2"/>
  <c r="V32" i="2"/>
  <c r="V75" i="2"/>
  <c r="V82" i="2"/>
  <c r="V17" i="2"/>
  <c r="U109" i="35"/>
  <c r="U56" i="35"/>
  <c r="U148" i="35"/>
  <c r="U131" i="35"/>
  <c r="U90" i="35"/>
  <c r="U74" i="35"/>
  <c r="U210" i="35"/>
  <c r="U183" i="35"/>
  <c r="U38" i="35"/>
  <c r="U20" i="35"/>
  <c r="U203" i="35"/>
  <c r="U164" i="35"/>
  <c r="T67" i="28"/>
  <c r="T75" i="28" s="1"/>
  <c r="T87" i="28"/>
  <c r="T95" i="28" s="1"/>
  <c r="T103" i="28" s="1"/>
  <c r="X5" i="28"/>
  <c r="W2" i="2"/>
  <c r="W2" i="53" s="1"/>
  <c r="W13" i="28"/>
  <c r="W21" i="28"/>
  <c r="U90" i="33"/>
  <c r="U56" i="33"/>
  <c r="U74" i="33"/>
  <c r="U97" i="33"/>
  <c r="U38" i="33"/>
  <c r="U20" i="33"/>
  <c r="O206" i="31"/>
  <c r="O208" i="31" s="1"/>
  <c r="N216" i="31"/>
  <c r="P201" i="34"/>
  <c r="P106" i="28"/>
  <c r="R193" i="30"/>
  <c r="R174" i="30"/>
  <c r="R66" i="30"/>
  <c r="R119" i="30" s="1"/>
  <c r="R186" i="29"/>
  <c r="R167" i="29"/>
  <c r="R59" i="29"/>
  <c r="R112" i="29" s="1"/>
  <c r="R174" i="29"/>
  <c r="R193" i="29"/>
  <c r="R66" i="29"/>
  <c r="R119" i="29" s="1"/>
  <c r="S177" i="31"/>
  <c r="S196" i="31"/>
  <c r="S69" i="31"/>
  <c r="S122" i="31" s="1"/>
  <c r="R191" i="34"/>
  <c r="R172" i="34"/>
  <c r="R64" i="34"/>
  <c r="R117" i="34" s="1"/>
  <c r="R185" i="34"/>
  <c r="R166" i="34"/>
  <c r="R58" i="34"/>
  <c r="R111" i="34" s="1"/>
  <c r="R195" i="35"/>
  <c r="R176" i="35"/>
  <c r="R68" i="35"/>
  <c r="R121" i="35" s="1"/>
  <c r="R188" i="36"/>
  <c r="R169" i="36"/>
  <c r="R61" i="36"/>
  <c r="R114" i="36" s="1"/>
  <c r="Q71" i="30"/>
  <c r="Q110" i="30"/>
  <c r="Q71" i="36"/>
  <c r="Q111" i="36"/>
  <c r="Q124" i="36" s="1"/>
  <c r="Q108" i="28" s="1"/>
  <c r="Q92" i="28" s="1"/>
  <c r="Q71" i="10"/>
  <c r="Q98" i="10"/>
  <c r="Q112" i="10" s="1"/>
  <c r="Q97" i="28" s="1"/>
  <c r="R194" i="29"/>
  <c r="R175" i="29"/>
  <c r="R67" i="29"/>
  <c r="R120" i="29" s="1"/>
  <c r="R190" i="29"/>
  <c r="R171" i="29"/>
  <c r="R63" i="29"/>
  <c r="R116" i="29" s="1"/>
  <c r="S190" i="31"/>
  <c r="S171" i="31"/>
  <c r="S63" i="31"/>
  <c r="S116" i="31" s="1"/>
  <c r="T192" i="31"/>
  <c r="T173" i="31"/>
  <c r="T65" i="31"/>
  <c r="T118" i="31" s="1"/>
  <c r="R189" i="34"/>
  <c r="R170" i="34"/>
  <c r="R62" i="34"/>
  <c r="R115" i="34" s="1"/>
  <c r="R193" i="36"/>
  <c r="R174" i="36"/>
  <c r="R66" i="36"/>
  <c r="R119" i="36" s="1"/>
  <c r="U186" i="31"/>
  <c r="U167" i="31"/>
  <c r="U59" i="31"/>
  <c r="U112" i="31" s="1"/>
  <c r="S165" i="31"/>
  <c r="S184" i="31"/>
  <c r="S57" i="31"/>
  <c r="R185" i="30"/>
  <c r="R166" i="30"/>
  <c r="R58" i="30"/>
  <c r="R111" i="30" s="1"/>
  <c r="R192" i="29"/>
  <c r="R173" i="29"/>
  <c r="R65" i="29"/>
  <c r="R118" i="29" s="1"/>
  <c r="S195" i="31"/>
  <c r="S176" i="31"/>
  <c r="S68" i="31"/>
  <c r="S121" i="31" s="1"/>
  <c r="S189" i="31"/>
  <c r="S170" i="31"/>
  <c r="S62" i="31"/>
  <c r="S115" i="31" s="1"/>
  <c r="R195" i="34"/>
  <c r="R176" i="34"/>
  <c r="R68" i="34"/>
  <c r="R121" i="34" s="1"/>
  <c r="T185" i="35"/>
  <c r="T166" i="35"/>
  <c r="T58" i="35"/>
  <c r="T111" i="35" s="1"/>
  <c r="R184" i="35"/>
  <c r="R165" i="35"/>
  <c r="R57" i="35"/>
  <c r="R186" i="36"/>
  <c r="R167" i="36"/>
  <c r="R59" i="36"/>
  <c r="R112" i="36" s="1"/>
  <c r="Q71" i="34"/>
  <c r="Q110" i="34"/>
  <c r="Q124" i="34" s="1"/>
  <c r="Q71" i="29"/>
  <c r="Q110" i="29"/>
  <c r="R187" i="30"/>
  <c r="R168" i="30"/>
  <c r="R60" i="30"/>
  <c r="R113" i="30" s="1"/>
  <c r="R196" i="30"/>
  <c r="R177" i="30"/>
  <c r="R69" i="30"/>
  <c r="R122" i="30" s="1"/>
  <c r="R191" i="29"/>
  <c r="R172" i="29"/>
  <c r="R64" i="29"/>
  <c r="R117" i="29" s="1"/>
  <c r="R194" i="30"/>
  <c r="R175" i="30"/>
  <c r="R67" i="30"/>
  <c r="R120" i="30" s="1"/>
  <c r="R184" i="29"/>
  <c r="R165" i="29"/>
  <c r="R57" i="29"/>
  <c r="S169" i="31"/>
  <c r="S188" i="31"/>
  <c r="S61" i="31"/>
  <c r="S114" i="31" s="1"/>
  <c r="S194" i="31"/>
  <c r="S175" i="31"/>
  <c r="S67" i="31"/>
  <c r="S120" i="31" s="1"/>
  <c r="R193" i="34"/>
  <c r="R174" i="34"/>
  <c r="R66" i="34"/>
  <c r="R119" i="34" s="1"/>
  <c r="R195" i="36"/>
  <c r="R176" i="36"/>
  <c r="R68" i="36"/>
  <c r="R121" i="36" s="1"/>
  <c r="Q71" i="35"/>
  <c r="Q110" i="35"/>
  <c r="Q124" i="35" s="1"/>
  <c r="Q107" i="28" s="1"/>
  <c r="R168" i="29"/>
  <c r="R187" i="29"/>
  <c r="R60" i="29"/>
  <c r="R113" i="29" s="1"/>
  <c r="R184" i="30"/>
  <c r="R165" i="30"/>
  <c r="R57" i="30"/>
  <c r="R176" i="29"/>
  <c r="R195" i="29"/>
  <c r="R68" i="29"/>
  <c r="R121" i="29" s="1"/>
  <c r="R196" i="29"/>
  <c r="R177" i="29"/>
  <c r="R69" i="29"/>
  <c r="R122" i="29" s="1"/>
  <c r="S187" i="31"/>
  <c r="S168" i="31"/>
  <c r="S60" i="31"/>
  <c r="S113" i="31" s="1"/>
  <c r="R194" i="34"/>
  <c r="R175" i="34"/>
  <c r="R67" i="34"/>
  <c r="R120" i="34" s="1"/>
  <c r="R184" i="34"/>
  <c r="R165" i="34"/>
  <c r="R57" i="34"/>
  <c r="R192" i="34"/>
  <c r="R173" i="34"/>
  <c r="R65" i="34"/>
  <c r="R118" i="34" s="1"/>
  <c r="R194" i="36"/>
  <c r="R175" i="36"/>
  <c r="R67" i="36"/>
  <c r="R120" i="36" s="1"/>
  <c r="R185" i="36"/>
  <c r="R166" i="36"/>
  <c r="R58" i="36"/>
  <c r="R111" i="36" s="1"/>
  <c r="R169" i="29"/>
  <c r="R188" i="29"/>
  <c r="R61" i="29"/>
  <c r="R114" i="29" s="1"/>
  <c r="R185" i="29"/>
  <c r="R166" i="29"/>
  <c r="R58" i="29"/>
  <c r="R111" i="29" s="1"/>
  <c r="R188" i="30"/>
  <c r="R169" i="30"/>
  <c r="R61" i="30"/>
  <c r="R114" i="30" s="1"/>
  <c r="S185" i="31"/>
  <c r="S166" i="31"/>
  <c r="S58" i="31"/>
  <c r="S111" i="31" s="1"/>
  <c r="T174" i="31"/>
  <c r="T193" i="31"/>
  <c r="T66" i="31"/>
  <c r="T119" i="31" s="1"/>
  <c r="R187" i="34"/>
  <c r="R168" i="34"/>
  <c r="R60" i="34"/>
  <c r="R113" i="34" s="1"/>
  <c r="R196" i="34"/>
  <c r="R177" i="34"/>
  <c r="R69" i="34"/>
  <c r="R122" i="34" s="1"/>
  <c r="R191" i="36"/>
  <c r="R172" i="36"/>
  <c r="R64" i="36"/>
  <c r="R117" i="36" s="1"/>
  <c r="R189" i="36"/>
  <c r="R170" i="36"/>
  <c r="R62" i="36"/>
  <c r="R115" i="36" s="1"/>
  <c r="R71" i="31"/>
  <c r="R110" i="31"/>
  <c r="R124" i="31" s="1"/>
  <c r="R100" i="28" s="1"/>
  <c r="R186" i="30"/>
  <c r="R167" i="30"/>
  <c r="R59" i="30"/>
  <c r="R112" i="30" s="1"/>
  <c r="R192" i="30"/>
  <c r="R173" i="30"/>
  <c r="R65" i="30"/>
  <c r="R118" i="30" s="1"/>
  <c r="R189" i="30"/>
  <c r="R170" i="30"/>
  <c r="R62" i="30"/>
  <c r="R115" i="30" s="1"/>
  <c r="R190" i="34"/>
  <c r="R171" i="34"/>
  <c r="R63" i="34"/>
  <c r="R116" i="34" s="1"/>
  <c r="R186" i="34"/>
  <c r="R167" i="34"/>
  <c r="R59" i="34"/>
  <c r="R112" i="34" s="1"/>
  <c r="R187" i="36"/>
  <c r="R168" i="36"/>
  <c r="R60" i="36"/>
  <c r="R192" i="36"/>
  <c r="R173" i="36"/>
  <c r="R65" i="36"/>
  <c r="R118" i="36" s="1"/>
  <c r="R195" i="30"/>
  <c r="R176" i="30"/>
  <c r="R68" i="30"/>
  <c r="R121" i="30" s="1"/>
  <c r="R190" i="30"/>
  <c r="R171" i="30"/>
  <c r="R63" i="30"/>
  <c r="R116" i="30" s="1"/>
  <c r="R191" i="30"/>
  <c r="R172" i="30"/>
  <c r="R64" i="30"/>
  <c r="R117" i="30" s="1"/>
  <c r="R189" i="29"/>
  <c r="R170" i="29"/>
  <c r="R62" i="29"/>
  <c r="R115" i="29" s="1"/>
  <c r="Q35" i="10"/>
  <c r="R57" i="10"/>
  <c r="S191" i="31"/>
  <c r="S172" i="31"/>
  <c r="S64" i="31"/>
  <c r="S117" i="31" s="1"/>
  <c r="R169" i="34"/>
  <c r="R188" i="34"/>
  <c r="R61" i="34"/>
  <c r="R114" i="34" s="1"/>
  <c r="R173" i="35"/>
  <c r="R192" i="35"/>
  <c r="R65" i="35"/>
  <c r="R118" i="35" s="1"/>
  <c r="R196" i="36"/>
  <c r="R177" i="36"/>
  <c r="R69" i="36"/>
  <c r="R122" i="36" s="1"/>
  <c r="S184" i="36"/>
  <c r="S165" i="36"/>
  <c r="S57" i="36"/>
  <c r="W33" i="35"/>
  <c r="W196" i="35"/>
  <c r="W177" i="35"/>
  <c r="W69" i="35"/>
  <c r="W122" i="35" s="1"/>
  <c r="O215" i="31"/>
  <c r="M216" i="36"/>
  <c r="P212" i="31"/>
  <c r="P214" i="31" s="1"/>
  <c r="P199" i="31"/>
  <c r="P200" i="31"/>
  <c r="P201" i="31" s="1"/>
  <c r="N206" i="36"/>
  <c r="N208" i="36" s="1"/>
  <c r="N219" i="35"/>
  <c r="M216" i="35"/>
  <c r="O219" i="31"/>
  <c r="O220" i="31" s="1"/>
  <c r="O180" i="35"/>
  <c r="M220" i="35"/>
  <c r="M222" i="35" s="1"/>
  <c r="O199" i="34"/>
  <c r="N219" i="36"/>
  <c r="N220" i="36" s="1"/>
  <c r="N222" i="36" s="1"/>
  <c r="O199" i="36"/>
  <c r="O180" i="36"/>
  <c r="M220" i="34"/>
  <c r="M222" i="34" s="1"/>
  <c r="Q198" i="31"/>
  <c r="Q205" i="31" s="1"/>
  <c r="Q207" i="31" s="1"/>
  <c r="P125" i="31"/>
  <c r="P18" i="28" s="1"/>
  <c r="N213" i="36"/>
  <c r="N215" i="36" s="1"/>
  <c r="P211" i="31"/>
  <c r="P213" i="31" s="1"/>
  <c r="P179" i="36"/>
  <c r="P204" i="31"/>
  <c r="P218" i="31" s="1"/>
  <c r="O211" i="36"/>
  <c r="O213" i="36" s="1"/>
  <c r="O200" i="36"/>
  <c r="O201" i="36" s="1"/>
  <c r="O205" i="36"/>
  <c r="O207" i="36" s="1"/>
  <c r="O212" i="36"/>
  <c r="O214" i="36" s="1"/>
  <c r="P198" i="36"/>
  <c r="P205" i="36" s="1"/>
  <c r="P207" i="36" s="1"/>
  <c r="R23" i="36"/>
  <c r="R22" i="36"/>
  <c r="R24" i="36"/>
  <c r="R29" i="36"/>
  <c r="O206" i="36"/>
  <c r="R33" i="36"/>
  <c r="R30" i="36"/>
  <c r="R32" i="36"/>
  <c r="R26" i="36"/>
  <c r="R28" i="36"/>
  <c r="Q35" i="36"/>
  <c r="R31" i="36"/>
  <c r="R25" i="36"/>
  <c r="S21" i="36"/>
  <c r="N215" i="35"/>
  <c r="T22" i="35"/>
  <c r="R29" i="35"/>
  <c r="P179" i="35"/>
  <c r="P198" i="35"/>
  <c r="O212" i="35"/>
  <c r="O214" i="35" s="1"/>
  <c r="O205" i="35"/>
  <c r="O207" i="35" s="1"/>
  <c r="R21" i="35"/>
  <c r="Q35" i="35"/>
  <c r="N208" i="35"/>
  <c r="O199" i="35"/>
  <c r="N218" i="35"/>
  <c r="R32" i="35"/>
  <c r="O204" i="35"/>
  <c r="O211" i="35"/>
  <c r="O200" i="35"/>
  <c r="O201" i="35" s="1"/>
  <c r="P179" i="34"/>
  <c r="P204" i="34" s="1"/>
  <c r="R31" i="34"/>
  <c r="R21" i="34"/>
  <c r="Q35" i="34"/>
  <c r="R27" i="34"/>
  <c r="R30" i="34"/>
  <c r="R26" i="34"/>
  <c r="R22" i="34"/>
  <c r="N206" i="34"/>
  <c r="N208" i="34" s="1"/>
  <c r="N218" i="34"/>
  <c r="R23" i="34"/>
  <c r="M216" i="34"/>
  <c r="R24" i="34"/>
  <c r="N213" i="34"/>
  <c r="N215" i="34" s="1"/>
  <c r="N219" i="34"/>
  <c r="R32" i="34"/>
  <c r="R33" i="34"/>
  <c r="O180" i="34"/>
  <c r="O211" i="34"/>
  <c r="O204" i="34"/>
  <c r="R29" i="34"/>
  <c r="O90" i="28"/>
  <c r="O93" i="28" s="1"/>
  <c r="R28" i="34"/>
  <c r="P198" i="34"/>
  <c r="O212" i="34"/>
  <c r="O214" i="34" s="1"/>
  <c r="O205" i="34"/>
  <c r="O207" i="34" s="1"/>
  <c r="R25" i="34"/>
  <c r="Z44" i="32"/>
  <c r="AA33" i="32"/>
  <c r="Q179" i="31"/>
  <c r="Q211" i="31" s="1"/>
  <c r="S27" i="31"/>
  <c r="S25" i="31"/>
  <c r="S33" i="31"/>
  <c r="S26" i="31"/>
  <c r="T30" i="31"/>
  <c r="S32" i="31"/>
  <c r="S24" i="31"/>
  <c r="S28" i="31"/>
  <c r="T29" i="31"/>
  <c r="S31" i="31"/>
  <c r="S22" i="31"/>
  <c r="R21" i="10"/>
  <c r="P95" i="32"/>
  <c r="P22" i="28" s="1"/>
  <c r="AA35" i="2"/>
  <c r="Z44" i="2"/>
  <c r="X106" i="35"/>
  <c r="O14" i="28"/>
  <c r="M27" i="28"/>
  <c r="N14" i="28"/>
  <c r="N12" i="28"/>
  <c r="W106" i="36"/>
  <c r="P88" i="28"/>
  <c r="X106" i="30"/>
  <c r="O109" i="28"/>
  <c r="R20" i="2"/>
  <c r="S50" i="2" s="1"/>
  <c r="S85" i="2" s="1"/>
  <c r="X94" i="10"/>
  <c r="W106" i="29"/>
  <c r="W106" i="31"/>
  <c r="W106" i="34"/>
  <c r="O125" i="36"/>
  <c r="N26" i="28"/>
  <c r="N10" i="28" s="1"/>
  <c r="O125" i="35"/>
  <c r="N25" i="28"/>
  <c r="N9" i="28" s="1"/>
  <c r="Y94" i="33"/>
  <c r="O125" i="34"/>
  <c r="N24" i="28"/>
  <c r="O101" i="28"/>
  <c r="M19" i="28"/>
  <c r="M6" i="28"/>
  <c r="M11" i="28" s="1"/>
  <c r="N5" i="47" s="1"/>
  <c r="O113" i="33"/>
  <c r="O23" i="28" s="1"/>
  <c r="O7" i="28" s="1"/>
  <c r="O125" i="30"/>
  <c r="O17" i="28" s="1"/>
  <c r="L11" i="28"/>
  <c r="AA39" i="33"/>
  <c r="Z53" i="33"/>
  <c r="P113" i="10"/>
  <c r="P15" i="28" s="1"/>
  <c r="O199" i="29"/>
  <c r="O125" i="29"/>
  <c r="O16" i="28" s="1"/>
  <c r="R29" i="32"/>
  <c r="Q94" i="32"/>
  <c r="S27" i="32"/>
  <c r="T57" i="32" s="1"/>
  <c r="T92" i="32" s="1"/>
  <c r="S19" i="32"/>
  <c r="Z39" i="34"/>
  <c r="Y53" i="34"/>
  <c r="M220" i="29"/>
  <c r="M222" i="29" s="1"/>
  <c r="M216" i="29"/>
  <c r="R24" i="29"/>
  <c r="R21" i="33"/>
  <c r="Q35" i="33"/>
  <c r="R25" i="30"/>
  <c r="R22" i="33"/>
  <c r="S58" i="33" s="1"/>
  <c r="S99" i="33" s="1"/>
  <c r="O204" i="29"/>
  <c r="O211" i="29"/>
  <c r="O200" i="29"/>
  <c r="O201" i="29" s="1"/>
  <c r="R32" i="30"/>
  <c r="R29" i="33"/>
  <c r="S65" i="33" s="1"/>
  <c r="S106" i="33" s="1"/>
  <c r="R32" i="29"/>
  <c r="P112" i="33"/>
  <c r="P105" i="28" s="1"/>
  <c r="P89" i="28" s="1"/>
  <c r="P124" i="29"/>
  <c r="P98" i="28" s="1"/>
  <c r="R22" i="30"/>
  <c r="P124" i="30"/>
  <c r="P99" i="28" s="1"/>
  <c r="P91" i="28" s="1"/>
  <c r="R29" i="30"/>
  <c r="R33" i="29"/>
  <c r="R31" i="30"/>
  <c r="R21" i="29"/>
  <c r="Q35" i="29"/>
  <c r="O211" i="30"/>
  <c r="O180" i="30"/>
  <c r="O204" i="30"/>
  <c r="O200" i="30"/>
  <c r="O201" i="30" s="1"/>
  <c r="P198" i="30"/>
  <c r="R23" i="30"/>
  <c r="R33" i="33"/>
  <c r="S69" i="33" s="1"/>
  <c r="S110" i="33" s="1"/>
  <c r="N213" i="30"/>
  <c r="N215" i="30" s="1"/>
  <c r="N219" i="30"/>
  <c r="R26" i="30"/>
  <c r="P179" i="29"/>
  <c r="R31" i="33"/>
  <c r="S67" i="33" s="1"/>
  <c r="S108" i="33" s="1"/>
  <c r="R26" i="29"/>
  <c r="R27" i="33"/>
  <c r="S63" i="33" s="1"/>
  <c r="S104" i="33" s="1"/>
  <c r="S23" i="33"/>
  <c r="T59" i="33" s="1"/>
  <c r="T100" i="33" s="1"/>
  <c r="Q35" i="30"/>
  <c r="R21" i="30"/>
  <c r="R30" i="30"/>
  <c r="N206" i="30"/>
  <c r="N208" i="30" s="1"/>
  <c r="N218" i="30"/>
  <c r="R27" i="29"/>
  <c r="O199" i="30"/>
  <c r="O212" i="30"/>
  <c r="O214" i="30" s="1"/>
  <c r="O205" i="30"/>
  <c r="O207" i="30" s="1"/>
  <c r="R30" i="29"/>
  <c r="O180" i="29"/>
  <c r="P179" i="30"/>
  <c r="R22" i="29"/>
  <c r="R24" i="33"/>
  <c r="S60" i="33" s="1"/>
  <c r="S101" i="33" s="1"/>
  <c r="O212" i="29"/>
  <c r="O214" i="29" s="1"/>
  <c r="O205" i="29"/>
  <c r="O207" i="29" s="1"/>
  <c r="R28" i="30"/>
  <c r="R25" i="33"/>
  <c r="S61" i="33" s="1"/>
  <c r="S102" i="33" s="1"/>
  <c r="N206" i="29"/>
  <c r="N208" i="29" s="1"/>
  <c r="N218" i="29"/>
  <c r="M216" i="30"/>
  <c r="R26" i="33"/>
  <c r="S62" i="33" s="1"/>
  <c r="S103" i="33" s="1"/>
  <c r="R31" i="29"/>
  <c r="R33" i="30"/>
  <c r="R25" i="29"/>
  <c r="R28" i="29"/>
  <c r="R27" i="30"/>
  <c r="R29" i="29"/>
  <c r="R28" i="33"/>
  <c r="S64" i="33" s="1"/>
  <c r="S105" i="33" s="1"/>
  <c r="R30" i="33"/>
  <c r="S66" i="33" s="1"/>
  <c r="S107" i="33" s="1"/>
  <c r="M220" i="30"/>
  <c r="M222" i="30" s="1"/>
  <c r="R24" i="30"/>
  <c r="R32" i="33"/>
  <c r="S68" i="33" s="1"/>
  <c r="S109" i="33" s="1"/>
  <c r="R23" i="29"/>
  <c r="P198" i="29"/>
  <c r="N213" i="29"/>
  <c r="N215" i="29" s="1"/>
  <c r="N219" i="29"/>
  <c r="S21" i="31"/>
  <c r="R35" i="31"/>
  <c r="T23" i="32"/>
  <c r="U53" i="32" s="1"/>
  <c r="U88" i="32" s="1"/>
  <c r="P95" i="2"/>
  <c r="Q94" i="2"/>
  <c r="Q96" i="28" s="1"/>
  <c r="R27" i="2"/>
  <c r="T18" i="2"/>
  <c r="S19" i="2"/>
  <c r="T49" i="2" s="1"/>
  <c r="T84" i="2" s="1"/>
  <c r="S26" i="2"/>
  <c r="T56" i="2" s="1"/>
  <c r="T91" i="2" s="1"/>
  <c r="S22" i="2"/>
  <c r="T52" i="2" s="1"/>
  <c r="T87" i="2" s="1"/>
  <c r="S25" i="2"/>
  <c r="T55" i="2" s="1"/>
  <c r="T90" i="2" s="1"/>
  <c r="S21" i="2"/>
  <c r="T51" i="2" s="1"/>
  <c r="T86" i="2" s="1"/>
  <c r="Q29" i="2"/>
  <c r="S24" i="2"/>
  <c r="T54" i="2" s="1"/>
  <c r="T89" i="2" s="1"/>
  <c r="U23" i="31"/>
  <c r="S23" i="10"/>
  <c r="T59" i="10" s="1"/>
  <c r="T100" i="10" s="1"/>
  <c r="S27" i="10"/>
  <c r="T63" i="10" s="1"/>
  <c r="T104" i="10" s="1"/>
  <c r="S25" i="10"/>
  <c r="T61" i="10" s="1"/>
  <c r="T102" i="10" s="1"/>
  <c r="S33" i="10"/>
  <c r="T69" i="10" s="1"/>
  <c r="T110" i="10" s="1"/>
  <c r="T31" i="10"/>
  <c r="U67" i="10" s="1"/>
  <c r="U108" i="10" s="1"/>
  <c r="S26" i="10"/>
  <c r="T62" i="10" s="1"/>
  <c r="T103" i="10" s="1"/>
  <c r="T28" i="10"/>
  <c r="U64" i="10" s="1"/>
  <c r="U105" i="10" s="1"/>
  <c r="S24" i="10"/>
  <c r="T60" i="10" s="1"/>
  <c r="T101" i="10" s="1"/>
  <c r="T22" i="10"/>
  <c r="U58" i="10" s="1"/>
  <c r="U99" i="10" s="1"/>
  <c r="S29" i="10"/>
  <c r="T65" i="10" s="1"/>
  <c r="T106" i="10" s="1"/>
  <c r="S30" i="10"/>
  <c r="T66" i="10" s="1"/>
  <c r="T107" i="10" s="1"/>
  <c r="S32" i="10"/>
  <c r="T68" i="10" s="1"/>
  <c r="T109" i="10" s="1"/>
  <c r="T22" i="32"/>
  <c r="U52" i="32" s="1"/>
  <c r="U87" i="32" s="1"/>
  <c r="U18" i="32"/>
  <c r="T24" i="32"/>
  <c r="U54" i="32" s="1"/>
  <c r="U89" i="32" s="1"/>
  <c r="T21" i="32"/>
  <c r="U51" i="32" s="1"/>
  <c r="U86" i="32" s="1"/>
  <c r="T26" i="32"/>
  <c r="U56" i="32" s="1"/>
  <c r="U91" i="32" s="1"/>
  <c r="T25" i="32"/>
  <c r="U55" i="32" s="1"/>
  <c r="U90" i="32" s="1"/>
  <c r="M5" i="47" l="1"/>
  <c r="W24" i="53"/>
  <c r="W17" i="53"/>
  <c r="S23" i="2"/>
  <c r="T53" i="2" s="1"/>
  <c r="T88" i="2" s="1"/>
  <c r="U20" i="32"/>
  <c r="V50" i="32" s="1"/>
  <c r="V85" i="32" s="1"/>
  <c r="S59" i="32"/>
  <c r="R98" i="33"/>
  <c r="T27" i="36"/>
  <c r="T190" i="36"/>
  <c r="T171" i="36"/>
  <c r="T63" i="36"/>
  <c r="T116" i="36" s="1"/>
  <c r="T64" i="35"/>
  <c r="T117" i="35" s="1"/>
  <c r="T191" i="35"/>
  <c r="T28" i="35"/>
  <c r="T172" i="35"/>
  <c r="T67" i="35"/>
  <c r="T120" i="35" s="1"/>
  <c r="T31" i="35"/>
  <c r="T194" i="35"/>
  <c r="T175" i="35"/>
  <c r="U189" i="35"/>
  <c r="U170" i="35"/>
  <c r="U62" i="35"/>
  <c r="U115" i="35" s="1"/>
  <c r="U26" i="35"/>
  <c r="T27" i="35"/>
  <c r="T190" i="35"/>
  <c r="T63" i="35"/>
  <c r="T116" i="35" s="1"/>
  <c r="T171" i="35"/>
  <c r="T25" i="35"/>
  <c r="T188" i="35"/>
  <c r="T169" i="35"/>
  <c r="T61" i="35"/>
  <c r="T114" i="35" s="1"/>
  <c r="U24" i="35"/>
  <c r="U60" i="35"/>
  <c r="U113" i="35" s="1"/>
  <c r="U168" i="35"/>
  <c r="U187" i="35"/>
  <c r="T167" i="35"/>
  <c r="T59" i="35"/>
  <c r="T112" i="35" s="1"/>
  <c r="T23" i="35"/>
  <c r="T186" i="35"/>
  <c r="T30" i="35"/>
  <c r="T193" i="35"/>
  <c r="T174" i="35"/>
  <c r="T66" i="35"/>
  <c r="T119" i="35" s="1"/>
  <c r="S57" i="33"/>
  <c r="S71" i="33" s="1"/>
  <c r="R59" i="2"/>
  <c r="V48" i="32"/>
  <c r="V83" i="32" s="1"/>
  <c r="T49" i="32"/>
  <c r="T84" i="32" s="1"/>
  <c r="U48" i="2"/>
  <c r="U83" i="2" s="1"/>
  <c r="P90" i="28"/>
  <c r="P93" i="28" s="1"/>
  <c r="V56" i="30"/>
  <c r="V210" i="30"/>
  <c r="V20" i="30"/>
  <c r="V74" i="30"/>
  <c r="V183" i="30"/>
  <c r="V203" i="30"/>
  <c r="V90" i="30"/>
  <c r="V131" i="30"/>
  <c r="V109" i="30"/>
  <c r="V148" i="30"/>
  <c r="V38" i="30"/>
  <c r="V164" i="30"/>
  <c r="V67" i="28"/>
  <c r="V75" i="28" s="1"/>
  <c r="V87" i="28"/>
  <c r="V95" i="28" s="1"/>
  <c r="V103" i="28" s="1"/>
  <c r="W47" i="2"/>
  <c r="W2" i="43"/>
  <c r="W2" i="35"/>
  <c r="W2" i="33"/>
  <c r="W2" i="31"/>
  <c r="W2" i="36"/>
  <c r="W2" i="34"/>
  <c r="W2" i="32"/>
  <c r="W2" i="29"/>
  <c r="W2" i="10"/>
  <c r="W2" i="30"/>
  <c r="W62" i="2"/>
  <c r="W32" i="2"/>
  <c r="W17" i="2"/>
  <c r="W82" i="2"/>
  <c r="W75" i="2"/>
  <c r="V32" i="32"/>
  <c r="V82" i="32"/>
  <c r="V62" i="32"/>
  <c r="V75" i="32"/>
  <c r="V17" i="32"/>
  <c r="V47" i="32"/>
  <c r="Y5" i="28"/>
  <c r="X2" i="2"/>
  <c r="X2" i="53" s="1"/>
  <c r="X21" i="28"/>
  <c r="X13" i="28"/>
  <c r="V38" i="29"/>
  <c r="V56" i="29"/>
  <c r="V74" i="29"/>
  <c r="V183" i="29"/>
  <c r="V203" i="29"/>
  <c r="V90" i="29"/>
  <c r="V210" i="29"/>
  <c r="V164" i="29"/>
  <c r="V148" i="29"/>
  <c r="V20" i="29"/>
  <c r="V109" i="29"/>
  <c r="V131" i="29"/>
  <c r="V56" i="34"/>
  <c r="V20" i="34"/>
  <c r="V203" i="34"/>
  <c r="V164" i="34"/>
  <c r="V148" i="34"/>
  <c r="V131" i="34"/>
  <c r="V183" i="34"/>
  <c r="V109" i="34"/>
  <c r="V210" i="34"/>
  <c r="V38" i="34"/>
  <c r="V74" i="34"/>
  <c r="V90" i="34"/>
  <c r="V38" i="35"/>
  <c r="V74" i="35"/>
  <c r="V203" i="35"/>
  <c r="V90" i="35"/>
  <c r="V20" i="35"/>
  <c r="V56" i="35"/>
  <c r="V148" i="35"/>
  <c r="V109" i="35"/>
  <c r="V131" i="35"/>
  <c r="V210" i="35"/>
  <c r="V164" i="35"/>
  <c r="V183" i="35"/>
  <c r="V74" i="31"/>
  <c r="V183" i="31"/>
  <c r="V38" i="31"/>
  <c r="V56" i="31"/>
  <c r="V109" i="31"/>
  <c r="V210" i="31"/>
  <c r="V131" i="31"/>
  <c r="V148" i="31"/>
  <c r="V90" i="31"/>
  <c r="V20" i="31"/>
  <c r="V164" i="31"/>
  <c r="V203" i="31"/>
  <c r="V56" i="36"/>
  <c r="V210" i="36"/>
  <c r="V203" i="36"/>
  <c r="V109" i="36"/>
  <c r="V90" i="36"/>
  <c r="V74" i="36"/>
  <c r="V131" i="36"/>
  <c r="V148" i="36"/>
  <c r="V183" i="36"/>
  <c r="V20" i="36"/>
  <c r="V38" i="36"/>
  <c r="V164" i="36"/>
  <c r="V56" i="33"/>
  <c r="V90" i="33"/>
  <c r="V38" i="33"/>
  <c r="V97" i="33"/>
  <c r="V20" i="33"/>
  <c r="V74" i="33"/>
  <c r="V56" i="10"/>
  <c r="V97" i="10"/>
  <c r="V74" i="10"/>
  <c r="V20" i="10"/>
  <c r="V38" i="10"/>
  <c r="V90" i="10"/>
  <c r="W34" i="28"/>
  <c r="W59" i="28" s="1"/>
  <c r="V38" i="43"/>
  <c r="V84" i="43"/>
  <c r="V56" i="43"/>
  <c r="V20" i="43"/>
  <c r="V74" i="43"/>
  <c r="O216" i="31"/>
  <c r="Q180" i="31"/>
  <c r="Q204" i="31"/>
  <c r="Q218" i="31" s="1"/>
  <c r="P219" i="31"/>
  <c r="P220" i="31" s="1"/>
  <c r="S187" i="30"/>
  <c r="S168" i="30"/>
  <c r="S60" i="30"/>
  <c r="S113" i="30" s="1"/>
  <c r="S169" i="29"/>
  <c r="S188" i="29"/>
  <c r="S61" i="29"/>
  <c r="S114" i="29" s="1"/>
  <c r="S191" i="30"/>
  <c r="S172" i="30"/>
  <c r="S64" i="30"/>
  <c r="S117" i="30" s="1"/>
  <c r="S188" i="30"/>
  <c r="S169" i="30"/>
  <c r="S61" i="30"/>
  <c r="S114" i="30" s="1"/>
  <c r="R35" i="10"/>
  <c r="S57" i="10"/>
  <c r="T185" i="31"/>
  <c r="T166" i="31"/>
  <c r="T58" i="31"/>
  <c r="T111" i="31" s="1"/>
  <c r="U193" i="31"/>
  <c r="U174" i="31"/>
  <c r="U66" i="31"/>
  <c r="U119" i="31" s="1"/>
  <c r="S188" i="34"/>
  <c r="S169" i="34"/>
  <c r="S61" i="34"/>
  <c r="S114" i="34" s="1"/>
  <c r="S188" i="36"/>
  <c r="S169" i="36"/>
  <c r="S61" i="36"/>
  <c r="S114" i="36" s="1"/>
  <c r="R71" i="34"/>
  <c r="R110" i="34"/>
  <c r="R124" i="34" s="1"/>
  <c r="T184" i="31"/>
  <c r="T165" i="31"/>
  <c r="T57" i="31"/>
  <c r="S195" i="29"/>
  <c r="S176" i="29"/>
  <c r="S68" i="29"/>
  <c r="S121" i="29" s="1"/>
  <c r="R71" i="35"/>
  <c r="R110" i="35"/>
  <c r="R124" i="35" s="1"/>
  <c r="R107" i="28" s="1"/>
  <c r="P206" i="31"/>
  <c r="P208" i="31" s="1"/>
  <c r="S194" i="29"/>
  <c r="S175" i="29"/>
  <c r="S67" i="29"/>
  <c r="S120" i="29" s="1"/>
  <c r="S186" i="30"/>
  <c r="S167" i="30"/>
  <c r="S59" i="30"/>
  <c r="S112" i="30" s="1"/>
  <c r="S194" i="30"/>
  <c r="S175" i="30"/>
  <c r="S67" i="30"/>
  <c r="S120" i="30" s="1"/>
  <c r="U192" i="31"/>
  <c r="U173" i="31"/>
  <c r="U65" i="31"/>
  <c r="U118" i="31" s="1"/>
  <c r="T196" i="31"/>
  <c r="T177" i="31"/>
  <c r="T69" i="31"/>
  <c r="T122" i="31" s="1"/>
  <c r="S177" i="34"/>
  <c r="S196" i="34"/>
  <c r="S69" i="34"/>
  <c r="S122" i="34" s="1"/>
  <c r="S175" i="34"/>
  <c r="S194" i="34"/>
  <c r="S67" i="34"/>
  <c r="S120" i="34" s="1"/>
  <c r="S187" i="36"/>
  <c r="S168" i="36"/>
  <c r="S60" i="36"/>
  <c r="S113" i="36" s="1"/>
  <c r="T194" i="31"/>
  <c r="T175" i="31"/>
  <c r="T67" i="31"/>
  <c r="T120" i="31" s="1"/>
  <c r="S184" i="34"/>
  <c r="S165" i="34"/>
  <c r="S57" i="34"/>
  <c r="S192" i="36"/>
  <c r="S173" i="36"/>
  <c r="S65" i="36"/>
  <c r="S118" i="36" s="1"/>
  <c r="S171" i="29"/>
  <c r="S190" i="29"/>
  <c r="S63" i="29"/>
  <c r="S116" i="29" s="1"/>
  <c r="S189" i="29"/>
  <c r="S170" i="29"/>
  <c r="S62" i="29"/>
  <c r="S115" i="29" s="1"/>
  <c r="S177" i="29"/>
  <c r="S196" i="29"/>
  <c r="S69" i="29"/>
  <c r="S122" i="29" s="1"/>
  <c r="S195" i="30"/>
  <c r="S176" i="30"/>
  <c r="S68" i="30"/>
  <c r="S121" i="30" s="1"/>
  <c r="S187" i="29"/>
  <c r="S168" i="29"/>
  <c r="S60" i="29"/>
  <c r="S113" i="29" s="1"/>
  <c r="T191" i="31"/>
  <c r="T172" i="31"/>
  <c r="T64" i="31"/>
  <c r="T117" i="31" s="1"/>
  <c r="T188" i="31"/>
  <c r="T169" i="31"/>
  <c r="T61" i="31"/>
  <c r="T114" i="31" s="1"/>
  <c r="S191" i="36"/>
  <c r="S172" i="36"/>
  <c r="S64" i="36"/>
  <c r="S117" i="36" s="1"/>
  <c r="S185" i="36"/>
  <c r="S166" i="36"/>
  <c r="S58" i="36"/>
  <c r="S111" i="36" s="1"/>
  <c r="R71" i="29"/>
  <c r="R110" i="29"/>
  <c r="S186" i="34"/>
  <c r="S167" i="34"/>
  <c r="S59" i="34"/>
  <c r="S112" i="34" s="1"/>
  <c r="S194" i="36"/>
  <c r="S175" i="36"/>
  <c r="S67" i="36"/>
  <c r="S120" i="36" s="1"/>
  <c r="S192" i="30"/>
  <c r="S173" i="30"/>
  <c r="S65" i="30"/>
  <c r="S118" i="30" s="1"/>
  <c r="T190" i="31"/>
  <c r="T171" i="31"/>
  <c r="T63" i="31"/>
  <c r="T116" i="31" s="1"/>
  <c r="S191" i="34"/>
  <c r="S172" i="34"/>
  <c r="S64" i="34"/>
  <c r="S117" i="34" s="1"/>
  <c r="S176" i="34"/>
  <c r="S195" i="34"/>
  <c r="S68" i="34"/>
  <c r="S121" i="34" s="1"/>
  <c r="S185" i="34"/>
  <c r="S166" i="34"/>
  <c r="S58" i="34"/>
  <c r="S111" i="34" s="1"/>
  <c r="S184" i="35"/>
  <c r="S165" i="35"/>
  <c r="S57" i="35"/>
  <c r="S189" i="36"/>
  <c r="S170" i="36"/>
  <c r="S62" i="36"/>
  <c r="S115" i="36" s="1"/>
  <c r="S186" i="36"/>
  <c r="S167" i="36"/>
  <c r="S59" i="36"/>
  <c r="S112" i="36" s="1"/>
  <c r="R71" i="36"/>
  <c r="R113" i="36"/>
  <c r="R124" i="36" s="1"/>
  <c r="R108" i="28" s="1"/>
  <c r="R92" i="28" s="1"/>
  <c r="S192" i="35"/>
  <c r="S173" i="35"/>
  <c r="S65" i="35"/>
  <c r="S118" i="35" s="1"/>
  <c r="S166" i="29"/>
  <c r="S185" i="29"/>
  <c r="S58" i="29"/>
  <c r="S111" i="29" s="1"/>
  <c r="V186" i="31"/>
  <c r="V167" i="31"/>
  <c r="V59" i="31"/>
  <c r="V112" i="31" s="1"/>
  <c r="S192" i="29"/>
  <c r="S173" i="29"/>
  <c r="S65" i="29"/>
  <c r="S118" i="29" s="1"/>
  <c r="S189" i="34"/>
  <c r="S170" i="34"/>
  <c r="S62" i="34"/>
  <c r="S115" i="34" s="1"/>
  <c r="U185" i="35"/>
  <c r="U166" i="35"/>
  <c r="U58" i="35"/>
  <c r="U111" i="35" s="1"/>
  <c r="S195" i="36"/>
  <c r="S176" i="36"/>
  <c r="S68" i="36"/>
  <c r="S121" i="36" s="1"/>
  <c r="X33" i="35"/>
  <c r="X196" i="35"/>
  <c r="X177" i="35"/>
  <c r="X69" i="35"/>
  <c r="X122" i="35" s="1"/>
  <c r="R71" i="10"/>
  <c r="R98" i="10"/>
  <c r="R112" i="10" s="1"/>
  <c r="R97" i="28" s="1"/>
  <c r="S184" i="29"/>
  <c r="S165" i="29"/>
  <c r="S57" i="29"/>
  <c r="T170" i="31"/>
  <c r="T189" i="31"/>
  <c r="T62" i="31"/>
  <c r="T115" i="31" s="1"/>
  <c r="S190" i="30"/>
  <c r="S171" i="30"/>
  <c r="S63" i="30"/>
  <c r="S116" i="30" s="1"/>
  <c r="S174" i="30"/>
  <c r="S193" i="30"/>
  <c r="S66" i="30"/>
  <c r="S119" i="30" s="1"/>
  <c r="S189" i="30"/>
  <c r="S170" i="30"/>
  <c r="S62" i="30"/>
  <c r="S115" i="30" s="1"/>
  <c r="S185" i="30"/>
  <c r="S166" i="30"/>
  <c r="S58" i="30"/>
  <c r="S111" i="30" s="1"/>
  <c r="T168" i="31"/>
  <c r="T187" i="31"/>
  <c r="T60" i="31"/>
  <c r="T113" i="31" s="1"/>
  <c r="S192" i="34"/>
  <c r="S173" i="34"/>
  <c r="S65" i="34"/>
  <c r="S118" i="34" s="1"/>
  <c r="S193" i="34"/>
  <c r="S174" i="34"/>
  <c r="S66" i="34"/>
  <c r="S119" i="34" s="1"/>
  <c r="S193" i="36"/>
  <c r="S174" i="36"/>
  <c r="S66" i="36"/>
  <c r="S119" i="36" s="1"/>
  <c r="S110" i="36"/>
  <c r="S71" i="31"/>
  <c r="S110" i="31"/>
  <c r="S124" i="31" s="1"/>
  <c r="S100" i="28" s="1"/>
  <c r="S196" i="30"/>
  <c r="S177" i="30"/>
  <c r="S69" i="30"/>
  <c r="S122" i="30" s="1"/>
  <c r="S186" i="29"/>
  <c r="S167" i="29"/>
  <c r="S59" i="29"/>
  <c r="S112" i="29" s="1"/>
  <c r="S191" i="29"/>
  <c r="S172" i="29"/>
  <c r="S64" i="29"/>
  <c r="S117" i="29" s="1"/>
  <c r="S193" i="29"/>
  <c r="S174" i="29"/>
  <c r="S66" i="29"/>
  <c r="S119" i="29" s="1"/>
  <c r="S184" i="30"/>
  <c r="S165" i="30"/>
  <c r="S57" i="30"/>
  <c r="T195" i="31"/>
  <c r="T176" i="31"/>
  <c r="T68" i="31"/>
  <c r="T121" i="31" s="1"/>
  <c r="S187" i="34"/>
  <c r="S168" i="34"/>
  <c r="S60" i="34"/>
  <c r="S113" i="34" s="1"/>
  <c r="S190" i="34"/>
  <c r="S171" i="34"/>
  <c r="S63" i="34"/>
  <c r="S116" i="34" s="1"/>
  <c r="S195" i="35"/>
  <c r="S176" i="35"/>
  <c r="S68" i="35"/>
  <c r="S121" i="35" s="1"/>
  <c r="T184" i="36"/>
  <c r="T165" i="36"/>
  <c r="T57" i="36"/>
  <c r="S196" i="36"/>
  <c r="S177" i="36"/>
  <c r="S69" i="36"/>
  <c r="S122" i="36" s="1"/>
  <c r="R71" i="30"/>
  <c r="R110" i="30"/>
  <c r="Q212" i="31"/>
  <c r="Q214" i="31" s="1"/>
  <c r="Q200" i="31"/>
  <c r="Q201" i="31" s="1"/>
  <c r="P215" i="31"/>
  <c r="Q199" i="31"/>
  <c r="N216" i="36"/>
  <c r="R198" i="31"/>
  <c r="N220" i="35"/>
  <c r="N222" i="35" s="1"/>
  <c r="P212" i="36"/>
  <c r="P214" i="36" s="1"/>
  <c r="P180" i="35"/>
  <c r="P211" i="34"/>
  <c r="P213" i="34" s="1"/>
  <c r="Q125" i="31"/>
  <c r="Q18" i="28" s="1"/>
  <c r="P180" i="36"/>
  <c r="N216" i="35"/>
  <c r="O215" i="36"/>
  <c r="P199" i="36"/>
  <c r="O219" i="36"/>
  <c r="P200" i="36"/>
  <c r="P201" i="36" s="1"/>
  <c r="P211" i="36"/>
  <c r="P204" i="36"/>
  <c r="P218" i="36" s="1"/>
  <c r="O208" i="36"/>
  <c r="Q179" i="35"/>
  <c r="Q204" i="35" s="1"/>
  <c r="O218" i="36"/>
  <c r="R179" i="31"/>
  <c r="Q179" i="36"/>
  <c r="Q198" i="36"/>
  <c r="Q205" i="36" s="1"/>
  <c r="Q207" i="36" s="1"/>
  <c r="R35" i="36"/>
  <c r="T21" i="36"/>
  <c r="S32" i="36"/>
  <c r="S29" i="36"/>
  <c r="S31" i="36"/>
  <c r="S23" i="36"/>
  <c r="S33" i="36"/>
  <c r="S22" i="36"/>
  <c r="S28" i="36"/>
  <c r="S25" i="36"/>
  <c r="S26" i="36"/>
  <c r="S30" i="36"/>
  <c r="S24" i="36"/>
  <c r="P199" i="35"/>
  <c r="O219" i="35"/>
  <c r="O213" i="35"/>
  <c r="O215" i="35" s="1"/>
  <c r="P212" i="35"/>
  <c r="P214" i="35" s="1"/>
  <c r="P205" i="35"/>
  <c r="P207" i="35" s="1"/>
  <c r="O218" i="35"/>
  <c r="O206" i="35"/>
  <c r="O208" i="35" s="1"/>
  <c r="P211" i="35"/>
  <c r="P200" i="35"/>
  <c r="P201" i="35" s="1"/>
  <c r="P204" i="35"/>
  <c r="Q198" i="35"/>
  <c r="S32" i="35"/>
  <c r="S21" i="35"/>
  <c r="R35" i="35"/>
  <c r="S29" i="35"/>
  <c r="U22" i="35"/>
  <c r="P180" i="34"/>
  <c r="P205" i="34"/>
  <c r="P207" i="34" s="1"/>
  <c r="P212" i="34"/>
  <c r="P214" i="34" s="1"/>
  <c r="S33" i="34"/>
  <c r="S22" i="34"/>
  <c r="S30" i="34"/>
  <c r="S29" i="34"/>
  <c r="Q201" i="34"/>
  <c r="Q106" i="28"/>
  <c r="S21" i="34"/>
  <c r="R35" i="34"/>
  <c r="Q198" i="34"/>
  <c r="O218" i="34"/>
  <c r="O206" i="34"/>
  <c r="O208" i="34" s="1"/>
  <c r="S23" i="34"/>
  <c r="O219" i="34"/>
  <c r="O213" i="34"/>
  <c r="O215" i="34" s="1"/>
  <c r="N220" i="34"/>
  <c r="N222" i="34" s="1"/>
  <c r="S28" i="34"/>
  <c r="N216" i="34"/>
  <c r="S26" i="34"/>
  <c r="S27" i="34"/>
  <c r="P206" i="34"/>
  <c r="S25" i="34"/>
  <c r="S32" i="34"/>
  <c r="S24" i="34"/>
  <c r="S31" i="34"/>
  <c r="Q179" i="34"/>
  <c r="P199" i="34"/>
  <c r="AA44" i="32"/>
  <c r="T31" i="31"/>
  <c r="T28" i="31"/>
  <c r="T22" i="31"/>
  <c r="T32" i="31"/>
  <c r="T26" i="31"/>
  <c r="T25" i="31"/>
  <c r="U29" i="31"/>
  <c r="T24" i="31"/>
  <c r="U30" i="31"/>
  <c r="T33" i="31"/>
  <c r="T27" i="31"/>
  <c r="S57" i="2"/>
  <c r="S92" i="2" s="1"/>
  <c r="S21" i="10"/>
  <c r="N27" i="28"/>
  <c r="AA44" i="2"/>
  <c r="P14" i="28"/>
  <c r="X106" i="29"/>
  <c r="X106" i="36"/>
  <c r="P101" i="28"/>
  <c r="P109" i="28"/>
  <c r="N8" i="28"/>
  <c r="Y106" i="35"/>
  <c r="Z94" i="33"/>
  <c r="X106" i="31"/>
  <c r="R29" i="2"/>
  <c r="Q95" i="32"/>
  <c r="Q22" i="28" s="1"/>
  <c r="Q104" i="28"/>
  <c r="Y94" i="10"/>
  <c r="S20" i="2"/>
  <c r="T50" i="2" s="1"/>
  <c r="T85" i="2" s="1"/>
  <c r="Y106" i="30"/>
  <c r="O6" i="28"/>
  <c r="O19" i="28"/>
  <c r="P125" i="34"/>
  <c r="O24" i="28"/>
  <c r="N6" i="28"/>
  <c r="N19" i="28"/>
  <c r="O12" i="28"/>
  <c r="P125" i="35"/>
  <c r="O25" i="28"/>
  <c r="O9" i="28" s="1"/>
  <c r="P125" i="36"/>
  <c r="O26" i="28"/>
  <c r="O10" i="28" s="1"/>
  <c r="X106" i="34"/>
  <c r="P113" i="33"/>
  <c r="P23" i="28" s="1"/>
  <c r="P7" i="28" s="1"/>
  <c r="P125" i="30"/>
  <c r="P17" i="28" s="1"/>
  <c r="AA53" i="33"/>
  <c r="Q113" i="10"/>
  <c r="Q15" i="28" s="1"/>
  <c r="P125" i="29"/>
  <c r="P16" i="28" s="1"/>
  <c r="P199" i="29"/>
  <c r="R94" i="32"/>
  <c r="S29" i="32"/>
  <c r="T19" i="32"/>
  <c r="T27" i="32"/>
  <c r="U57" i="32" s="1"/>
  <c r="U92" i="32" s="1"/>
  <c r="AA39" i="34"/>
  <c r="Z53" i="34"/>
  <c r="N216" i="30"/>
  <c r="N220" i="29"/>
  <c r="N222" i="29" s="1"/>
  <c r="P199" i="30"/>
  <c r="N220" i="30"/>
  <c r="N222" i="30" s="1"/>
  <c r="S22" i="29"/>
  <c r="Q124" i="30"/>
  <c r="Q99" i="28" s="1"/>
  <c r="Q91" i="28" s="1"/>
  <c r="Q124" i="29"/>
  <c r="Q98" i="28" s="1"/>
  <c r="S23" i="29"/>
  <c r="S28" i="29"/>
  <c r="P204" i="30"/>
  <c r="P200" i="30"/>
  <c r="P201" i="30" s="1"/>
  <c r="P211" i="30"/>
  <c r="S31" i="33"/>
  <c r="T67" i="33" s="1"/>
  <c r="T108" i="33" s="1"/>
  <c r="P205" i="30"/>
  <c r="P207" i="30" s="1"/>
  <c r="P212" i="30"/>
  <c r="P214" i="30" s="1"/>
  <c r="S21" i="29"/>
  <c r="R35" i="29"/>
  <c r="O219" i="29"/>
  <c r="O213" i="29"/>
  <c r="O215" i="29" s="1"/>
  <c r="S30" i="33"/>
  <c r="T66" i="33" s="1"/>
  <c r="T107" i="33" s="1"/>
  <c r="S27" i="30"/>
  <c r="N216" i="29"/>
  <c r="S27" i="29"/>
  <c r="S30" i="30"/>
  <c r="T23" i="33"/>
  <c r="U59" i="33" s="1"/>
  <c r="U100" i="33" s="1"/>
  <c r="Q198" i="29"/>
  <c r="S22" i="30"/>
  <c r="S29" i="33"/>
  <c r="T65" i="33" s="1"/>
  <c r="T106" i="33" s="1"/>
  <c r="O218" i="29"/>
  <c r="O206" i="29"/>
  <c r="O208" i="29" s="1"/>
  <c r="Q112" i="33"/>
  <c r="S32" i="33"/>
  <c r="T68" i="33" s="1"/>
  <c r="T109" i="33" s="1"/>
  <c r="S31" i="29"/>
  <c r="S25" i="33"/>
  <c r="T61" i="33" s="1"/>
  <c r="T102" i="33" s="1"/>
  <c r="P180" i="29"/>
  <c r="P204" i="29"/>
  <c r="P211" i="29"/>
  <c r="P200" i="29"/>
  <c r="P201" i="29" s="1"/>
  <c r="S33" i="33"/>
  <c r="T69" i="33" s="1"/>
  <c r="T110" i="33" s="1"/>
  <c r="O206" i="30"/>
  <c r="O208" i="30" s="1"/>
  <c r="O218" i="30"/>
  <c r="S22" i="33"/>
  <c r="T58" i="33" s="1"/>
  <c r="T99" i="33" s="1"/>
  <c r="S21" i="33"/>
  <c r="R35" i="33"/>
  <c r="S28" i="33"/>
  <c r="T64" i="33" s="1"/>
  <c r="T105" i="33" s="1"/>
  <c r="S25" i="29"/>
  <c r="S24" i="33"/>
  <c r="T60" i="33" s="1"/>
  <c r="T101" i="33" s="1"/>
  <c r="S30" i="29"/>
  <c r="S21" i="30"/>
  <c r="R35" i="30"/>
  <c r="S27" i="33"/>
  <c r="T63" i="33" s="1"/>
  <c r="T104" i="33" s="1"/>
  <c r="P180" i="30"/>
  <c r="S32" i="30"/>
  <c r="S24" i="30"/>
  <c r="S28" i="30"/>
  <c r="Q179" i="30"/>
  <c r="S26" i="29"/>
  <c r="S23" i="30"/>
  <c r="O213" i="30"/>
  <c r="O215" i="30" s="1"/>
  <c r="O219" i="30"/>
  <c r="S29" i="30"/>
  <c r="S25" i="30"/>
  <c r="S24" i="29"/>
  <c r="P212" i="29"/>
  <c r="P214" i="29" s="1"/>
  <c r="P205" i="29"/>
  <c r="P207" i="29" s="1"/>
  <c r="S26" i="33"/>
  <c r="T62" i="33" s="1"/>
  <c r="T103" i="33" s="1"/>
  <c r="Q198" i="30"/>
  <c r="Q179" i="29"/>
  <c r="S31" i="30"/>
  <c r="S32" i="29"/>
  <c r="S29" i="29"/>
  <c r="S33" i="30"/>
  <c r="S26" i="30"/>
  <c r="S33" i="29"/>
  <c r="T21" i="31"/>
  <c r="S35" i="31"/>
  <c r="Q213" i="31"/>
  <c r="U23" i="32"/>
  <c r="V53" i="32" s="1"/>
  <c r="V88" i="32" s="1"/>
  <c r="Q95" i="2"/>
  <c r="T19" i="2"/>
  <c r="U49" i="2" s="1"/>
  <c r="U84" i="2" s="1"/>
  <c r="U18" i="2"/>
  <c r="T21" i="2"/>
  <c r="U51" i="2" s="1"/>
  <c r="U86" i="2" s="1"/>
  <c r="T24" i="2"/>
  <c r="U54" i="2" s="1"/>
  <c r="U89" i="2" s="1"/>
  <c r="T26" i="2"/>
  <c r="U56" i="2" s="1"/>
  <c r="U91" i="2" s="1"/>
  <c r="S27" i="2"/>
  <c r="T57" i="2" s="1"/>
  <c r="T92" i="2" s="1"/>
  <c r="R94" i="2"/>
  <c r="R96" i="28" s="1"/>
  <c r="T22" i="2"/>
  <c r="U52" i="2" s="1"/>
  <c r="U87" i="2" s="1"/>
  <c r="T25" i="2"/>
  <c r="U55" i="2" s="1"/>
  <c r="U90" i="2" s="1"/>
  <c r="V23" i="31"/>
  <c r="T26" i="10"/>
  <c r="U62" i="10" s="1"/>
  <c r="U103" i="10" s="1"/>
  <c r="T25" i="10"/>
  <c r="U61" i="10" s="1"/>
  <c r="U102" i="10" s="1"/>
  <c r="T30" i="10"/>
  <c r="U66" i="10" s="1"/>
  <c r="U107" i="10" s="1"/>
  <c r="T24" i="10"/>
  <c r="U60" i="10" s="1"/>
  <c r="U101" i="10" s="1"/>
  <c r="U28" i="10"/>
  <c r="V64" i="10" s="1"/>
  <c r="V105" i="10" s="1"/>
  <c r="T32" i="10"/>
  <c r="U68" i="10" s="1"/>
  <c r="U109" i="10" s="1"/>
  <c r="T29" i="10"/>
  <c r="U65" i="10" s="1"/>
  <c r="U106" i="10" s="1"/>
  <c r="U31" i="10"/>
  <c r="V67" i="10" s="1"/>
  <c r="V108" i="10" s="1"/>
  <c r="T27" i="10"/>
  <c r="U63" i="10" s="1"/>
  <c r="U104" i="10" s="1"/>
  <c r="U22" i="10"/>
  <c r="V58" i="10" s="1"/>
  <c r="V99" i="10" s="1"/>
  <c r="T23" i="10"/>
  <c r="U59" i="10" s="1"/>
  <c r="U100" i="10" s="1"/>
  <c r="T33" i="10"/>
  <c r="U69" i="10" s="1"/>
  <c r="U110" i="10" s="1"/>
  <c r="U25" i="32"/>
  <c r="V55" i="32" s="1"/>
  <c r="V90" i="32" s="1"/>
  <c r="U22" i="32"/>
  <c r="V52" i="32" s="1"/>
  <c r="V87" i="32" s="1"/>
  <c r="U26" i="32"/>
  <c r="V56" i="32" s="1"/>
  <c r="V91" i="32" s="1"/>
  <c r="U21" i="32"/>
  <c r="V51" i="32" s="1"/>
  <c r="V86" i="32" s="1"/>
  <c r="U24" i="32"/>
  <c r="V54" i="32" s="1"/>
  <c r="V89" i="32" s="1"/>
  <c r="V18" i="32"/>
  <c r="T23" i="2" l="1"/>
  <c r="U53" i="2" s="1"/>
  <c r="U88" i="2" s="1"/>
  <c r="X17" i="53"/>
  <c r="X24" i="53"/>
  <c r="V20" i="32"/>
  <c r="W50" i="32" s="1"/>
  <c r="W85" i="32" s="1"/>
  <c r="T59" i="32"/>
  <c r="R180" i="31"/>
  <c r="U190" i="36"/>
  <c r="U171" i="36"/>
  <c r="U27" i="36"/>
  <c r="U63" i="36"/>
  <c r="U116" i="36" s="1"/>
  <c r="V26" i="35"/>
  <c r="V189" i="35"/>
  <c r="V170" i="35"/>
  <c r="V62" i="35"/>
  <c r="V115" i="35" s="1"/>
  <c r="U25" i="35"/>
  <c r="U188" i="35"/>
  <c r="U169" i="35"/>
  <c r="U61" i="35"/>
  <c r="U114" i="35" s="1"/>
  <c r="U28" i="35"/>
  <c r="U191" i="35"/>
  <c r="U172" i="35"/>
  <c r="U64" i="35"/>
  <c r="U117" i="35" s="1"/>
  <c r="U193" i="35"/>
  <c r="U30" i="35"/>
  <c r="U174" i="35"/>
  <c r="U66" i="35"/>
  <c r="U119" i="35" s="1"/>
  <c r="V60" i="35"/>
  <c r="V113" i="35" s="1"/>
  <c r="V24" i="35"/>
  <c r="V168" i="35"/>
  <c r="V187" i="35"/>
  <c r="U167" i="35"/>
  <c r="U23" i="35"/>
  <c r="U186" i="35"/>
  <c r="U59" i="35"/>
  <c r="U112" i="35" s="1"/>
  <c r="U27" i="35"/>
  <c r="U190" i="35"/>
  <c r="U171" i="35"/>
  <c r="U63" i="35"/>
  <c r="U116" i="35" s="1"/>
  <c r="U175" i="35"/>
  <c r="U31" i="35"/>
  <c r="U194" i="35"/>
  <c r="U67" i="35"/>
  <c r="U120" i="35" s="1"/>
  <c r="S98" i="33"/>
  <c r="T57" i="33"/>
  <c r="T98" i="33" s="1"/>
  <c r="W48" i="32"/>
  <c r="W83" i="32" s="1"/>
  <c r="U49" i="32"/>
  <c r="U84" i="32" s="1"/>
  <c r="V48" i="2"/>
  <c r="V83" i="2" s="1"/>
  <c r="W56" i="36"/>
  <c r="W131" i="36"/>
  <c r="W148" i="36"/>
  <c r="W164" i="36"/>
  <c r="W20" i="36"/>
  <c r="W210" i="36"/>
  <c r="W183" i="36"/>
  <c r="W90" i="36"/>
  <c r="W74" i="36"/>
  <c r="W109" i="36"/>
  <c r="W38" i="36"/>
  <c r="W203" i="36"/>
  <c r="W56" i="31"/>
  <c r="W183" i="31"/>
  <c r="W131" i="31"/>
  <c r="W210" i="31"/>
  <c r="W109" i="31"/>
  <c r="W148" i="31"/>
  <c r="W74" i="31"/>
  <c r="W20" i="31"/>
  <c r="W90" i="31"/>
  <c r="W203" i="31"/>
  <c r="W38" i="31"/>
  <c r="W164" i="31"/>
  <c r="W82" i="32"/>
  <c r="W47" i="32"/>
  <c r="W32" i="32"/>
  <c r="W62" i="32"/>
  <c r="W75" i="32"/>
  <c r="W17" i="32"/>
  <c r="W56" i="33"/>
  <c r="W38" i="33"/>
  <c r="W90" i="33"/>
  <c r="W97" i="33"/>
  <c r="W74" i="33"/>
  <c r="W20" i="33"/>
  <c r="Z5" i="28"/>
  <c r="Y2" i="2"/>
  <c r="Y2" i="53" s="1"/>
  <c r="Y13" i="28"/>
  <c r="Y21" i="28"/>
  <c r="W56" i="34"/>
  <c r="W203" i="34"/>
  <c r="W164" i="34"/>
  <c r="W183" i="34"/>
  <c r="W210" i="34"/>
  <c r="W20" i="34"/>
  <c r="W131" i="34"/>
  <c r="W90" i="34"/>
  <c r="W74" i="34"/>
  <c r="W109" i="34"/>
  <c r="W38" i="34"/>
  <c r="W148" i="34"/>
  <c r="X34" i="28"/>
  <c r="X59" i="28" s="1"/>
  <c r="W56" i="30"/>
  <c r="W20" i="30"/>
  <c r="W183" i="30"/>
  <c r="W203" i="30"/>
  <c r="W90" i="30"/>
  <c r="W148" i="30"/>
  <c r="W38" i="30"/>
  <c r="W164" i="30"/>
  <c r="W74" i="30"/>
  <c r="W210" i="30"/>
  <c r="W131" i="30"/>
  <c r="W109" i="30"/>
  <c r="W56" i="35"/>
  <c r="W203" i="35"/>
  <c r="W210" i="35"/>
  <c r="W90" i="35"/>
  <c r="W148" i="35"/>
  <c r="W183" i="35"/>
  <c r="W131" i="35"/>
  <c r="W109" i="35"/>
  <c r="W38" i="35"/>
  <c r="W20" i="35"/>
  <c r="W74" i="35"/>
  <c r="W164" i="35"/>
  <c r="W67" i="28"/>
  <c r="W75" i="28" s="1"/>
  <c r="W87" i="28"/>
  <c r="W95" i="28" s="1"/>
  <c r="W103" i="28" s="1"/>
  <c r="W20" i="10"/>
  <c r="W56" i="10"/>
  <c r="W74" i="10"/>
  <c r="W90" i="10"/>
  <c r="W38" i="10"/>
  <c r="W97" i="10"/>
  <c r="W56" i="43"/>
  <c r="W20" i="43"/>
  <c r="W84" i="43"/>
  <c r="W74" i="43"/>
  <c r="W38" i="43"/>
  <c r="X47" i="2"/>
  <c r="X2" i="43"/>
  <c r="X2" i="35"/>
  <c r="X2" i="33"/>
  <c r="X2" i="31"/>
  <c r="X2" i="36"/>
  <c r="X2" i="34"/>
  <c r="X2" i="32"/>
  <c r="X2" i="30"/>
  <c r="X2" i="29"/>
  <c r="X2" i="10"/>
  <c r="X62" i="2"/>
  <c r="X32" i="2"/>
  <c r="X75" i="2"/>
  <c r="X82" i="2"/>
  <c r="X17" i="2"/>
  <c r="W74" i="29"/>
  <c r="W109" i="29"/>
  <c r="W203" i="29"/>
  <c r="W90" i="29"/>
  <c r="W38" i="29"/>
  <c r="W164" i="29"/>
  <c r="W210" i="29"/>
  <c r="W183" i="29"/>
  <c r="W20" i="29"/>
  <c r="W148" i="29"/>
  <c r="W56" i="29"/>
  <c r="W131" i="29"/>
  <c r="Q206" i="31"/>
  <c r="Q208" i="31" s="1"/>
  <c r="P216" i="31"/>
  <c r="T192" i="29"/>
  <c r="T173" i="29"/>
  <c r="T65" i="29"/>
  <c r="T118" i="29" s="1"/>
  <c r="T168" i="29"/>
  <c r="T187" i="29"/>
  <c r="T60" i="29"/>
  <c r="T113" i="29" s="1"/>
  <c r="T191" i="30"/>
  <c r="T172" i="30"/>
  <c r="T64" i="30"/>
  <c r="T117" i="30" s="1"/>
  <c r="T190" i="29"/>
  <c r="T171" i="29"/>
  <c r="T63" i="29"/>
  <c r="T116" i="29" s="1"/>
  <c r="U196" i="31"/>
  <c r="U177" i="31"/>
  <c r="U69" i="31"/>
  <c r="U122" i="31" s="1"/>
  <c r="T194" i="34"/>
  <c r="T175" i="34"/>
  <c r="T67" i="34"/>
  <c r="T120" i="34" s="1"/>
  <c r="T196" i="34"/>
  <c r="T177" i="34"/>
  <c r="T69" i="34"/>
  <c r="T122" i="34" s="1"/>
  <c r="T195" i="35"/>
  <c r="T176" i="35"/>
  <c r="T68" i="35"/>
  <c r="T121" i="35" s="1"/>
  <c r="T189" i="36"/>
  <c r="T170" i="36"/>
  <c r="T62" i="36"/>
  <c r="T115" i="36" s="1"/>
  <c r="T192" i="36"/>
  <c r="T173" i="36"/>
  <c r="T65" i="36"/>
  <c r="T118" i="36" s="1"/>
  <c r="T110" i="36"/>
  <c r="T195" i="29"/>
  <c r="T176" i="29"/>
  <c r="T68" i="29"/>
  <c r="T121" i="29" s="1"/>
  <c r="T188" i="30"/>
  <c r="T169" i="30"/>
  <c r="T61" i="30"/>
  <c r="T114" i="30" s="1"/>
  <c r="T187" i="30"/>
  <c r="T168" i="30"/>
  <c r="T60" i="30"/>
  <c r="T113" i="30" s="1"/>
  <c r="T188" i="29"/>
  <c r="T169" i="29"/>
  <c r="T61" i="29"/>
  <c r="T114" i="29" s="1"/>
  <c r="V193" i="31"/>
  <c r="V174" i="31"/>
  <c r="V66" i="31"/>
  <c r="V119" i="31" s="1"/>
  <c r="U185" i="31"/>
  <c r="U166" i="31"/>
  <c r="U58" i="31"/>
  <c r="U111" i="31" s="1"/>
  <c r="T191" i="34"/>
  <c r="T172" i="34"/>
  <c r="T64" i="34"/>
  <c r="T117" i="34" s="1"/>
  <c r="T188" i="36"/>
  <c r="T169" i="36"/>
  <c r="T61" i="36"/>
  <c r="T114" i="36" s="1"/>
  <c r="T176" i="36"/>
  <c r="T195" i="36"/>
  <c r="T68" i="36"/>
  <c r="T121" i="36" s="1"/>
  <c r="S71" i="36"/>
  <c r="S71" i="29"/>
  <c r="S110" i="29"/>
  <c r="Y33" i="35"/>
  <c r="Y196" i="35"/>
  <c r="Y177" i="35"/>
  <c r="Y69" i="35"/>
  <c r="Y122" i="35" s="1"/>
  <c r="S71" i="35"/>
  <c r="S110" i="35"/>
  <c r="S124" i="35" s="1"/>
  <c r="S107" i="28" s="1"/>
  <c r="T194" i="30"/>
  <c r="T175" i="30"/>
  <c r="T67" i="30"/>
  <c r="T120" i="30" s="1"/>
  <c r="T192" i="30"/>
  <c r="T173" i="30"/>
  <c r="T65" i="30"/>
  <c r="T118" i="30" s="1"/>
  <c r="T195" i="30"/>
  <c r="T176" i="30"/>
  <c r="T68" i="30"/>
  <c r="T121" i="30" s="1"/>
  <c r="T190" i="30"/>
  <c r="T171" i="30"/>
  <c r="T63" i="30"/>
  <c r="T116" i="30" s="1"/>
  <c r="T185" i="29"/>
  <c r="T166" i="29"/>
  <c r="T58" i="29"/>
  <c r="T111" i="29" s="1"/>
  <c r="U187" i="31"/>
  <c r="U168" i="31"/>
  <c r="U60" i="31"/>
  <c r="U113" i="31" s="1"/>
  <c r="U191" i="31"/>
  <c r="U172" i="31"/>
  <c r="U64" i="31"/>
  <c r="U117" i="31" s="1"/>
  <c r="T187" i="34"/>
  <c r="T168" i="34"/>
  <c r="T60" i="34"/>
  <c r="T113" i="34" s="1"/>
  <c r="T184" i="34"/>
  <c r="T165" i="34"/>
  <c r="T57" i="34"/>
  <c r="T191" i="36"/>
  <c r="T172" i="36"/>
  <c r="T64" i="36"/>
  <c r="T117" i="36" s="1"/>
  <c r="U184" i="36"/>
  <c r="U165" i="36"/>
  <c r="U57" i="36"/>
  <c r="U110" i="36" s="1"/>
  <c r="S71" i="10"/>
  <c r="S98" i="10"/>
  <c r="S112" i="10" s="1"/>
  <c r="V192" i="31"/>
  <c r="V173" i="31"/>
  <c r="V65" i="31"/>
  <c r="V118" i="31" s="1"/>
  <c r="U175" i="31"/>
  <c r="U194" i="31"/>
  <c r="U67" i="31"/>
  <c r="U120" i="31" s="1"/>
  <c r="T195" i="34"/>
  <c r="T176" i="34"/>
  <c r="T68" i="34"/>
  <c r="T121" i="34" s="1"/>
  <c r="T185" i="36"/>
  <c r="T166" i="36"/>
  <c r="T58" i="36"/>
  <c r="T111" i="36" s="1"/>
  <c r="U184" i="31"/>
  <c r="U165" i="31"/>
  <c r="U57" i="31"/>
  <c r="T185" i="30"/>
  <c r="T166" i="30"/>
  <c r="T58" i="30"/>
  <c r="T111" i="30" s="1"/>
  <c r="U188" i="31"/>
  <c r="U169" i="31"/>
  <c r="U61" i="31"/>
  <c r="U114" i="31" s="1"/>
  <c r="T188" i="34"/>
  <c r="T169" i="34"/>
  <c r="T61" i="34"/>
  <c r="T114" i="34" s="1"/>
  <c r="V185" i="35"/>
  <c r="V166" i="35"/>
  <c r="V58" i="35"/>
  <c r="V111" i="35" s="1"/>
  <c r="T196" i="36"/>
  <c r="T177" i="36"/>
  <c r="T69" i="36"/>
  <c r="T122" i="36" s="1"/>
  <c r="W186" i="31"/>
  <c r="W167" i="31"/>
  <c r="W59" i="31"/>
  <c r="W112" i="31" s="1"/>
  <c r="T196" i="29"/>
  <c r="T177" i="29"/>
  <c r="T69" i="29"/>
  <c r="T122" i="29" s="1"/>
  <c r="T186" i="30"/>
  <c r="T167" i="30"/>
  <c r="T59" i="30"/>
  <c r="T112" i="30" s="1"/>
  <c r="U189" i="31"/>
  <c r="U170" i="31"/>
  <c r="U62" i="31"/>
  <c r="U115" i="31" s="1"/>
  <c r="T186" i="34"/>
  <c r="T167" i="34"/>
  <c r="T59" i="34"/>
  <c r="T112" i="34" s="1"/>
  <c r="T192" i="34"/>
  <c r="T173" i="34"/>
  <c r="T65" i="34"/>
  <c r="T118" i="34" s="1"/>
  <c r="T192" i="35"/>
  <c r="T173" i="35"/>
  <c r="T65" i="35"/>
  <c r="T118" i="35" s="1"/>
  <c r="S71" i="34"/>
  <c r="S110" i="34"/>
  <c r="S124" i="34" s="1"/>
  <c r="T71" i="31"/>
  <c r="T110" i="31"/>
  <c r="T124" i="31" s="1"/>
  <c r="T100" i="28" s="1"/>
  <c r="T189" i="30"/>
  <c r="T170" i="30"/>
  <c r="T62" i="30"/>
  <c r="T115" i="30" s="1"/>
  <c r="T189" i="29"/>
  <c r="T170" i="29"/>
  <c r="T62" i="29"/>
  <c r="T115" i="29" s="1"/>
  <c r="T184" i="30"/>
  <c r="T165" i="30"/>
  <c r="T57" i="30"/>
  <c r="T194" i="29"/>
  <c r="T175" i="29"/>
  <c r="T67" i="29"/>
  <c r="T120" i="29" s="1"/>
  <c r="T191" i="29"/>
  <c r="T172" i="29"/>
  <c r="T64" i="29"/>
  <c r="T117" i="29" s="1"/>
  <c r="S35" i="10"/>
  <c r="T57" i="10"/>
  <c r="U195" i="31"/>
  <c r="U176" i="31"/>
  <c r="U68" i="31"/>
  <c r="U121" i="31" s="1"/>
  <c r="T190" i="34"/>
  <c r="T171" i="34"/>
  <c r="T63" i="34"/>
  <c r="T116" i="34" s="1"/>
  <c r="T193" i="34"/>
  <c r="T174" i="34"/>
  <c r="T66" i="34"/>
  <c r="T119" i="34" s="1"/>
  <c r="T187" i="36"/>
  <c r="T168" i="36"/>
  <c r="T60" i="36"/>
  <c r="T113" i="36" s="1"/>
  <c r="T186" i="36"/>
  <c r="T167" i="36"/>
  <c r="T59" i="36"/>
  <c r="T112" i="36" s="1"/>
  <c r="T196" i="30"/>
  <c r="T177" i="30"/>
  <c r="T69" i="30"/>
  <c r="T122" i="30" s="1"/>
  <c r="T193" i="29"/>
  <c r="T174" i="29"/>
  <c r="T66" i="29"/>
  <c r="T119" i="29" s="1"/>
  <c r="T193" i="30"/>
  <c r="T174" i="30"/>
  <c r="T66" i="30"/>
  <c r="T119" i="30" s="1"/>
  <c r="T184" i="29"/>
  <c r="T165" i="29"/>
  <c r="T57" i="29"/>
  <c r="T186" i="29"/>
  <c r="T167" i="29"/>
  <c r="T59" i="29"/>
  <c r="T112" i="29" s="1"/>
  <c r="U171" i="31"/>
  <c r="U190" i="31"/>
  <c r="U63" i="31"/>
  <c r="U116" i="31" s="1"/>
  <c r="T189" i="34"/>
  <c r="T170" i="34"/>
  <c r="T62" i="34"/>
  <c r="T115" i="34" s="1"/>
  <c r="T185" i="34"/>
  <c r="T166" i="34"/>
  <c r="T58" i="34"/>
  <c r="T111" i="34" s="1"/>
  <c r="T184" i="35"/>
  <c r="T165" i="35"/>
  <c r="T57" i="35"/>
  <c r="T193" i="36"/>
  <c r="T174" i="36"/>
  <c r="T66" i="36"/>
  <c r="T119" i="36" s="1"/>
  <c r="T194" i="36"/>
  <c r="T175" i="36"/>
  <c r="T67" i="36"/>
  <c r="T120" i="36" s="1"/>
  <c r="S71" i="30"/>
  <c r="S110" i="30"/>
  <c r="R199" i="31"/>
  <c r="Q215" i="31"/>
  <c r="Q219" i="31"/>
  <c r="Q220" i="31" s="1"/>
  <c r="R205" i="31"/>
  <c r="R207" i="31" s="1"/>
  <c r="R212" i="31"/>
  <c r="R214" i="31" s="1"/>
  <c r="P219" i="36"/>
  <c r="P220" i="36" s="1"/>
  <c r="P208" i="34"/>
  <c r="Q199" i="36"/>
  <c r="P218" i="34"/>
  <c r="O220" i="34"/>
  <c r="P219" i="34"/>
  <c r="R211" i="31"/>
  <c r="R200" i="31"/>
  <c r="R201" i="31" s="1"/>
  <c r="R204" i="31"/>
  <c r="P213" i="36"/>
  <c r="P215" i="36" s="1"/>
  <c r="Q180" i="36"/>
  <c r="Q199" i="34"/>
  <c r="R125" i="31"/>
  <c r="R18" i="28" s="1"/>
  <c r="Q90" i="28"/>
  <c r="P206" i="36"/>
  <c r="P208" i="36" s="1"/>
  <c r="O220" i="36"/>
  <c r="O216" i="34"/>
  <c r="O216" i="36"/>
  <c r="Q180" i="34"/>
  <c r="Q211" i="35"/>
  <c r="Q213" i="35" s="1"/>
  <c r="Q212" i="36"/>
  <c r="Q214" i="36" s="1"/>
  <c r="Q180" i="35"/>
  <c r="R179" i="35"/>
  <c r="R204" i="35" s="1"/>
  <c r="Q199" i="35"/>
  <c r="Q204" i="36"/>
  <c r="Q206" i="36" s="1"/>
  <c r="Q208" i="36" s="1"/>
  <c r="Q211" i="36"/>
  <c r="Q200" i="36"/>
  <c r="Q201" i="36" s="1"/>
  <c r="S124" i="36"/>
  <c r="S108" i="28" s="1"/>
  <c r="S92" i="28" s="1"/>
  <c r="R179" i="36"/>
  <c r="R198" i="36"/>
  <c r="R212" i="36" s="1"/>
  <c r="R214" i="36" s="1"/>
  <c r="U21" i="36"/>
  <c r="T24" i="36"/>
  <c r="T31" i="36"/>
  <c r="T26" i="36"/>
  <c r="T22" i="36"/>
  <c r="T23" i="36"/>
  <c r="T32" i="36"/>
  <c r="T28" i="36"/>
  <c r="T30" i="36"/>
  <c r="T25" i="36"/>
  <c r="T33" i="36"/>
  <c r="S35" i="36"/>
  <c r="T29" i="36"/>
  <c r="Q200" i="35"/>
  <c r="Q201" i="35" s="1"/>
  <c r="V22" i="35"/>
  <c r="T21" i="35"/>
  <c r="S35" i="35"/>
  <c r="Q206" i="35"/>
  <c r="P218" i="35"/>
  <c r="P206" i="35"/>
  <c r="P208" i="35" s="1"/>
  <c r="T29" i="35"/>
  <c r="P219" i="35"/>
  <c r="P213" i="35"/>
  <c r="P215" i="35" s="1"/>
  <c r="T32" i="35"/>
  <c r="O216" i="35"/>
  <c r="R198" i="35"/>
  <c r="Q205" i="35"/>
  <c r="Q207" i="35" s="1"/>
  <c r="Q212" i="35"/>
  <c r="Q214" i="35" s="1"/>
  <c r="O220" i="35"/>
  <c r="P215" i="34"/>
  <c r="Q211" i="34"/>
  <c r="Q213" i="34" s="1"/>
  <c r="Q204" i="34"/>
  <c r="R179" i="34"/>
  <c r="T29" i="34"/>
  <c r="T22" i="34"/>
  <c r="R201" i="34"/>
  <c r="R106" i="28"/>
  <c r="T27" i="34"/>
  <c r="R198" i="34"/>
  <c r="T32" i="34"/>
  <c r="T23" i="34"/>
  <c r="T21" i="34"/>
  <c r="S35" i="34"/>
  <c r="T24" i="34"/>
  <c r="T25" i="34"/>
  <c r="T28" i="34"/>
  <c r="T30" i="34"/>
  <c r="T33" i="34"/>
  <c r="T26" i="34"/>
  <c r="Q205" i="34"/>
  <c r="Q207" i="34" s="1"/>
  <c r="Q212" i="34"/>
  <c r="T31" i="34"/>
  <c r="S179" i="31"/>
  <c r="S204" i="31" s="1"/>
  <c r="U25" i="31"/>
  <c r="U32" i="31"/>
  <c r="V30" i="31"/>
  <c r="S198" i="31"/>
  <c r="S205" i="31" s="1"/>
  <c r="S207" i="31" s="1"/>
  <c r="U27" i="31"/>
  <c r="V29" i="31"/>
  <c r="U28" i="31"/>
  <c r="U26" i="31"/>
  <c r="U22" i="31"/>
  <c r="U33" i="31"/>
  <c r="U24" i="31"/>
  <c r="U31" i="31"/>
  <c r="S59" i="2"/>
  <c r="T59" i="2"/>
  <c r="T21" i="10"/>
  <c r="N11" i="28"/>
  <c r="O5" i="47" s="1"/>
  <c r="Q14" i="28"/>
  <c r="T20" i="2"/>
  <c r="AA94" i="33"/>
  <c r="Q125" i="36"/>
  <c r="P26" i="28"/>
  <c r="P10" i="28" s="1"/>
  <c r="Z94" i="10"/>
  <c r="Y106" i="31"/>
  <c r="Y106" i="36"/>
  <c r="P6" i="28"/>
  <c r="P19" i="28"/>
  <c r="Q113" i="33"/>
  <c r="Q23" i="28" s="1"/>
  <c r="Q7" i="28" s="1"/>
  <c r="Q105" i="28"/>
  <c r="Q89" i="28" s="1"/>
  <c r="Q125" i="35"/>
  <c r="P25" i="28"/>
  <c r="P9" i="28" s="1"/>
  <c r="Y106" i="29"/>
  <c r="P12" i="28"/>
  <c r="O8" i="28"/>
  <c r="O11" i="28" s="1"/>
  <c r="O27" i="28"/>
  <c r="Z106" i="30"/>
  <c r="Y106" i="34"/>
  <c r="Q125" i="34"/>
  <c r="P24" i="28"/>
  <c r="P8" i="28" s="1"/>
  <c r="Z106" i="35"/>
  <c r="Q101" i="28"/>
  <c r="R95" i="32"/>
  <c r="R22" i="28" s="1"/>
  <c r="R104" i="28"/>
  <c r="Q88" i="28"/>
  <c r="Q125" i="30"/>
  <c r="Q17" i="28" s="1"/>
  <c r="R113" i="10"/>
  <c r="R15" i="28" s="1"/>
  <c r="Q125" i="29"/>
  <c r="Q16" i="28" s="1"/>
  <c r="T29" i="32"/>
  <c r="S94" i="32"/>
  <c r="U27" i="32"/>
  <c r="V57" i="32" s="1"/>
  <c r="V92" i="32" s="1"/>
  <c r="U19" i="32"/>
  <c r="O220" i="29"/>
  <c r="R95" i="2"/>
  <c r="AA53" i="34"/>
  <c r="Q180" i="29"/>
  <c r="O216" i="30"/>
  <c r="O216" i="29"/>
  <c r="T33" i="30"/>
  <c r="T32" i="29"/>
  <c r="T27" i="33"/>
  <c r="U63" i="33" s="1"/>
  <c r="U104" i="33" s="1"/>
  <c r="T25" i="29"/>
  <c r="O220" i="30"/>
  <c r="T25" i="33"/>
  <c r="U61" i="33" s="1"/>
  <c r="U102" i="33" s="1"/>
  <c r="T27" i="29"/>
  <c r="P206" i="30"/>
  <c r="P208" i="30" s="1"/>
  <c r="P218" i="30"/>
  <c r="T26" i="30"/>
  <c r="T31" i="30"/>
  <c r="T23" i="30"/>
  <c r="Q211" i="30"/>
  <c r="Q204" i="30"/>
  <c r="Q200" i="30"/>
  <c r="Q201" i="30" s="1"/>
  <c r="T28" i="33"/>
  <c r="U64" i="33" s="1"/>
  <c r="U105" i="33" s="1"/>
  <c r="Q212" i="29"/>
  <c r="Q214" i="29" s="1"/>
  <c r="Q205" i="29"/>
  <c r="Q207" i="29" s="1"/>
  <c r="T30" i="33"/>
  <c r="U66" i="33" s="1"/>
  <c r="U107" i="33" s="1"/>
  <c r="T21" i="29"/>
  <c r="S35" i="29"/>
  <c r="T33" i="33"/>
  <c r="U69" i="33" s="1"/>
  <c r="U110" i="33" s="1"/>
  <c r="T31" i="29"/>
  <c r="T28" i="29"/>
  <c r="T29" i="29"/>
  <c r="T24" i="29"/>
  <c r="T28" i="30"/>
  <c r="R179" i="30"/>
  <c r="T24" i="33"/>
  <c r="U60" i="33" s="1"/>
  <c r="U101" i="33" s="1"/>
  <c r="T29" i="33"/>
  <c r="U65" i="33" s="1"/>
  <c r="U106" i="33" s="1"/>
  <c r="U23" i="33"/>
  <c r="V59" i="33" s="1"/>
  <c r="V100" i="33" s="1"/>
  <c r="T22" i="29"/>
  <c r="T29" i="30"/>
  <c r="S35" i="30"/>
  <c r="T21" i="30"/>
  <c r="T21" i="33"/>
  <c r="S35" i="33"/>
  <c r="T30" i="30"/>
  <c r="T33" i="29"/>
  <c r="R124" i="29"/>
  <c r="R98" i="28" s="1"/>
  <c r="Q204" i="29"/>
  <c r="Q211" i="29"/>
  <c r="Q200" i="29"/>
  <c r="Q201" i="29" s="1"/>
  <c r="T26" i="29"/>
  <c r="T32" i="30"/>
  <c r="R124" i="30"/>
  <c r="R99" i="28" s="1"/>
  <c r="R91" i="28" s="1"/>
  <c r="R112" i="33"/>
  <c r="P219" i="29"/>
  <c r="P213" i="29"/>
  <c r="P215" i="29" s="1"/>
  <c r="R198" i="29"/>
  <c r="T31" i="33"/>
  <c r="U67" i="33" s="1"/>
  <c r="U108" i="33" s="1"/>
  <c r="T23" i="29"/>
  <c r="R179" i="29"/>
  <c r="Q205" i="30"/>
  <c r="Q207" i="30" s="1"/>
  <c r="Q212" i="30"/>
  <c r="Q214" i="30" s="1"/>
  <c r="Q199" i="30"/>
  <c r="T24" i="30"/>
  <c r="R198" i="30"/>
  <c r="T22" i="33"/>
  <c r="U58" i="33" s="1"/>
  <c r="U99" i="33" s="1"/>
  <c r="P218" i="29"/>
  <c r="P206" i="29"/>
  <c r="P208" i="29" s="1"/>
  <c r="T32" i="33"/>
  <c r="U68" i="33" s="1"/>
  <c r="U109" i="33" s="1"/>
  <c r="T22" i="30"/>
  <c r="T27" i="30"/>
  <c r="P219" i="30"/>
  <c r="P213" i="30"/>
  <c r="P215" i="30" s="1"/>
  <c r="T26" i="33"/>
  <c r="U62" i="33" s="1"/>
  <c r="U103" i="33" s="1"/>
  <c r="T25" i="30"/>
  <c r="Q180" i="30"/>
  <c r="T30" i="29"/>
  <c r="Q199" i="29"/>
  <c r="U21" i="31"/>
  <c r="T35" i="31"/>
  <c r="V23" i="32"/>
  <c r="W53" i="32" s="1"/>
  <c r="W88" i="32" s="1"/>
  <c r="U23" i="2"/>
  <c r="V53" i="2" s="1"/>
  <c r="V88" i="2" s="1"/>
  <c r="S94" i="2"/>
  <c r="S96" i="28" s="1"/>
  <c r="T27" i="2"/>
  <c r="U57" i="2" s="1"/>
  <c r="U92" i="2" s="1"/>
  <c r="U25" i="2"/>
  <c r="V55" i="2" s="1"/>
  <c r="V90" i="2" s="1"/>
  <c r="U26" i="2"/>
  <c r="V56" i="2" s="1"/>
  <c r="V91" i="2" s="1"/>
  <c r="U21" i="2"/>
  <c r="V51" i="2" s="1"/>
  <c r="V86" i="2" s="1"/>
  <c r="U22" i="2"/>
  <c r="V52" i="2" s="1"/>
  <c r="V87" i="2" s="1"/>
  <c r="U19" i="2"/>
  <c r="V49" i="2" s="1"/>
  <c r="V84" i="2" s="1"/>
  <c r="U24" i="2"/>
  <c r="V54" i="2" s="1"/>
  <c r="V89" i="2" s="1"/>
  <c r="S29" i="2"/>
  <c r="V18" i="2"/>
  <c r="W23" i="31"/>
  <c r="U33" i="10"/>
  <c r="V69" i="10" s="1"/>
  <c r="V110" i="10" s="1"/>
  <c r="U23" i="10"/>
  <c r="V59" i="10" s="1"/>
  <c r="V100" i="10" s="1"/>
  <c r="V22" i="10"/>
  <c r="W58" i="10" s="1"/>
  <c r="W99" i="10" s="1"/>
  <c r="U29" i="10"/>
  <c r="V65" i="10" s="1"/>
  <c r="V106" i="10" s="1"/>
  <c r="U26" i="10"/>
  <c r="V62" i="10" s="1"/>
  <c r="V103" i="10" s="1"/>
  <c r="U32" i="10"/>
  <c r="V68" i="10" s="1"/>
  <c r="V109" i="10" s="1"/>
  <c r="U24" i="10"/>
  <c r="V60" i="10" s="1"/>
  <c r="V101" i="10" s="1"/>
  <c r="U27" i="10"/>
  <c r="V63" i="10" s="1"/>
  <c r="V104" i="10" s="1"/>
  <c r="U30" i="10"/>
  <c r="V66" i="10" s="1"/>
  <c r="V107" i="10" s="1"/>
  <c r="V31" i="10"/>
  <c r="W67" i="10" s="1"/>
  <c r="W108" i="10" s="1"/>
  <c r="V28" i="10"/>
  <c r="W64" i="10" s="1"/>
  <c r="W105" i="10" s="1"/>
  <c r="U25" i="10"/>
  <c r="V61" i="10" s="1"/>
  <c r="V102" i="10" s="1"/>
  <c r="V21" i="32"/>
  <c r="W51" i="32" s="1"/>
  <c r="W86" i="32" s="1"/>
  <c r="V26" i="32"/>
  <c r="W56" i="32" s="1"/>
  <c r="W91" i="32" s="1"/>
  <c r="W20" i="32"/>
  <c r="X50" i="32" s="1"/>
  <c r="X85" i="32" s="1"/>
  <c r="V25" i="32"/>
  <c r="W55" i="32" s="1"/>
  <c r="W90" i="32" s="1"/>
  <c r="V22" i="32"/>
  <c r="W52" i="32" s="1"/>
  <c r="W87" i="32" s="1"/>
  <c r="W18" i="32"/>
  <c r="V24" i="32"/>
  <c r="W54" i="32" s="1"/>
  <c r="W89" i="32" s="1"/>
  <c r="Y24" i="53" l="1"/>
  <c r="Y17" i="53"/>
  <c r="V171" i="36"/>
  <c r="V63" i="36"/>
  <c r="V116" i="36" s="1"/>
  <c r="V27" i="36"/>
  <c r="V190" i="36"/>
  <c r="V193" i="35"/>
  <c r="V174" i="35"/>
  <c r="V66" i="35"/>
  <c r="V119" i="35" s="1"/>
  <c r="V30" i="35"/>
  <c r="V31" i="35"/>
  <c r="V194" i="35"/>
  <c r="V175" i="35"/>
  <c r="V67" i="35"/>
  <c r="V120" i="35" s="1"/>
  <c r="V59" i="35"/>
  <c r="V112" i="35" s="1"/>
  <c r="V23" i="35"/>
  <c r="V186" i="35"/>
  <c r="V167" i="35"/>
  <c r="V25" i="35"/>
  <c r="V169" i="35"/>
  <c r="V188" i="35"/>
  <c r="V61" i="35"/>
  <c r="V114" i="35" s="1"/>
  <c r="W24" i="35"/>
  <c r="W60" i="35"/>
  <c r="W113" i="35" s="1"/>
  <c r="W168" i="35"/>
  <c r="W187" i="35"/>
  <c r="V64" i="35"/>
  <c r="V117" i="35" s="1"/>
  <c r="V28" i="35"/>
  <c r="V191" i="35"/>
  <c r="V172" i="35"/>
  <c r="W170" i="35"/>
  <c r="W26" i="35"/>
  <c r="W189" i="35"/>
  <c r="W62" i="35"/>
  <c r="W115" i="35" s="1"/>
  <c r="V63" i="35"/>
  <c r="V116" i="35" s="1"/>
  <c r="V27" i="35"/>
  <c r="V171" i="35"/>
  <c r="V190" i="35"/>
  <c r="T71" i="33"/>
  <c r="U57" i="33"/>
  <c r="U71" i="33" s="1"/>
  <c r="X48" i="32"/>
  <c r="X83" i="32" s="1"/>
  <c r="V49" i="32"/>
  <c r="V59" i="32" s="1"/>
  <c r="U59" i="32"/>
  <c r="U50" i="2"/>
  <c r="U85" i="2" s="1"/>
  <c r="W48" i="2"/>
  <c r="W83" i="2" s="1"/>
  <c r="X56" i="33"/>
  <c r="X90" i="33"/>
  <c r="X97" i="33"/>
  <c r="X74" i="33"/>
  <c r="X20" i="33"/>
  <c r="X38" i="33"/>
  <c r="X74" i="10"/>
  <c r="X56" i="10"/>
  <c r="X20" i="10"/>
  <c r="X97" i="10"/>
  <c r="X38" i="10"/>
  <c r="X90" i="10"/>
  <c r="X56" i="35"/>
  <c r="X210" i="35"/>
  <c r="X203" i="35"/>
  <c r="X148" i="35"/>
  <c r="X109" i="35"/>
  <c r="X20" i="35"/>
  <c r="X183" i="35"/>
  <c r="X131" i="35"/>
  <c r="X74" i="35"/>
  <c r="X164" i="35"/>
  <c r="X90" i="35"/>
  <c r="X38" i="35"/>
  <c r="AA5" i="28"/>
  <c r="Z2" i="2"/>
  <c r="Z2" i="53" s="1"/>
  <c r="Z21" i="28"/>
  <c r="Z13" i="28"/>
  <c r="X183" i="29"/>
  <c r="X210" i="29"/>
  <c r="X20" i="29"/>
  <c r="X109" i="29"/>
  <c r="X90" i="29"/>
  <c r="X203" i="29"/>
  <c r="X74" i="29"/>
  <c r="X164" i="29"/>
  <c r="X38" i="29"/>
  <c r="X148" i="29"/>
  <c r="X56" i="29"/>
  <c r="X131" i="29"/>
  <c r="X84" i="43"/>
  <c r="X56" i="43"/>
  <c r="X20" i="43"/>
  <c r="X74" i="43"/>
  <c r="X38" i="43"/>
  <c r="X56" i="31"/>
  <c r="X131" i="31"/>
  <c r="X210" i="31"/>
  <c r="X109" i="31"/>
  <c r="X148" i="31"/>
  <c r="X74" i="31"/>
  <c r="X20" i="31"/>
  <c r="X164" i="31"/>
  <c r="X203" i="31"/>
  <c r="X38" i="31"/>
  <c r="X183" i="31"/>
  <c r="X90" i="31"/>
  <c r="X56" i="30"/>
  <c r="X131" i="30"/>
  <c r="X74" i="30"/>
  <c r="X210" i="30"/>
  <c r="X148" i="30"/>
  <c r="X90" i="30"/>
  <c r="X203" i="30"/>
  <c r="X164" i="30"/>
  <c r="X183" i="30"/>
  <c r="X109" i="30"/>
  <c r="X20" i="30"/>
  <c r="X38" i="30"/>
  <c r="Y34" i="28"/>
  <c r="Y59" i="28" s="1"/>
  <c r="X47" i="32"/>
  <c r="X82" i="32"/>
  <c r="X75" i="32"/>
  <c r="X62" i="32"/>
  <c r="X32" i="32"/>
  <c r="X17" i="32"/>
  <c r="X56" i="34"/>
  <c r="X38" i="34"/>
  <c r="X210" i="34"/>
  <c r="X74" i="34"/>
  <c r="X183" i="34"/>
  <c r="X20" i="34"/>
  <c r="X90" i="34"/>
  <c r="X203" i="34"/>
  <c r="X148" i="34"/>
  <c r="X164" i="34"/>
  <c r="X131" i="34"/>
  <c r="X109" i="34"/>
  <c r="X87" i="28"/>
  <c r="X95" i="28" s="1"/>
  <c r="X103" i="28" s="1"/>
  <c r="X67" i="28"/>
  <c r="X75" i="28" s="1"/>
  <c r="X56" i="36"/>
  <c r="X90" i="36"/>
  <c r="X164" i="36"/>
  <c r="X131" i="36"/>
  <c r="X20" i="36"/>
  <c r="X210" i="36"/>
  <c r="X74" i="36"/>
  <c r="X148" i="36"/>
  <c r="X38" i="36"/>
  <c r="X183" i="36"/>
  <c r="X109" i="36"/>
  <c r="X203" i="36"/>
  <c r="Y47" i="2"/>
  <c r="Y2" i="43"/>
  <c r="Y2" i="35"/>
  <c r="Y2" i="33"/>
  <c r="Y2" i="31"/>
  <c r="Y2" i="34"/>
  <c r="Y2" i="29"/>
  <c r="Y2" i="36"/>
  <c r="Y2" i="32"/>
  <c r="Y2" i="10"/>
  <c r="Y2" i="30"/>
  <c r="Y75" i="2"/>
  <c r="Y82" i="2"/>
  <c r="Y17" i="2"/>
  <c r="Y32" i="2"/>
  <c r="Y62" i="2"/>
  <c r="Q216" i="31"/>
  <c r="R219" i="31"/>
  <c r="R213" i="31"/>
  <c r="R215" i="31" s="1"/>
  <c r="R218" i="31"/>
  <c r="U184" i="30"/>
  <c r="U165" i="30"/>
  <c r="U57" i="30"/>
  <c r="U191" i="30"/>
  <c r="U172" i="30"/>
  <c r="U64" i="30"/>
  <c r="U117" i="30" s="1"/>
  <c r="U194" i="30"/>
  <c r="U175" i="30"/>
  <c r="U67" i="30"/>
  <c r="U120" i="30" s="1"/>
  <c r="V191" i="31"/>
  <c r="V172" i="31"/>
  <c r="V64" i="31"/>
  <c r="V117" i="31" s="1"/>
  <c r="V188" i="31"/>
  <c r="V169" i="31"/>
  <c r="V61" i="31"/>
  <c r="V114" i="31" s="1"/>
  <c r="U184" i="34"/>
  <c r="U165" i="34"/>
  <c r="U57" i="34"/>
  <c r="U173" i="34"/>
  <c r="U192" i="34"/>
  <c r="U65" i="34"/>
  <c r="U118" i="34" s="1"/>
  <c r="U192" i="35"/>
  <c r="U173" i="35"/>
  <c r="U65" i="35"/>
  <c r="U118" i="35" s="1"/>
  <c r="U192" i="36"/>
  <c r="U173" i="36"/>
  <c r="U65" i="36"/>
  <c r="U118" i="36" s="1"/>
  <c r="U185" i="36"/>
  <c r="U166" i="36"/>
  <c r="U58" i="36"/>
  <c r="U111" i="36" s="1"/>
  <c r="X186" i="31"/>
  <c r="X167" i="31"/>
  <c r="X59" i="31"/>
  <c r="X112" i="31" s="1"/>
  <c r="U168" i="29"/>
  <c r="U187" i="29"/>
  <c r="U60" i="29"/>
  <c r="U113" i="29" s="1"/>
  <c r="U189" i="30"/>
  <c r="U170" i="30"/>
  <c r="U62" i="30"/>
  <c r="U115" i="30" s="1"/>
  <c r="U195" i="29"/>
  <c r="U176" i="29"/>
  <c r="U68" i="29"/>
  <c r="U121" i="29" s="1"/>
  <c r="U189" i="34"/>
  <c r="U170" i="34"/>
  <c r="U62" i="34"/>
  <c r="U115" i="34" s="1"/>
  <c r="U186" i="34"/>
  <c r="U167" i="34"/>
  <c r="U59" i="34"/>
  <c r="U112" i="34" s="1"/>
  <c r="U189" i="36"/>
  <c r="U170" i="36"/>
  <c r="U62" i="36"/>
  <c r="U115" i="36" s="1"/>
  <c r="T71" i="10"/>
  <c r="T98" i="10"/>
  <c r="T112" i="10" s="1"/>
  <c r="T71" i="30"/>
  <c r="T110" i="30"/>
  <c r="U187" i="30"/>
  <c r="U168" i="30"/>
  <c r="U60" i="30"/>
  <c r="U113" i="30" s="1"/>
  <c r="U192" i="30"/>
  <c r="U173" i="30"/>
  <c r="U65" i="30"/>
  <c r="U118" i="30" s="1"/>
  <c r="U192" i="29"/>
  <c r="U173" i="29"/>
  <c r="U65" i="29"/>
  <c r="U118" i="29" s="1"/>
  <c r="U196" i="30"/>
  <c r="U177" i="30"/>
  <c r="U69" i="30"/>
  <c r="U122" i="30" s="1"/>
  <c r="U196" i="34"/>
  <c r="U177" i="34"/>
  <c r="U69" i="34"/>
  <c r="U122" i="34" s="1"/>
  <c r="U195" i="34"/>
  <c r="U176" i="34"/>
  <c r="U68" i="34"/>
  <c r="U121" i="34" s="1"/>
  <c r="U195" i="35"/>
  <c r="U176" i="35"/>
  <c r="U68" i="35"/>
  <c r="U121" i="35" s="1"/>
  <c r="U196" i="36"/>
  <c r="U177" i="36"/>
  <c r="U69" i="36"/>
  <c r="U122" i="36" s="1"/>
  <c r="U194" i="36"/>
  <c r="U175" i="36"/>
  <c r="U67" i="36"/>
  <c r="U120" i="36" s="1"/>
  <c r="V184" i="31"/>
  <c r="V165" i="31"/>
  <c r="V57" i="31"/>
  <c r="U190" i="30"/>
  <c r="U171" i="30"/>
  <c r="U63" i="30"/>
  <c r="U116" i="30" s="1"/>
  <c r="U185" i="29"/>
  <c r="U166" i="29"/>
  <c r="U58" i="29"/>
  <c r="U111" i="29" s="1"/>
  <c r="U191" i="29"/>
  <c r="U172" i="29"/>
  <c r="U64" i="29"/>
  <c r="U117" i="29" s="1"/>
  <c r="T35" i="10"/>
  <c r="U57" i="10"/>
  <c r="V175" i="31"/>
  <c r="V194" i="31"/>
  <c r="V67" i="31"/>
  <c r="V120" i="31" s="1"/>
  <c r="W173" i="31"/>
  <c r="W192" i="31"/>
  <c r="W65" i="31"/>
  <c r="W118" i="31" s="1"/>
  <c r="U193" i="34"/>
  <c r="U174" i="34"/>
  <c r="U66" i="34"/>
  <c r="U119" i="34" s="1"/>
  <c r="U188" i="36"/>
  <c r="U169" i="36"/>
  <c r="U61" i="36"/>
  <c r="U114" i="36" s="1"/>
  <c r="U187" i="36"/>
  <c r="U168" i="36"/>
  <c r="U60" i="36"/>
  <c r="U113" i="36" s="1"/>
  <c r="T71" i="34"/>
  <c r="T110" i="34"/>
  <c r="T124" i="34" s="1"/>
  <c r="Z33" i="35"/>
  <c r="Z196" i="35"/>
  <c r="Z177" i="35"/>
  <c r="Z69" i="35"/>
  <c r="Z122" i="35" s="1"/>
  <c r="U185" i="30"/>
  <c r="U166" i="30"/>
  <c r="U58" i="30"/>
  <c r="U111" i="30" s="1"/>
  <c r="U177" i="29"/>
  <c r="U196" i="29"/>
  <c r="U69" i="29"/>
  <c r="U122" i="29" s="1"/>
  <c r="U194" i="29"/>
  <c r="U175" i="29"/>
  <c r="U67" i="29"/>
  <c r="U120" i="29" s="1"/>
  <c r="U190" i="29"/>
  <c r="U171" i="29"/>
  <c r="U63" i="29"/>
  <c r="U116" i="29" s="1"/>
  <c r="V168" i="31"/>
  <c r="V187" i="31"/>
  <c r="V60" i="31"/>
  <c r="V113" i="31" s="1"/>
  <c r="V190" i="31"/>
  <c r="V171" i="31"/>
  <c r="V63" i="31"/>
  <c r="V116" i="31" s="1"/>
  <c r="U191" i="34"/>
  <c r="U172" i="34"/>
  <c r="U64" i="34"/>
  <c r="U117" i="34" s="1"/>
  <c r="U190" i="34"/>
  <c r="U171" i="34"/>
  <c r="U63" i="34"/>
  <c r="U116" i="34" s="1"/>
  <c r="U193" i="36"/>
  <c r="U174" i="36"/>
  <c r="U66" i="36"/>
  <c r="U119" i="36" s="1"/>
  <c r="V184" i="36"/>
  <c r="V165" i="36"/>
  <c r="V57" i="36"/>
  <c r="U193" i="29"/>
  <c r="U174" i="29"/>
  <c r="U66" i="29"/>
  <c r="U119" i="29" s="1"/>
  <c r="U193" i="30"/>
  <c r="U174" i="30"/>
  <c r="U66" i="30"/>
  <c r="U119" i="30" s="1"/>
  <c r="V196" i="31"/>
  <c r="V177" i="31"/>
  <c r="V69" i="31"/>
  <c r="V122" i="31" s="1"/>
  <c r="U169" i="34"/>
  <c r="U188" i="34"/>
  <c r="U61" i="34"/>
  <c r="U114" i="34" s="1"/>
  <c r="U165" i="35"/>
  <c r="U184" i="35"/>
  <c r="U57" i="35"/>
  <c r="U191" i="36"/>
  <c r="U172" i="36"/>
  <c r="U64" i="36"/>
  <c r="U117" i="36" s="1"/>
  <c r="U195" i="30"/>
  <c r="U176" i="30"/>
  <c r="U68" i="30"/>
  <c r="U121" i="30" s="1"/>
  <c r="V166" i="31"/>
  <c r="V185" i="31"/>
  <c r="V58" i="31"/>
  <c r="V111" i="31" s="1"/>
  <c r="W193" i="31"/>
  <c r="W174" i="31"/>
  <c r="W66" i="31"/>
  <c r="W119" i="31" s="1"/>
  <c r="U194" i="34"/>
  <c r="U175" i="34"/>
  <c r="U67" i="34"/>
  <c r="U120" i="34" s="1"/>
  <c r="U168" i="34"/>
  <c r="U187" i="34"/>
  <c r="U60" i="34"/>
  <c r="U113" i="34" s="1"/>
  <c r="W185" i="35"/>
  <c r="W166" i="35"/>
  <c r="W58" i="35"/>
  <c r="W111" i="35" s="1"/>
  <c r="U195" i="36"/>
  <c r="U176" i="36"/>
  <c r="U68" i="36"/>
  <c r="U121" i="36" s="1"/>
  <c r="T71" i="29"/>
  <c r="T110" i="29"/>
  <c r="U71" i="31"/>
  <c r="U110" i="31"/>
  <c r="U124" i="31" s="1"/>
  <c r="U100" i="28" s="1"/>
  <c r="U188" i="30"/>
  <c r="U169" i="30"/>
  <c r="U61" i="30"/>
  <c r="U114" i="30" s="1"/>
  <c r="U167" i="29"/>
  <c r="U186" i="29"/>
  <c r="U59" i="29"/>
  <c r="U112" i="29" s="1"/>
  <c r="U189" i="29"/>
  <c r="U170" i="29"/>
  <c r="U62" i="29"/>
  <c r="U115" i="29" s="1"/>
  <c r="U184" i="29"/>
  <c r="U165" i="29"/>
  <c r="U57" i="29"/>
  <c r="U186" i="30"/>
  <c r="U167" i="30"/>
  <c r="U59" i="30"/>
  <c r="U112" i="30" s="1"/>
  <c r="U188" i="29"/>
  <c r="U169" i="29"/>
  <c r="U61" i="29"/>
  <c r="U114" i="29" s="1"/>
  <c r="V189" i="31"/>
  <c r="V170" i="31"/>
  <c r="V62" i="31"/>
  <c r="V115" i="31" s="1"/>
  <c r="V195" i="31"/>
  <c r="V176" i="31"/>
  <c r="V68" i="31"/>
  <c r="V121" i="31" s="1"/>
  <c r="U185" i="34"/>
  <c r="U166" i="34"/>
  <c r="U58" i="34"/>
  <c r="U111" i="34" s="1"/>
  <c r="U186" i="36"/>
  <c r="U167" i="36"/>
  <c r="U59" i="36"/>
  <c r="T71" i="35"/>
  <c r="T110" i="35"/>
  <c r="T124" i="35" s="1"/>
  <c r="T107" i="28" s="1"/>
  <c r="T71" i="36"/>
  <c r="P220" i="34"/>
  <c r="R206" i="31"/>
  <c r="R208" i="31" s="1"/>
  <c r="P216" i="34"/>
  <c r="R211" i="35"/>
  <c r="R213" i="35" s="1"/>
  <c r="R180" i="35"/>
  <c r="P216" i="36"/>
  <c r="S125" i="31"/>
  <c r="S18" i="28" s="1"/>
  <c r="S212" i="31"/>
  <c r="S214" i="31" s="1"/>
  <c r="Q219" i="36"/>
  <c r="S199" i="31"/>
  <c r="R199" i="36"/>
  <c r="Q213" i="36"/>
  <c r="Q215" i="36" s="1"/>
  <c r="Q216" i="36" s="1"/>
  <c r="Q208" i="35"/>
  <c r="S200" i="31"/>
  <c r="S201" i="31" s="1"/>
  <c r="R200" i="35"/>
  <c r="R201" i="35" s="1"/>
  <c r="R200" i="36"/>
  <c r="R201" i="36" s="1"/>
  <c r="P220" i="35"/>
  <c r="R204" i="36"/>
  <c r="R211" i="36"/>
  <c r="R219" i="36" s="1"/>
  <c r="Q218" i="35"/>
  <c r="Q218" i="36"/>
  <c r="R205" i="36"/>
  <c r="R207" i="36" s="1"/>
  <c r="R90" i="28"/>
  <c r="R180" i="36"/>
  <c r="T124" i="36"/>
  <c r="T108" i="28" s="1"/>
  <c r="T92" i="28" s="1"/>
  <c r="S198" i="36"/>
  <c r="S212" i="36" s="1"/>
  <c r="S214" i="36" s="1"/>
  <c r="S179" i="36"/>
  <c r="S204" i="36" s="1"/>
  <c r="U29" i="36"/>
  <c r="U31" i="36"/>
  <c r="T35" i="36"/>
  <c r="V21" i="36"/>
  <c r="U28" i="36"/>
  <c r="U23" i="36"/>
  <c r="U26" i="36"/>
  <c r="U33" i="36"/>
  <c r="U25" i="36"/>
  <c r="U30" i="36"/>
  <c r="U24" i="36"/>
  <c r="U32" i="36"/>
  <c r="U22" i="36"/>
  <c r="Q219" i="35"/>
  <c r="R206" i="35"/>
  <c r="U32" i="35"/>
  <c r="S198" i="35"/>
  <c r="R212" i="35"/>
  <c r="R214" i="35" s="1"/>
  <c r="R205" i="35"/>
  <c r="R207" i="35" s="1"/>
  <c r="U29" i="35"/>
  <c r="S179" i="35"/>
  <c r="W22" i="35"/>
  <c r="Q215" i="35"/>
  <c r="P216" i="35"/>
  <c r="U21" i="35"/>
  <c r="T35" i="35"/>
  <c r="R199" i="35"/>
  <c r="U26" i="34"/>
  <c r="U27" i="34"/>
  <c r="U30" i="34"/>
  <c r="S198" i="34"/>
  <c r="U31" i="34"/>
  <c r="U25" i="34"/>
  <c r="S179" i="34"/>
  <c r="U29" i="34"/>
  <c r="Q219" i="34"/>
  <c r="Q214" i="34"/>
  <c r="Q215" i="34" s="1"/>
  <c r="U21" i="34"/>
  <c r="T35" i="34"/>
  <c r="U32" i="34"/>
  <c r="R180" i="34"/>
  <c r="R211" i="34"/>
  <c r="R204" i="34"/>
  <c r="U23" i="34"/>
  <c r="R205" i="34"/>
  <c r="R207" i="34" s="1"/>
  <c r="R212" i="34"/>
  <c r="R214" i="34" s="1"/>
  <c r="Q218" i="34"/>
  <c r="Q206" i="34"/>
  <c r="Q208" i="34" s="1"/>
  <c r="U33" i="34"/>
  <c r="S201" i="34"/>
  <c r="S106" i="28"/>
  <c r="U28" i="34"/>
  <c r="U24" i="34"/>
  <c r="U22" i="34"/>
  <c r="R199" i="34"/>
  <c r="S211" i="31"/>
  <c r="T179" i="31"/>
  <c r="T211" i="31" s="1"/>
  <c r="S180" i="31"/>
  <c r="T198" i="31"/>
  <c r="V28" i="31"/>
  <c r="V27" i="31"/>
  <c r="V31" i="31"/>
  <c r="V33" i="31"/>
  <c r="V26" i="31"/>
  <c r="V32" i="31"/>
  <c r="W30" i="31"/>
  <c r="V24" i="31"/>
  <c r="V22" i="31"/>
  <c r="W29" i="31"/>
  <c r="V25" i="31"/>
  <c r="U21" i="10"/>
  <c r="R125" i="34"/>
  <c r="Q24" i="28"/>
  <c r="Q8" i="28" s="1"/>
  <c r="Z106" i="34"/>
  <c r="AA106" i="30"/>
  <c r="AA94" i="10"/>
  <c r="U20" i="2"/>
  <c r="V50" i="2" s="1"/>
  <c r="V85" i="2" s="1"/>
  <c r="T29" i="2"/>
  <c r="Q93" i="28"/>
  <c r="S113" i="10"/>
  <c r="S15" i="28" s="1"/>
  <c r="S97" i="28"/>
  <c r="P11" i="28"/>
  <c r="R14" i="28"/>
  <c r="S95" i="32"/>
  <c r="S22" i="28" s="1"/>
  <c r="S104" i="28"/>
  <c r="S88" i="28" s="1"/>
  <c r="Q109" i="28"/>
  <c r="AA106" i="35"/>
  <c r="Z106" i="29"/>
  <c r="Q6" i="28"/>
  <c r="Q19" i="28"/>
  <c r="R113" i="33"/>
  <c r="R23" i="28" s="1"/>
  <c r="R7" i="28" s="1"/>
  <c r="R105" i="28"/>
  <c r="R89" i="28" s="1"/>
  <c r="P27" i="28"/>
  <c r="R125" i="35"/>
  <c r="Q25" i="28"/>
  <c r="Q12" i="28"/>
  <c r="Z106" i="31"/>
  <c r="R88" i="28"/>
  <c r="Z106" i="36"/>
  <c r="R125" i="36"/>
  <c r="Q26" i="28"/>
  <c r="Q10" i="28" s="1"/>
  <c r="R101" i="28"/>
  <c r="R125" i="30"/>
  <c r="R17" i="28" s="1"/>
  <c r="R125" i="29"/>
  <c r="R16" i="28" s="1"/>
  <c r="U29" i="32"/>
  <c r="T94" i="32"/>
  <c r="V19" i="32"/>
  <c r="V27" i="32"/>
  <c r="W57" i="32" s="1"/>
  <c r="W92" i="32" s="1"/>
  <c r="S95" i="2"/>
  <c r="R180" i="30"/>
  <c r="R180" i="29"/>
  <c r="P220" i="29"/>
  <c r="P220" i="30"/>
  <c r="U32" i="30"/>
  <c r="Q206" i="29"/>
  <c r="Q208" i="29" s="1"/>
  <c r="Q218" i="29"/>
  <c r="S124" i="30"/>
  <c r="R204" i="30"/>
  <c r="R211" i="30"/>
  <c r="R200" i="30"/>
  <c r="R201" i="30" s="1"/>
  <c r="S124" i="29"/>
  <c r="S98" i="28" s="1"/>
  <c r="U28" i="33"/>
  <c r="V64" i="33" s="1"/>
  <c r="V105" i="33" s="1"/>
  <c r="U23" i="30"/>
  <c r="U30" i="29"/>
  <c r="R212" i="30"/>
  <c r="R214" i="30" s="1"/>
  <c r="R205" i="30"/>
  <c r="R207" i="30" s="1"/>
  <c r="R212" i="29"/>
  <c r="R214" i="29" s="1"/>
  <c r="R205" i="29"/>
  <c r="R207" i="29" s="1"/>
  <c r="S179" i="30"/>
  <c r="U28" i="30"/>
  <c r="S179" i="29"/>
  <c r="U31" i="30"/>
  <c r="U22" i="30"/>
  <c r="R200" i="29"/>
  <c r="R201" i="29" s="1"/>
  <c r="R211" i="29"/>
  <c r="R204" i="29"/>
  <c r="U33" i="29"/>
  <c r="U29" i="30"/>
  <c r="V23" i="33"/>
  <c r="W59" i="33" s="1"/>
  <c r="W100" i="33" s="1"/>
  <c r="U31" i="29"/>
  <c r="S198" i="29"/>
  <c r="P216" i="30"/>
  <c r="U25" i="29"/>
  <c r="T35" i="29"/>
  <c r="U32" i="29"/>
  <c r="U25" i="30"/>
  <c r="U27" i="30"/>
  <c r="U24" i="30"/>
  <c r="U21" i="33"/>
  <c r="T35" i="33"/>
  <c r="U29" i="29"/>
  <c r="U21" i="29"/>
  <c r="Q206" i="30"/>
  <c r="Q208" i="30" s="1"/>
  <c r="Q218" i="30"/>
  <c r="U27" i="29"/>
  <c r="R199" i="29"/>
  <c r="U32" i="33"/>
  <c r="V68" i="33" s="1"/>
  <c r="V109" i="33" s="1"/>
  <c r="S112" i="33"/>
  <c r="U29" i="33"/>
  <c r="V65" i="33" s="1"/>
  <c r="V106" i="33" s="1"/>
  <c r="U30" i="33"/>
  <c r="V66" i="33" s="1"/>
  <c r="V107" i="33" s="1"/>
  <c r="Q213" i="30"/>
  <c r="Q215" i="30" s="1"/>
  <c r="Q219" i="30"/>
  <c r="P216" i="29"/>
  <c r="U23" i="29"/>
  <c r="U26" i="29"/>
  <c r="T35" i="30"/>
  <c r="U21" i="30"/>
  <c r="U24" i="29"/>
  <c r="U30" i="30"/>
  <c r="S198" i="30"/>
  <c r="U22" i="29"/>
  <c r="U33" i="33"/>
  <c r="V69" i="33" s="1"/>
  <c r="V110" i="33" s="1"/>
  <c r="U27" i="33"/>
  <c r="V63" i="33" s="1"/>
  <c r="V104" i="33" s="1"/>
  <c r="U33" i="30"/>
  <c r="U26" i="33"/>
  <c r="V62" i="33" s="1"/>
  <c r="V103" i="33" s="1"/>
  <c r="U22" i="33"/>
  <c r="V58" i="33" s="1"/>
  <c r="V99" i="33" s="1"/>
  <c r="R199" i="30"/>
  <c r="U31" i="33"/>
  <c r="V67" i="33" s="1"/>
  <c r="V108" i="33" s="1"/>
  <c r="Q219" i="29"/>
  <c r="Q213" i="29"/>
  <c r="Q215" i="29" s="1"/>
  <c r="U24" i="33"/>
  <c r="V60" i="33" s="1"/>
  <c r="V101" i="33" s="1"/>
  <c r="U28" i="29"/>
  <c r="U26" i="30"/>
  <c r="U25" i="33"/>
  <c r="V61" i="33" s="1"/>
  <c r="V102" i="33" s="1"/>
  <c r="S206" i="31"/>
  <c r="S208" i="31" s="1"/>
  <c r="S218" i="31"/>
  <c r="V21" i="31"/>
  <c r="U35" i="31"/>
  <c r="W23" i="32"/>
  <c r="X53" i="32" s="1"/>
  <c r="X88" i="32" s="1"/>
  <c r="V23" i="2"/>
  <c r="W53" i="2" s="1"/>
  <c r="W88" i="2" s="1"/>
  <c r="V22" i="2"/>
  <c r="W52" i="2" s="1"/>
  <c r="W87" i="2" s="1"/>
  <c r="V21" i="2"/>
  <c r="W51" i="2" s="1"/>
  <c r="W86" i="2" s="1"/>
  <c r="W18" i="2"/>
  <c r="T94" i="2"/>
  <c r="T96" i="28" s="1"/>
  <c r="U27" i="2"/>
  <c r="V57" i="2" s="1"/>
  <c r="V92" i="2" s="1"/>
  <c r="V26" i="2"/>
  <c r="W56" i="2" s="1"/>
  <c r="W91" i="2" s="1"/>
  <c r="V24" i="2"/>
  <c r="W54" i="2" s="1"/>
  <c r="W89" i="2" s="1"/>
  <c r="V19" i="2"/>
  <c r="W49" i="2" s="1"/>
  <c r="W84" i="2" s="1"/>
  <c r="V25" i="2"/>
  <c r="W55" i="2" s="1"/>
  <c r="W90" i="2" s="1"/>
  <c r="X23" i="31"/>
  <c r="W28" i="10"/>
  <c r="X64" i="10" s="1"/>
  <c r="X105" i="10" s="1"/>
  <c r="V30" i="10"/>
  <c r="W66" i="10" s="1"/>
  <c r="W107" i="10" s="1"/>
  <c r="V33" i="10"/>
  <c r="W69" i="10" s="1"/>
  <c r="W110" i="10" s="1"/>
  <c r="V24" i="10"/>
  <c r="W60" i="10" s="1"/>
  <c r="W101" i="10" s="1"/>
  <c r="V32" i="10"/>
  <c r="W68" i="10" s="1"/>
  <c r="W109" i="10" s="1"/>
  <c r="W22" i="10"/>
  <c r="X58" i="10" s="1"/>
  <c r="X99" i="10" s="1"/>
  <c r="V25" i="10"/>
  <c r="W61" i="10" s="1"/>
  <c r="W102" i="10" s="1"/>
  <c r="W31" i="10"/>
  <c r="X67" i="10" s="1"/>
  <c r="X108" i="10" s="1"/>
  <c r="V27" i="10"/>
  <c r="W63" i="10" s="1"/>
  <c r="W104" i="10" s="1"/>
  <c r="V26" i="10"/>
  <c r="W62" i="10" s="1"/>
  <c r="W103" i="10" s="1"/>
  <c r="V29" i="10"/>
  <c r="W65" i="10" s="1"/>
  <c r="W106" i="10" s="1"/>
  <c r="V23" i="10"/>
  <c r="W59" i="10" s="1"/>
  <c r="W100" i="10" s="1"/>
  <c r="W22" i="32"/>
  <c r="X52" i="32" s="1"/>
  <c r="X87" i="32" s="1"/>
  <c r="W25" i="32"/>
  <c r="X55" i="32" s="1"/>
  <c r="X90" i="32" s="1"/>
  <c r="W26" i="32"/>
  <c r="X56" i="32" s="1"/>
  <c r="X91" i="32" s="1"/>
  <c r="X20" i="32"/>
  <c r="Y50" i="32" s="1"/>
  <c r="Y85" i="32" s="1"/>
  <c r="W21" i="32"/>
  <c r="X51" i="32" s="1"/>
  <c r="X86" i="32" s="1"/>
  <c r="X18" i="32"/>
  <c r="W24" i="32"/>
  <c r="X54" i="32" s="1"/>
  <c r="X89" i="32" s="1"/>
  <c r="Z17" i="53" l="1"/>
  <c r="Z24" i="53"/>
  <c r="V84" i="32"/>
  <c r="U59" i="2"/>
  <c r="U98" i="33"/>
  <c r="W27" i="36"/>
  <c r="W190" i="36"/>
  <c r="W171" i="36"/>
  <c r="W63" i="36"/>
  <c r="W116" i="36" s="1"/>
  <c r="W190" i="35"/>
  <c r="W171" i="35"/>
  <c r="W63" i="35"/>
  <c r="W116" i="35" s="1"/>
  <c r="W27" i="35"/>
  <c r="W23" i="35"/>
  <c r="W167" i="35"/>
  <c r="W186" i="35"/>
  <c r="W59" i="35"/>
  <c r="W112" i="35" s="1"/>
  <c r="W174" i="35"/>
  <c r="W66" i="35"/>
  <c r="W119" i="35" s="1"/>
  <c r="W30" i="35"/>
  <c r="W193" i="35"/>
  <c r="W191" i="35"/>
  <c r="W172" i="35"/>
  <c r="W64" i="35"/>
  <c r="W117" i="35" s="1"/>
  <c r="W28" i="35"/>
  <c r="W25" i="35"/>
  <c r="W188" i="35"/>
  <c r="W61" i="35"/>
  <c r="W114" i="35" s="1"/>
  <c r="W169" i="35"/>
  <c r="W31" i="35"/>
  <c r="W194" i="35"/>
  <c r="W175" i="35"/>
  <c r="W67" i="35"/>
  <c r="W120" i="35" s="1"/>
  <c r="X189" i="35"/>
  <c r="X26" i="35"/>
  <c r="X170" i="35"/>
  <c r="X62" i="35"/>
  <c r="X115" i="35" s="1"/>
  <c r="X24" i="35"/>
  <c r="X60" i="35"/>
  <c r="X113" i="35" s="1"/>
  <c r="X168" i="35"/>
  <c r="X187" i="35"/>
  <c r="V57" i="33"/>
  <c r="V71" i="33" s="1"/>
  <c r="W49" i="32"/>
  <c r="W59" i="32" s="1"/>
  <c r="Y48" i="32"/>
  <c r="Y83" i="32" s="1"/>
  <c r="X48" i="2"/>
  <c r="X83" i="2" s="1"/>
  <c r="Y84" i="43"/>
  <c r="Y38" i="43"/>
  <c r="Y56" i="43"/>
  <c r="Y20" i="43"/>
  <c r="Y74" i="43"/>
  <c r="Y32" i="32"/>
  <c r="Y47" i="32"/>
  <c r="Y17" i="32"/>
  <c r="Y62" i="32"/>
  <c r="Y82" i="32"/>
  <c r="Y75" i="32"/>
  <c r="Y203" i="36"/>
  <c r="Y131" i="36"/>
  <c r="Y56" i="36"/>
  <c r="Y20" i="36"/>
  <c r="Y164" i="36"/>
  <c r="Y74" i="36"/>
  <c r="Y210" i="36"/>
  <c r="Y148" i="36"/>
  <c r="Y38" i="36"/>
  <c r="Y109" i="36"/>
  <c r="Y183" i="36"/>
  <c r="Y90" i="36"/>
  <c r="Y203" i="29"/>
  <c r="Y90" i="29"/>
  <c r="Y38" i="29"/>
  <c r="Y164" i="29"/>
  <c r="Y74" i="29"/>
  <c r="Y109" i="29"/>
  <c r="Y210" i="29"/>
  <c r="Y183" i="29"/>
  <c r="Y20" i="29"/>
  <c r="Y148" i="29"/>
  <c r="Y56" i="29"/>
  <c r="Y131" i="29"/>
  <c r="Y148" i="34"/>
  <c r="Y109" i="34"/>
  <c r="Y56" i="34"/>
  <c r="Y90" i="34"/>
  <c r="Y20" i="34"/>
  <c r="Y210" i="34"/>
  <c r="Y164" i="34"/>
  <c r="Y74" i="34"/>
  <c r="Y203" i="34"/>
  <c r="Y131" i="34"/>
  <c r="Y38" i="34"/>
  <c r="Y183" i="34"/>
  <c r="Z34" i="28"/>
  <c r="Z59" i="28" s="1"/>
  <c r="Y56" i="31"/>
  <c r="Y210" i="31"/>
  <c r="Y109" i="31"/>
  <c r="Y148" i="31"/>
  <c r="Y74" i="31"/>
  <c r="Y164" i="31"/>
  <c r="Y90" i="31"/>
  <c r="Y183" i="31"/>
  <c r="Y131" i="31"/>
  <c r="Y38" i="31"/>
  <c r="Y20" i="31"/>
  <c r="Y203" i="31"/>
  <c r="Y87" i="28"/>
  <c r="Y95" i="28" s="1"/>
  <c r="Y103" i="28" s="1"/>
  <c r="Y67" i="28"/>
  <c r="Y75" i="28" s="1"/>
  <c r="Z47" i="2"/>
  <c r="Z2" i="43"/>
  <c r="Z2" i="35"/>
  <c r="Z2" i="33"/>
  <c r="Z2" i="31"/>
  <c r="Z2" i="29"/>
  <c r="Z2" i="36"/>
  <c r="Z2" i="30"/>
  <c r="Z2" i="34"/>
  <c r="Z2" i="10"/>
  <c r="Z2" i="32"/>
  <c r="Z75" i="2"/>
  <c r="Z82" i="2"/>
  <c r="Z17" i="2"/>
  <c r="Z62" i="2"/>
  <c r="Z32" i="2"/>
  <c r="Y56" i="33"/>
  <c r="Y90" i="33"/>
  <c r="Y97" i="33"/>
  <c r="Y74" i="33"/>
  <c r="Y20" i="33"/>
  <c r="Y38" i="33"/>
  <c r="AA2" i="2"/>
  <c r="AA2" i="53" s="1"/>
  <c r="AA13" i="28"/>
  <c r="AA21" i="28"/>
  <c r="Y38" i="30"/>
  <c r="Y148" i="30"/>
  <c r="Y56" i="30"/>
  <c r="Y109" i="30"/>
  <c r="Y164" i="30"/>
  <c r="Y74" i="30"/>
  <c r="Y210" i="30"/>
  <c r="Y183" i="30"/>
  <c r="Y203" i="30"/>
  <c r="Y90" i="30"/>
  <c r="Y20" i="30"/>
  <c r="Y131" i="30"/>
  <c r="Y56" i="35"/>
  <c r="Y148" i="35"/>
  <c r="Y183" i="35"/>
  <c r="Y131" i="35"/>
  <c r="Y38" i="35"/>
  <c r="Y210" i="35"/>
  <c r="Y20" i="35"/>
  <c r="Y164" i="35"/>
  <c r="Y203" i="35"/>
  <c r="Y90" i="35"/>
  <c r="Y109" i="35"/>
  <c r="Y74" i="35"/>
  <c r="Y74" i="10"/>
  <c r="Y56" i="10"/>
  <c r="Y38" i="10"/>
  <c r="Y97" i="10"/>
  <c r="Y90" i="10"/>
  <c r="Y20" i="10"/>
  <c r="R216" i="31"/>
  <c r="R220" i="31"/>
  <c r="W189" i="31"/>
  <c r="W170" i="31"/>
  <c r="W62" i="31"/>
  <c r="W115" i="31" s="1"/>
  <c r="V189" i="36"/>
  <c r="V170" i="36"/>
  <c r="V62" i="36"/>
  <c r="V115" i="36" s="1"/>
  <c r="U71" i="29"/>
  <c r="U110" i="29"/>
  <c r="V187" i="29"/>
  <c r="V168" i="29"/>
  <c r="V60" i="29"/>
  <c r="V113" i="29" s="1"/>
  <c r="V184" i="29"/>
  <c r="V165" i="29"/>
  <c r="V57" i="29"/>
  <c r="X192" i="31"/>
  <c r="X173" i="31"/>
  <c r="X65" i="31"/>
  <c r="X118" i="31" s="1"/>
  <c r="W196" i="31"/>
  <c r="W177" i="31"/>
  <c r="W69" i="31"/>
  <c r="W122" i="31" s="1"/>
  <c r="V186" i="36"/>
  <c r="V167" i="36"/>
  <c r="V59" i="36"/>
  <c r="V112" i="36" s="1"/>
  <c r="Y167" i="31"/>
  <c r="Y186" i="31"/>
  <c r="Y59" i="31"/>
  <c r="Y112" i="31" s="1"/>
  <c r="V189" i="30"/>
  <c r="V170" i="30"/>
  <c r="V62" i="30"/>
  <c r="V115" i="30" s="1"/>
  <c r="V184" i="30"/>
  <c r="V165" i="30"/>
  <c r="V57" i="30"/>
  <c r="V192" i="29"/>
  <c r="V173" i="29"/>
  <c r="V65" i="29"/>
  <c r="V118" i="29" s="1"/>
  <c r="V188" i="29"/>
  <c r="V169" i="29"/>
  <c r="V61" i="29"/>
  <c r="V114" i="29" s="1"/>
  <c r="W185" i="31"/>
  <c r="W166" i="31"/>
  <c r="W58" i="31"/>
  <c r="W111" i="31" s="1"/>
  <c r="W194" i="31"/>
  <c r="W175" i="31"/>
  <c r="W67" i="31"/>
  <c r="W120" i="31" s="1"/>
  <c r="V196" i="34"/>
  <c r="V177" i="34"/>
  <c r="V69" i="34"/>
  <c r="V122" i="34" s="1"/>
  <c r="V188" i="34"/>
  <c r="V169" i="34"/>
  <c r="V61" i="34"/>
  <c r="V114" i="34" s="1"/>
  <c r="V165" i="35"/>
  <c r="V184" i="35"/>
  <c r="V57" i="35"/>
  <c r="V185" i="36"/>
  <c r="V166" i="36"/>
  <c r="V58" i="36"/>
  <c r="V111" i="36" s="1"/>
  <c r="V191" i="36"/>
  <c r="V172" i="36"/>
  <c r="V64" i="36"/>
  <c r="V117" i="36" s="1"/>
  <c r="U71" i="10"/>
  <c r="U98" i="10"/>
  <c r="U112" i="10" s="1"/>
  <c r="U71" i="34"/>
  <c r="U110" i="34"/>
  <c r="U124" i="34" s="1"/>
  <c r="V196" i="29"/>
  <c r="V177" i="29"/>
  <c r="V69" i="29"/>
  <c r="V122" i="29" s="1"/>
  <c r="V172" i="29"/>
  <c r="V191" i="29"/>
  <c r="V64" i="29"/>
  <c r="V117" i="29" s="1"/>
  <c r="V196" i="30"/>
  <c r="V177" i="30"/>
  <c r="V69" i="30"/>
  <c r="V122" i="30" s="1"/>
  <c r="W187" i="31"/>
  <c r="W168" i="31"/>
  <c r="W60" i="31"/>
  <c r="W113" i="31" s="1"/>
  <c r="W171" i="31"/>
  <c r="W190" i="31"/>
  <c r="W63" i="31"/>
  <c r="W116" i="31" s="1"/>
  <c r="V176" i="34"/>
  <c r="V195" i="34"/>
  <c r="V68" i="34"/>
  <c r="V121" i="34" s="1"/>
  <c r="V175" i="34"/>
  <c r="V194" i="34"/>
  <c r="V67" i="34"/>
  <c r="V120" i="34" s="1"/>
  <c r="V195" i="35"/>
  <c r="V176" i="35"/>
  <c r="V68" i="35"/>
  <c r="V121" i="35" s="1"/>
  <c r="V195" i="36"/>
  <c r="V176" i="36"/>
  <c r="V68" i="36"/>
  <c r="V121" i="36" s="1"/>
  <c r="W184" i="36"/>
  <c r="W165" i="36"/>
  <c r="W57" i="36"/>
  <c r="W110" i="36" s="1"/>
  <c r="U71" i="30"/>
  <c r="U110" i="30"/>
  <c r="V176" i="29"/>
  <c r="V195" i="29"/>
  <c r="V68" i="29"/>
  <c r="V121" i="29" s="1"/>
  <c r="V192" i="34"/>
  <c r="V173" i="34"/>
  <c r="V65" i="34"/>
  <c r="V118" i="34" s="1"/>
  <c r="V189" i="29"/>
  <c r="V170" i="29"/>
  <c r="V62" i="29"/>
  <c r="V115" i="29" s="1"/>
  <c r="V185" i="30"/>
  <c r="V166" i="30"/>
  <c r="V58" i="30"/>
  <c r="V111" i="30" s="1"/>
  <c r="X193" i="31"/>
  <c r="X174" i="31"/>
  <c r="X66" i="31"/>
  <c r="X119" i="31" s="1"/>
  <c r="W191" i="31"/>
  <c r="W172" i="31"/>
  <c r="W64" i="31"/>
  <c r="W117" i="31" s="1"/>
  <c r="V185" i="34"/>
  <c r="V166" i="34"/>
  <c r="V58" i="34"/>
  <c r="V111" i="34" s="1"/>
  <c r="V187" i="36"/>
  <c r="V168" i="36"/>
  <c r="V60" i="36"/>
  <c r="V113" i="36" s="1"/>
  <c r="U71" i="35"/>
  <c r="U110" i="35"/>
  <c r="U124" i="35" s="1"/>
  <c r="U107" i="28" s="1"/>
  <c r="W169" i="31"/>
  <c r="W188" i="31"/>
  <c r="W61" i="31"/>
  <c r="W114" i="31" s="1"/>
  <c r="AA33" i="35"/>
  <c r="AA196" i="35"/>
  <c r="AA177" i="35"/>
  <c r="AA69" i="35"/>
  <c r="AA122" i="35" s="1"/>
  <c r="V186" i="29"/>
  <c r="V167" i="29"/>
  <c r="V59" i="29"/>
  <c r="V112" i="29" s="1"/>
  <c r="V187" i="30"/>
  <c r="V168" i="30"/>
  <c r="V60" i="30"/>
  <c r="V113" i="30" s="1"/>
  <c r="V194" i="29"/>
  <c r="V175" i="29"/>
  <c r="V67" i="29"/>
  <c r="V120" i="29" s="1"/>
  <c r="V194" i="30"/>
  <c r="V175" i="30"/>
  <c r="V67" i="30"/>
  <c r="V120" i="30" s="1"/>
  <c r="V193" i="29"/>
  <c r="V174" i="29"/>
  <c r="V66" i="29"/>
  <c r="V119" i="29" s="1"/>
  <c r="W176" i="31"/>
  <c r="W195" i="31"/>
  <c r="W68" i="31"/>
  <c r="W121" i="31" s="1"/>
  <c r="V168" i="34"/>
  <c r="V187" i="34"/>
  <c r="V60" i="34"/>
  <c r="V113" i="34" s="1"/>
  <c r="V165" i="34"/>
  <c r="V184" i="34"/>
  <c r="V57" i="34"/>
  <c r="V193" i="34"/>
  <c r="V174" i="34"/>
  <c r="V66" i="34"/>
  <c r="V119" i="34" s="1"/>
  <c r="X185" i="35"/>
  <c r="X166" i="35"/>
  <c r="X58" i="35"/>
  <c r="X111" i="35" s="1"/>
  <c r="V193" i="36"/>
  <c r="V174" i="36"/>
  <c r="V66" i="36"/>
  <c r="V119" i="36" s="1"/>
  <c r="V194" i="36"/>
  <c r="V175" i="36"/>
  <c r="V67" i="36"/>
  <c r="V120" i="36" s="1"/>
  <c r="V71" i="31"/>
  <c r="V110" i="31"/>
  <c r="V124" i="31" s="1"/>
  <c r="V100" i="28" s="1"/>
  <c r="V185" i="29"/>
  <c r="V166" i="29"/>
  <c r="V58" i="29"/>
  <c r="V111" i="29" s="1"/>
  <c r="V190" i="29"/>
  <c r="V171" i="29"/>
  <c r="V63" i="29"/>
  <c r="V116" i="29" s="1"/>
  <c r="V190" i="30"/>
  <c r="V171" i="30"/>
  <c r="V63" i="30"/>
  <c r="V116" i="30" s="1"/>
  <c r="V186" i="30"/>
  <c r="V167" i="30"/>
  <c r="V59" i="30"/>
  <c r="V112" i="30" s="1"/>
  <c r="U35" i="10"/>
  <c r="V57" i="10"/>
  <c r="V191" i="34"/>
  <c r="V172" i="34"/>
  <c r="V64" i="34"/>
  <c r="V117" i="34" s="1"/>
  <c r="V190" i="34"/>
  <c r="V171" i="34"/>
  <c r="V63" i="34"/>
  <c r="V116" i="34" s="1"/>
  <c r="V188" i="36"/>
  <c r="V169" i="36"/>
  <c r="V61" i="36"/>
  <c r="V114" i="36" s="1"/>
  <c r="V192" i="36"/>
  <c r="V173" i="36"/>
  <c r="V65" i="36"/>
  <c r="V118" i="36" s="1"/>
  <c r="U71" i="36"/>
  <c r="U112" i="36"/>
  <c r="U124" i="36" s="1"/>
  <c r="U108" i="28" s="1"/>
  <c r="U92" i="28" s="1"/>
  <c r="V193" i="30"/>
  <c r="V174" i="30"/>
  <c r="V66" i="30"/>
  <c r="V119" i="30" s="1"/>
  <c r="W165" i="31"/>
  <c r="W184" i="31"/>
  <c r="W57" i="31"/>
  <c r="V188" i="30"/>
  <c r="V169" i="30"/>
  <c r="V61" i="30"/>
  <c r="V114" i="30" s="1"/>
  <c r="V173" i="30"/>
  <c r="V192" i="30"/>
  <c r="V65" i="30"/>
  <c r="V118" i="30" s="1"/>
  <c r="V191" i="30"/>
  <c r="V172" i="30"/>
  <c r="V64" i="30"/>
  <c r="V117" i="30" s="1"/>
  <c r="V195" i="30"/>
  <c r="V176" i="30"/>
  <c r="V68" i="30"/>
  <c r="V121" i="30" s="1"/>
  <c r="V186" i="34"/>
  <c r="V167" i="34"/>
  <c r="V59" i="34"/>
  <c r="V112" i="34" s="1"/>
  <c r="V189" i="34"/>
  <c r="V170" i="34"/>
  <c r="V62" i="34"/>
  <c r="V115" i="34" s="1"/>
  <c r="V192" i="35"/>
  <c r="V173" i="35"/>
  <c r="V65" i="35"/>
  <c r="V118" i="35" s="1"/>
  <c r="V196" i="36"/>
  <c r="V177" i="36"/>
  <c r="V69" i="36"/>
  <c r="V122" i="36" s="1"/>
  <c r="V110" i="36"/>
  <c r="S180" i="34"/>
  <c r="T125" i="31"/>
  <c r="T18" i="28" s="1"/>
  <c r="S219" i="31"/>
  <c r="S220" i="31" s="1"/>
  <c r="T180" i="31"/>
  <c r="T204" i="31"/>
  <c r="T206" i="31" s="1"/>
  <c r="Q216" i="35"/>
  <c r="T199" i="31"/>
  <c r="R213" i="36"/>
  <c r="R215" i="36" s="1"/>
  <c r="Q220" i="36"/>
  <c r="S199" i="34"/>
  <c r="Q220" i="34"/>
  <c r="R218" i="36"/>
  <c r="R220" i="36" s="1"/>
  <c r="R206" i="36"/>
  <c r="R208" i="36" s="1"/>
  <c r="U179" i="31"/>
  <c r="U211" i="31" s="1"/>
  <c r="T205" i="31"/>
  <c r="T207" i="31" s="1"/>
  <c r="T179" i="35"/>
  <c r="T211" i="35" s="1"/>
  <c r="T212" i="31"/>
  <c r="T214" i="31" s="1"/>
  <c r="R208" i="35"/>
  <c r="S180" i="36"/>
  <c r="S205" i="36"/>
  <c r="S207" i="36" s="1"/>
  <c r="T200" i="31"/>
  <c r="T201" i="31" s="1"/>
  <c r="Q220" i="35"/>
  <c r="S199" i="36"/>
  <c r="S200" i="36"/>
  <c r="S201" i="36" s="1"/>
  <c r="S213" i="31"/>
  <c r="S215" i="31" s="1"/>
  <c r="S216" i="31" s="1"/>
  <c r="U198" i="31"/>
  <c r="T179" i="36"/>
  <c r="T204" i="36" s="1"/>
  <c r="T198" i="36"/>
  <c r="S211" i="36"/>
  <c r="S219" i="36" s="1"/>
  <c r="V26" i="36"/>
  <c r="V28" i="36"/>
  <c r="V29" i="36"/>
  <c r="V22" i="36"/>
  <c r="S206" i="36"/>
  <c r="V25" i="36"/>
  <c r="V30" i="36"/>
  <c r="V33" i="36"/>
  <c r="V24" i="36"/>
  <c r="V23" i="36"/>
  <c r="U35" i="36"/>
  <c r="V31" i="36"/>
  <c r="V32" i="36"/>
  <c r="W21" i="36"/>
  <c r="T198" i="35"/>
  <c r="T205" i="35" s="1"/>
  <c r="T207" i="35" s="1"/>
  <c r="S200" i="35"/>
  <c r="S201" i="35" s="1"/>
  <c r="S204" i="35"/>
  <c r="S211" i="35"/>
  <c r="R219" i="35"/>
  <c r="V21" i="35"/>
  <c r="U35" i="35"/>
  <c r="X22" i="35"/>
  <c r="S180" i="35"/>
  <c r="R215" i="35"/>
  <c r="V32" i="35"/>
  <c r="S199" i="35"/>
  <c r="V29" i="35"/>
  <c r="R218" i="35"/>
  <c r="S205" i="35"/>
  <c r="S207" i="35" s="1"/>
  <c r="S212" i="35"/>
  <c r="S214" i="35" s="1"/>
  <c r="Q216" i="34"/>
  <c r="S90" i="28"/>
  <c r="R213" i="34"/>
  <c r="R215" i="34" s="1"/>
  <c r="R219" i="34"/>
  <c r="T179" i="34"/>
  <c r="V29" i="34"/>
  <c r="T201" i="34"/>
  <c r="T106" i="28"/>
  <c r="S211" i="34"/>
  <c r="S204" i="34"/>
  <c r="V31" i="34"/>
  <c r="R206" i="34"/>
  <c r="R208" i="34" s="1"/>
  <c r="R218" i="34"/>
  <c r="V24" i="34"/>
  <c r="V21" i="34"/>
  <c r="U35" i="34"/>
  <c r="S212" i="34"/>
  <c r="S214" i="34" s="1"/>
  <c r="S205" i="34"/>
  <c r="S207" i="34" s="1"/>
  <c r="V27" i="34"/>
  <c r="V32" i="34"/>
  <c r="V25" i="34"/>
  <c r="T198" i="34"/>
  <c r="V22" i="34"/>
  <c r="V28" i="34"/>
  <c r="V33" i="34"/>
  <c r="V23" i="34"/>
  <c r="V30" i="34"/>
  <c r="V26" i="34"/>
  <c r="X30" i="31"/>
  <c r="W25" i="31"/>
  <c r="W22" i="31"/>
  <c r="W33" i="31"/>
  <c r="W27" i="31"/>
  <c r="W32" i="31"/>
  <c r="W31" i="31"/>
  <c r="X29" i="31"/>
  <c r="W24" i="31"/>
  <c r="W26" i="31"/>
  <c r="W28" i="31"/>
  <c r="V59" i="2"/>
  <c r="V21" i="10"/>
  <c r="S199" i="29"/>
  <c r="R109" i="28"/>
  <c r="Q27" i="28"/>
  <c r="R93" i="28"/>
  <c r="S113" i="33"/>
  <c r="S23" i="28" s="1"/>
  <c r="S7" i="28" s="1"/>
  <c r="S105" i="28"/>
  <c r="S109" i="28" s="1"/>
  <c r="S125" i="36"/>
  <c r="R26" i="28"/>
  <c r="R10" i="28" s="1"/>
  <c r="AA106" i="29"/>
  <c r="Q9" i="28"/>
  <c r="Q11" i="28" s="1"/>
  <c r="AA106" i="34"/>
  <c r="S125" i="30"/>
  <c r="S17" i="28" s="1"/>
  <c r="S99" i="28"/>
  <c r="S91" i="28" s="1"/>
  <c r="S125" i="35"/>
  <c r="R25" i="28"/>
  <c r="R9" i="28" s="1"/>
  <c r="AA106" i="31"/>
  <c r="T113" i="10"/>
  <c r="T15" i="28" s="1"/>
  <c r="T97" i="28"/>
  <c r="AA106" i="36"/>
  <c r="V20" i="2"/>
  <c r="W50" i="2" s="1"/>
  <c r="W85" i="2" s="1"/>
  <c r="S125" i="34"/>
  <c r="R24" i="28"/>
  <c r="R6" i="28"/>
  <c r="R19" i="28"/>
  <c r="S14" i="28"/>
  <c r="T95" i="32"/>
  <c r="T22" i="28" s="1"/>
  <c r="T104" i="28"/>
  <c r="R12" i="28"/>
  <c r="S125" i="29"/>
  <c r="S16" i="28" s="1"/>
  <c r="U94" i="32"/>
  <c r="V29" i="32"/>
  <c r="W27" i="32"/>
  <c r="X57" i="32" s="1"/>
  <c r="X92" i="32" s="1"/>
  <c r="W19" i="32"/>
  <c r="T95" i="2"/>
  <c r="V26" i="33"/>
  <c r="W62" i="33" s="1"/>
  <c r="W103" i="33" s="1"/>
  <c r="V33" i="33"/>
  <c r="W69" i="33" s="1"/>
  <c r="W110" i="33" s="1"/>
  <c r="T124" i="30"/>
  <c r="V30" i="33"/>
  <c r="W66" i="33" s="1"/>
  <c r="W107" i="33" s="1"/>
  <c r="T198" i="29"/>
  <c r="V21" i="33"/>
  <c r="U35" i="33"/>
  <c r="V31" i="29"/>
  <c r="R206" i="30"/>
  <c r="R208" i="30" s="1"/>
  <c r="R218" i="30"/>
  <c r="V26" i="30"/>
  <c r="T179" i="30"/>
  <c r="V23" i="29"/>
  <c r="T124" i="29"/>
  <c r="T98" i="28" s="1"/>
  <c r="V24" i="30"/>
  <c r="V29" i="30"/>
  <c r="V22" i="30"/>
  <c r="S180" i="29"/>
  <c r="S200" i="29"/>
  <c r="S201" i="29" s="1"/>
  <c r="S211" i="29"/>
  <c r="S204" i="29"/>
  <c r="V33" i="30"/>
  <c r="V22" i="29"/>
  <c r="V30" i="30"/>
  <c r="V29" i="33"/>
  <c r="W65" i="33" s="1"/>
  <c r="W106" i="33" s="1"/>
  <c r="V27" i="29"/>
  <c r="V29" i="29"/>
  <c r="V25" i="30"/>
  <c r="V25" i="29"/>
  <c r="Q220" i="29"/>
  <c r="V28" i="29"/>
  <c r="V31" i="33"/>
  <c r="W67" i="33" s="1"/>
  <c r="W108" i="33" s="1"/>
  <c r="V24" i="29"/>
  <c r="T198" i="30"/>
  <c r="V33" i="29"/>
  <c r="V28" i="33"/>
  <c r="W64" i="33" s="1"/>
  <c r="W105" i="33" s="1"/>
  <c r="Q216" i="29"/>
  <c r="V26" i="29"/>
  <c r="Q220" i="30"/>
  <c r="W23" i="33"/>
  <c r="X59" i="33" s="1"/>
  <c r="X100" i="33" s="1"/>
  <c r="V28" i="30"/>
  <c r="V32" i="30"/>
  <c r="V25" i="33"/>
  <c r="W61" i="33" s="1"/>
  <c r="W102" i="33" s="1"/>
  <c r="S199" i="30"/>
  <c r="V32" i="33"/>
  <c r="W68" i="33" s="1"/>
  <c r="W109" i="33" s="1"/>
  <c r="Q216" i="30"/>
  <c r="V27" i="30"/>
  <c r="V32" i="29"/>
  <c r="V31" i="30"/>
  <c r="V22" i="33"/>
  <c r="W58" i="33" s="1"/>
  <c r="W99" i="33" s="1"/>
  <c r="V27" i="33"/>
  <c r="W63" i="33" s="1"/>
  <c r="W104" i="33" s="1"/>
  <c r="S205" i="30"/>
  <c r="S207" i="30" s="1"/>
  <c r="S212" i="30"/>
  <c r="S214" i="30" s="1"/>
  <c r="V21" i="29"/>
  <c r="U35" i="29"/>
  <c r="R218" i="29"/>
  <c r="R206" i="29"/>
  <c r="R208" i="29" s="1"/>
  <c r="S211" i="30"/>
  <c r="S180" i="30"/>
  <c r="S204" i="30"/>
  <c r="S200" i="30"/>
  <c r="S201" i="30" s="1"/>
  <c r="V30" i="29"/>
  <c r="V24" i="33"/>
  <c r="W60" i="33" s="1"/>
  <c r="W101" i="33" s="1"/>
  <c r="U35" i="30"/>
  <c r="V21" i="30"/>
  <c r="T112" i="33"/>
  <c r="T179" i="29"/>
  <c r="S205" i="29"/>
  <c r="S207" i="29" s="1"/>
  <c r="S212" i="29"/>
  <c r="S214" i="29" s="1"/>
  <c r="R213" i="29"/>
  <c r="R215" i="29" s="1"/>
  <c r="R219" i="29"/>
  <c r="V23" i="30"/>
  <c r="R219" i="30"/>
  <c r="R213" i="30"/>
  <c r="R215" i="30" s="1"/>
  <c r="W21" i="31"/>
  <c r="V35" i="31"/>
  <c r="T213" i="31"/>
  <c r="X23" i="32"/>
  <c r="Y53" i="32" s="1"/>
  <c r="Y88" i="32" s="1"/>
  <c r="W23" i="2"/>
  <c r="X53" i="2" s="1"/>
  <c r="X88" i="2" s="1"/>
  <c r="W19" i="2"/>
  <c r="X49" i="2" s="1"/>
  <c r="X84" i="2" s="1"/>
  <c r="X18" i="2"/>
  <c r="W26" i="2"/>
  <c r="X56" i="2" s="1"/>
  <c r="X91" i="2" s="1"/>
  <c r="W21" i="2"/>
  <c r="X51" i="2" s="1"/>
  <c r="X86" i="2" s="1"/>
  <c r="U94" i="2"/>
  <c r="U96" i="28" s="1"/>
  <c r="V27" i="2"/>
  <c r="W57" i="2" s="1"/>
  <c r="W92" i="2" s="1"/>
  <c r="U29" i="2"/>
  <c r="W24" i="2"/>
  <c r="X54" i="2" s="1"/>
  <c r="X89" i="2" s="1"/>
  <c r="W22" i="2"/>
  <c r="X52" i="2" s="1"/>
  <c r="X87" i="2" s="1"/>
  <c r="W25" i="2"/>
  <c r="X55" i="2" s="1"/>
  <c r="X90" i="2" s="1"/>
  <c r="Y23" i="31"/>
  <c r="W27" i="10"/>
  <c r="X63" i="10" s="1"/>
  <c r="X104" i="10" s="1"/>
  <c r="X22" i="10"/>
  <c r="Y58" i="10" s="1"/>
  <c r="Y99" i="10" s="1"/>
  <c r="W29" i="10"/>
  <c r="X65" i="10" s="1"/>
  <c r="X106" i="10" s="1"/>
  <c r="X31" i="10"/>
  <c r="Y67" i="10" s="1"/>
  <c r="Y108" i="10" s="1"/>
  <c r="W33" i="10"/>
  <c r="X69" i="10" s="1"/>
  <c r="X110" i="10" s="1"/>
  <c r="W30" i="10"/>
  <c r="X66" i="10" s="1"/>
  <c r="X107" i="10" s="1"/>
  <c r="W26" i="10"/>
  <c r="X62" i="10" s="1"/>
  <c r="X103" i="10" s="1"/>
  <c r="W25" i="10"/>
  <c r="X61" i="10" s="1"/>
  <c r="X102" i="10" s="1"/>
  <c r="W32" i="10"/>
  <c r="X68" i="10" s="1"/>
  <c r="X109" i="10" s="1"/>
  <c r="W24" i="10"/>
  <c r="X60" i="10" s="1"/>
  <c r="X101" i="10" s="1"/>
  <c r="X28" i="10"/>
  <c r="Y64" i="10" s="1"/>
  <c r="Y105" i="10" s="1"/>
  <c r="W23" i="10"/>
  <c r="X59" i="10" s="1"/>
  <c r="X100" i="10" s="1"/>
  <c r="X25" i="32"/>
  <c r="Y55" i="32" s="1"/>
  <c r="Y90" i="32" s="1"/>
  <c r="X24" i="32"/>
  <c r="Y54" i="32" s="1"/>
  <c r="Y89" i="32" s="1"/>
  <c r="Y18" i="32"/>
  <c r="X21" i="32"/>
  <c r="Y51" i="32" s="1"/>
  <c r="Y86" i="32" s="1"/>
  <c r="X22" i="32"/>
  <c r="Y52" i="32" s="1"/>
  <c r="Y87" i="32" s="1"/>
  <c r="X26" i="32"/>
  <c r="Y56" i="32" s="1"/>
  <c r="Y91" i="32" s="1"/>
  <c r="Y20" i="32"/>
  <c r="Z50" i="32" s="1"/>
  <c r="Z85" i="32" s="1"/>
  <c r="AA24" i="53" l="1"/>
  <c r="AA17" i="53"/>
  <c r="W84" i="32"/>
  <c r="V98" i="33"/>
  <c r="X27" i="36"/>
  <c r="X190" i="36"/>
  <c r="X171" i="36"/>
  <c r="X63" i="36"/>
  <c r="X116" i="36" s="1"/>
  <c r="X66" i="35"/>
  <c r="X119" i="35" s="1"/>
  <c r="X193" i="35"/>
  <c r="X30" i="35"/>
  <c r="X174" i="35"/>
  <c r="X25" i="35"/>
  <c r="X188" i="35"/>
  <c r="X61" i="35"/>
  <c r="X114" i="35" s="1"/>
  <c r="X169" i="35"/>
  <c r="X172" i="35"/>
  <c r="X64" i="35"/>
  <c r="X117" i="35" s="1"/>
  <c r="X28" i="35"/>
  <c r="X191" i="35"/>
  <c r="Y26" i="35"/>
  <c r="Y170" i="35"/>
  <c r="Y189" i="35"/>
  <c r="Y62" i="35"/>
  <c r="Y115" i="35" s="1"/>
  <c r="X27" i="35"/>
  <c r="X190" i="35"/>
  <c r="X171" i="35"/>
  <c r="X63" i="35"/>
  <c r="X116" i="35" s="1"/>
  <c r="X167" i="35"/>
  <c r="X186" i="35"/>
  <c r="X59" i="35"/>
  <c r="X112" i="35" s="1"/>
  <c r="X23" i="35"/>
  <c r="Y24" i="35"/>
  <c r="Y60" i="35"/>
  <c r="Y113" i="35" s="1"/>
  <c r="Y187" i="35"/>
  <c r="Y168" i="35"/>
  <c r="X175" i="35"/>
  <c r="X67" i="35"/>
  <c r="X120" i="35" s="1"/>
  <c r="X31" i="35"/>
  <c r="X194" i="35"/>
  <c r="W57" i="10"/>
  <c r="W98" i="10" s="1"/>
  <c r="W57" i="33"/>
  <c r="W71" i="33" s="1"/>
  <c r="X49" i="32"/>
  <c r="X59" i="32" s="1"/>
  <c r="Z48" i="32"/>
  <c r="Z83" i="32" s="1"/>
  <c r="Y48" i="2"/>
  <c r="Y83" i="2" s="1"/>
  <c r="Z56" i="35"/>
  <c r="Z210" i="35"/>
  <c r="Z183" i="35"/>
  <c r="Z131" i="35"/>
  <c r="Z164" i="35"/>
  <c r="Z203" i="35"/>
  <c r="Z90" i="35"/>
  <c r="Z20" i="35"/>
  <c r="Z74" i="35"/>
  <c r="Z109" i="35"/>
  <c r="Z38" i="35"/>
  <c r="Z148" i="35"/>
  <c r="Z56" i="10"/>
  <c r="Z38" i="10"/>
  <c r="Z97" i="10"/>
  <c r="Z90" i="10"/>
  <c r="Z20" i="10"/>
  <c r="Z74" i="10"/>
  <c r="Z38" i="43"/>
  <c r="Z74" i="43"/>
  <c r="Z84" i="43"/>
  <c r="Z20" i="43"/>
  <c r="Z56" i="43"/>
  <c r="Z183" i="34"/>
  <c r="Z20" i="34"/>
  <c r="Z38" i="34"/>
  <c r="Z164" i="34"/>
  <c r="Z56" i="34"/>
  <c r="Z74" i="34"/>
  <c r="Z90" i="34"/>
  <c r="Z148" i="34"/>
  <c r="Z109" i="34"/>
  <c r="Z210" i="34"/>
  <c r="Z203" i="34"/>
  <c r="Z131" i="34"/>
  <c r="Z67" i="28"/>
  <c r="Z75" i="28" s="1"/>
  <c r="Z87" i="28"/>
  <c r="Z95" i="28" s="1"/>
  <c r="Z103" i="28" s="1"/>
  <c r="AA47" i="2"/>
  <c r="AA2" i="36"/>
  <c r="AA2" i="34"/>
  <c r="AA2" i="32"/>
  <c r="AA2" i="30"/>
  <c r="AA2" i="43"/>
  <c r="AA2" i="35"/>
  <c r="AA2" i="33"/>
  <c r="AA2" i="31"/>
  <c r="AA2" i="10"/>
  <c r="AA2" i="29"/>
  <c r="AA75" i="2"/>
  <c r="AA82" i="2"/>
  <c r="AA17" i="2"/>
  <c r="AA32" i="2"/>
  <c r="AA62" i="2"/>
  <c r="Z183" i="30"/>
  <c r="Z210" i="30"/>
  <c r="Z20" i="30"/>
  <c r="Z56" i="30"/>
  <c r="Z148" i="30"/>
  <c r="Z38" i="30"/>
  <c r="Z109" i="30"/>
  <c r="Z131" i="30"/>
  <c r="Z203" i="30"/>
  <c r="Z90" i="30"/>
  <c r="Z74" i="30"/>
  <c r="Z164" i="30"/>
  <c r="Z74" i="36"/>
  <c r="Z203" i="36"/>
  <c r="Z56" i="36"/>
  <c r="Z183" i="36"/>
  <c r="Z164" i="36"/>
  <c r="Z38" i="36"/>
  <c r="Z210" i="36"/>
  <c r="Z148" i="36"/>
  <c r="Z20" i="36"/>
  <c r="Z131" i="36"/>
  <c r="Z90" i="36"/>
  <c r="Z109" i="36"/>
  <c r="Z183" i="29"/>
  <c r="Z210" i="29"/>
  <c r="Z20" i="29"/>
  <c r="Z109" i="29"/>
  <c r="Z90" i="29"/>
  <c r="Z203" i="29"/>
  <c r="Z164" i="29"/>
  <c r="Z38" i="29"/>
  <c r="Z74" i="29"/>
  <c r="Z148" i="29"/>
  <c r="Z56" i="29"/>
  <c r="Z131" i="29"/>
  <c r="Z56" i="31"/>
  <c r="Z210" i="31"/>
  <c r="Z109" i="31"/>
  <c r="Z148" i="31"/>
  <c r="Z74" i="31"/>
  <c r="Z20" i="31"/>
  <c r="Z164" i="31"/>
  <c r="Z90" i="31"/>
  <c r="Z203" i="31"/>
  <c r="Z38" i="31"/>
  <c r="Z131" i="31"/>
  <c r="Z183" i="31"/>
  <c r="Z56" i="33"/>
  <c r="Z90" i="33"/>
  <c r="Z74" i="33"/>
  <c r="Z20" i="33"/>
  <c r="Z38" i="33"/>
  <c r="Z97" i="33"/>
  <c r="AA34" i="28"/>
  <c r="AA59" i="28" s="1"/>
  <c r="Z17" i="32"/>
  <c r="Z82" i="32"/>
  <c r="Z62" i="32"/>
  <c r="Z47" i="32"/>
  <c r="Z32" i="32"/>
  <c r="Z75" i="32"/>
  <c r="U125" i="31"/>
  <c r="U18" i="28" s="1"/>
  <c r="V35" i="10"/>
  <c r="W188" i="29"/>
  <c r="W169" i="29"/>
  <c r="W61" i="29"/>
  <c r="W114" i="29" s="1"/>
  <c r="W184" i="34"/>
  <c r="W165" i="34"/>
  <c r="W57" i="34"/>
  <c r="W189" i="36"/>
  <c r="W170" i="36"/>
  <c r="W62" i="36"/>
  <c r="W115" i="36" s="1"/>
  <c r="T208" i="31"/>
  <c r="W188" i="30"/>
  <c r="W169" i="30"/>
  <c r="W61" i="30"/>
  <c r="W114" i="30" s="1"/>
  <c r="X190" i="31"/>
  <c r="X171" i="31"/>
  <c r="X63" i="31"/>
  <c r="X116" i="31" s="1"/>
  <c r="W187" i="34"/>
  <c r="W168" i="34"/>
  <c r="W60" i="34"/>
  <c r="W113" i="34" s="1"/>
  <c r="W192" i="34"/>
  <c r="W173" i="34"/>
  <c r="W65" i="34"/>
  <c r="W118" i="34" s="1"/>
  <c r="W196" i="36"/>
  <c r="W177" i="36"/>
  <c r="W69" i="36"/>
  <c r="W122" i="36" s="1"/>
  <c r="V71" i="10"/>
  <c r="V98" i="10"/>
  <c r="V112" i="10" s="1"/>
  <c r="W167" i="29"/>
  <c r="W186" i="29"/>
  <c r="W59" i="29"/>
  <c r="W112" i="29" s="1"/>
  <c r="W185" i="34"/>
  <c r="W166" i="34"/>
  <c r="W58" i="34"/>
  <c r="W111" i="34" s="1"/>
  <c r="V71" i="35"/>
  <c r="V110" i="35"/>
  <c r="V124" i="35" s="1"/>
  <c r="W177" i="29"/>
  <c r="W196" i="29"/>
  <c r="W69" i="29"/>
  <c r="W122" i="29" s="1"/>
  <c r="W192" i="29"/>
  <c r="W173" i="29"/>
  <c r="W65" i="29"/>
  <c r="W118" i="29" s="1"/>
  <c r="W189" i="30"/>
  <c r="W170" i="30"/>
  <c r="W62" i="30"/>
  <c r="W115" i="30" s="1"/>
  <c r="X196" i="31"/>
  <c r="X177" i="31"/>
  <c r="X69" i="31"/>
  <c r="X122" i="31" s="1"/>
  <c r="W189" i="34"/>
  <c r="W170" i="34"/>
  <c r="W62" i="34"/>
  <c r="W115" i="34" s="1"/>
  <c r="W188" i="34"/>
  <c r="W169" i="34"/>
  <c r="W61" i="34"/>
  <c r="W114" i="34" s="1"/>
  <c r="Y185" i="35"/>
  <c r="Y166" i="35"/>
  <c r="Y58" i="35"/>
  <c r="Y111" i="35" s="1"/>
  <c r="X184" i="36"/>
  <c r="X165" i="36"/>
  <c r="X57" i="36"/>
  <c r="W193" i="36"/>
  <c r="W174" i="36"/>
  <c r="W66" i="36"/>
  <c r="W119" i="36" s="1"/>
  <c r="X184" i="31"/>
  <c r="X165" i="31"/>
  <c r="X57" i="31"/>
  <c r="W195" i="30"/>
  <c r="W176" i="30"/>
  <c r="W68" i="30"/>
  <c r="W121" i="30" s="1"/>
  <c r="W190" i="29"/>
  <c r="W171" i="29"/>
  <c r="W63" i="29"/>
  <c r="W116" i="29" s="1"/>
  <c r="X191" i="31"/>
  <c r="X172" i="31"/>
  <c r="X64" i="31"/>
  <c r="X117" i="31" s="1"/>
  <c r="W193" i="34"/>
  <c r="W174" i="34"/>
  <c r="W66" i="34"/>
  <c r="W119" i="34" s="1"/>
  <c r="W195" i="34"/>
  <c r="W176" i="34"/>
  <c r="W68" i="34"/>
  <c r="W121" i="34" s="1"/>
  <c r="W195" i="36"/>
  <c r="W176" i="36"/>
  <c r="W68" i="36"/>
  <c r="W121" i="36" s="1"/>
  <c r="W188" i="36"/>
  <c r="W169" i="36"/>
  <c r="W61" i="36"/>
  <c r="W187" i="36"/>
  <c r="W168" i="36"/>
  <c r="W60" i="36"/>
  <c r="W113" i="36" s="1"/>
  <c r="Z186" i="31"/>
  <c r="Z167" i="31"/>
  <c r="Z59" i="31"/>
  <c r="Z112" i="31" s="1"/>
  <c r="W184" i="30"/>
  <c r="W165" i="30"/>
  <c r="W57" i="30"/>
  <c r="W194" i="30"/>
  <c r="W175" i="30"/>
  <c r="W67" i="30"/>
  <c r="W120" i="30" s="1"/>
  <c r="W191" i="30"/>
  <c r="W172" i="30"/>
  <c r="W64" i="30"/>
  <c r="W117" i="30" s="1"/>
  <c r="W187" i="29"/>
  <c r="W168" i="29"/>
  <c r="W60" i="29"/>
  <c r="W113" i="29" s="1"/>
  <c r="W185" i="30"/>
  <c r="W166" i="30"/>
  <c r="W58" i="30"/>
  <c r="W111" i="30" s="1"/>
  <c r="X170" i="31"/>
  <c r="X189" i="31"/>
  <c r="X62" i="31"/>
  <c r="X115" i="31" s="1"/>
  <c r="W190" i="34"/>
  <c r="W171" i="34"/>
  <c r="W63" i="34"/>
  <c r="W116" i="34" s="1"/>
  <c r="W194" i="34"/>
  <c r="W175" i="34"/>
  <c r="W67" i="34"/>
  <c r="W120" i="34" s="1"/>
  <c r="W184" i="35"/>
  <c r="W165" i="35"/>
  <c r="W57" i="35"/>
  <c r="V71" i="36"/>
  <c r="W186" i="30"/>
  <c r="W167" i="30"/>
  <c r="W59" i="30"/>
  <c r="W112" i="30" s="1"/>
  <c r="W195" i="29"/>
  <c r="W176" i="29"/>
  <c r="W68" i="29"/>
  <c r="W121" i="29" s="1"/>
  <c r="W193" i="30"/>
  <c r="W174" i="30"/>
  <c r="W66" i="30"/>
  <c r="W119" i="30" s="1"/>
  <c r="W192" i="30"/>
  <c r="W173" i="30"/>
  <c r="W65" i="30"/>
  <c r="W118" i="30" s="1"/>
  <c r="W194" i="29"/>
  <c r="W175" i="29"/>
  <c r="W67" i="29"/>
  <c r="W120" i="29" s="1"/>
  <c r="X187" i="31"/>
  <c r="X168" i="31"/>
  <c r="X60" i="31"/>
  <c r="X113" i="31" s="1"/>
  <c r="X185" i="31"/>
  <c r="X166" i="31"/>
  <c r="X58" i="31"/>
  <c r="X111" i="31" s="1"/>
  <c r="W186" i="34"/>
  <c r="W167" i="34"/>
  <c r="W59" i="34"/>
  <c r="W112" i="34" s="1"/>
  <c r="W192" i="35"/>
  <c r="W173" i="35"/>
  <c r="W65" i="35"/>
  <c r="W118" i="35" s="1"/>
  <c r="W194" i="36"/>
  <c r="W175" i="36"/>
  <c r="W67" i="36"/>
  <c r="W120" i="36" s="1"/>
  <c r="W185" i="36"/>
  <c r="W166" i="36"/>
  <c r="W58" i="36"/>
  <c r="W111" i="36" s="1"/>
  <c r="W71" i="31"/>
  <c r="W110" i="31"/>
  <c r="W124" i="31" s="1"/>
  <c r="W100" i="28" s="1"/>
  <c r="V71" i="30"/>
  <c r="V110" i="30"/>
  <c r="X176" i="31"/>
  <c r="X195" i="31"/>
  <c r="X68" i="31"/>
  <c r="X121" i="31" s="1"/>
  <c r="W190" i="30"/>
  <c r="W171" i="30"/>
  <c r="W63" i="30"/>
  <c r="W116" i="30" s="1"/>
  <c r="W191" i="29"/>
  <c r="W172" i="29"/>
  <c r="W64" i="29"/>
  <c r="W117" i="29" s="1"/>
  <c r="W185" i="29"/>
  <c r="W166" i="29"/>
  <c r="W58" i="29"/>
  <c r="W111" i="29" s="1"/>
  <c r="W187" i="30"/>
  <c r="W168" i="30"/>
  <c r="W60" i="30"/>
  <c r="W113" i="30" s="1"/>
  <c r="Y192" i="31"/>
  <c r="Y173" i="31"/>
  <c r="Y65" i="31"/>
  <c r="Y118" i="31" s="1"/>
  <c r="X188" i="31"/>
  <c r="X169" i="31"/>
  <c r="X61" i="31"/>
  <c r="X114" i="31" s="1"/>
  <c r="W196" i="34"/>
  <c r="W177" i="34"/>
  <c r="W69" i="34"/>
  <c r="W122" i="34" s="1"/>
  <c r="W192" i="36"/>
  <c r="W173" i="36"/>
  <c r="W65" i="36"/>
  <c r="W118" i="36" s="1"/>
  <c r="W193" i="29"/>
  <c r="W174" i="29"/>
  <c r="W66" i="29"/>
  <c r="W119" i="29" s="1"/>
  <c r="W165" i="29"/>
  <c r="W184" i="29"/>
  <c r="W57" i="29"/>
  <c r="W170" i="29"/>
  <c r="W189" i="29"/>
  <c r="W62" i="29"/>
  <c r="W115" i="29" s="1"/>
  <c r="W196" i="30"/>
  <c r="W177" i="30"/>
  <c r="W69" i="30"/>
  <c r="W122" i="30" s="1"/>
  <c r="X194" i="31"/>
  <c r="X175" i="31"/>
  <c r="X67" i="31"/>
  <c r="X120" i="31" s="1"/>
  <c r="Y193" i="31"/>
  <c r="Y174" i="31"/>
  <c r="Y66" i="31"/>
  <c r="Y119" i="31" s="1"/>
  <c r="W191" i="34"/>
  <c r="W172" i="34"/>
  <c r="W64" i="34"/>
  <c r="W117" i="34" s="1"/>
  <c r="W195" i="35"/>
  <c r="W176" i="35"/>
  <c r="W68" i="35"/>
  <c r="W121" i="35" s="1"/>
  <c r="W186" i="36"/>
  <c r="W167" i="36"/>
  <c r="W59" i="36"/>
  <c r="W112" i="36" s="1"/>
  <c r="W191" i="36"/>
  <c r="W172" i="36"/>
  <c r="W64" i="36"/>
  <c r="W117" i="36" s="1"/>
  <c r="V71" i="34"/>
  <c r="V110" i="34"/>
  <c r="V124" i="34" s="1"/>
  <c r="V71" i="29"/>
  <c r="V110" i="29"/>
  <c r="T180" i="34"/>
  <c r="T218" i="31"/>
  <c r="U180" i="31"/>
  <c r="U199" i="31"/>
  <c r="U212" i="31"/>
  <c r="U214" i="31" s="1"/>
  <c r="U205" i="31"/>
  <c r="U207" i="31" s="1"/>
  <c r="T90" i="28"/>
  <c r="T215" i="31"/>
  <c r="T219" i="31"/>
  <c r="R216" i="36"/>
  <c r="T204" i="35"/>
  <c r="T206" i="35" s="1"/>
  <c r="T208" i="35" s="1"/>
  <c r="U200" i="31"/>
  <c r="U201" i="31" s="1"/>
  <c r="T180" i="35"/>
  <c r="U204" i="31"/>
  <c r="U206" i="31" s="1"/>
  <c r="R216" i="35"/>
  <c r="S213" i="36"/>
  <c r="S215" i="36" s="1"/>
  <c r="T200" i="36"/>
  <c r="T201" i="36" s="1"/>
  <c r="R220" i="34"/>
  <c r="R220" i="35"/>
  <c r="S208" i="36"/>
  <c r="S218" i="36"/>
  <c r="S220" i="36" s="1"/>
  <c r="V179" i="31"/>
  <c r="V204" i="31" s="1"/>
  <c r="T200" i="35"/>
  <c r="T201" i="35" s="1"/>
  <c r="T212" i="36"/>
  <c r="T214" i="36" s="1"/>
  <c r="T211" i="36"/>
  <c r="T213" i="36" s="1"/>
  <c r="V198" i="31"/>
  <c r="V205" i="31" s="1"/>
  <c r="V207" i="31" s="1"/>
  <c r="R216" i="34"/>
  <c r="T180" i="36"/>
  <c r="U179" i="36"/>
  <c r="U198" i="36"/>
  <c r="U205" i="36" s="1"/>
  <c r="U207" i="36" s="1"/>
  <c r="T205" i="36"/>
  <c r="T207" i="36" s="1"/>
  <c r="T199" i="36"/>
  <c r="V124" i="36"/>
  <c r="V108" i="28" s="1"/>
  <c r="V92" i="28" s="1"/>
  <c r="X21" i="36"/>
  <c r="W30" i="36"/>
  <c r="W29" i="36"/>
  <c r="W26" i="36"/>
  <c r="W31" i="36"/>
  <c r="W24" i="36"/>
  <c r="W22" i="36"/>
  <c r="V35" i="36"/>
  <c r="W32" i="36"/>
  <c r="W33" i="36"/>
  <c r="W25" i="36"/>
  <c r="W28" i="36"/>
  <c r="T206" i="36"/>
  <c r="W23" i="36"/>
  <c r="T212" i="35"/>
  <c r="T214" i="35" s="1"/>
  <c r="T199" i="35"/>
  <c r="Y22" i="35"/>
  <c r="T213" i="35"/>
  <c r="W32" i="35"/>
  <c r="U179" i="35"/>
  <c r="S219" i="35"/>
  <c r="S213" i="35"/>
  <c r="S215" i="35" s="1"/>
  <c r="U198" i="35"/>
  <c r="S218" i="35"/>
  <c r="S206" i="35"/>
  <c r="S208" i="35" s="1"/>
  <c r="W29" i="35"/>
  <c r="W21" i="35"/>
  <c r="V35" i="35"/>
  <c r="W30" i="34"/>
  <c r="W31" i="34"/>
  <c r="W25" i="34"/>
  <c r="U201" i="34"/>
  <c r="U106" i="28"/>
  <c r="W33" i="34"/>
  <c r="W22" i="34"/>
  <c r="W24" i="34"/>
  <c r="S218" i="34"/>
  <c r="S206" i="34"/>
  <c r="S208" i="34" s="1"/>
  <c r="W29" i="34"/>
  <c r="W27" i="34"/>
  <c r="T205" i="34"/>
  <c r="T207" i="34" s="1"/>
  <c r="T212" i="34"/>
  <c r="T214" i="34" s="1"/>
  <c r="W32" i="34"/>
  <c r="U198" i="34"/>
  <c r="T199" i="34"/>
  <c r="S219" i="34"/>
  <c r="S213" i="34"/>
  <c r="S215" i="34" s="1"/>
  <c r="T211" i="34"/>
  <c r="T204" i="34"/>
  <c r="U179" i="34"/>
  <c r="W26" i="34"/>
  <c r="W23" i="34"/>
  <c r="W28" i="34"/>
  <c r="W21" i="34"/>
  <c r="V35" i="34"/>
  <c r="X25" i="31"/>
  <c r="X28" i="31"/>
  <c r="X24" i="31"/>
  <c r="X31" i="31"/>
  <c r="X27" i="31"/>
  <c r="X22" i="31"/>
  <c r="Y30" i="31"/>
  <c r="X26" i="31"/>
  <c r="Y29" i="31"/>
  <c r="X32" i="31"/>
  <c r="X33" i="31"/>
  <c r="W59" i="2"/>
  <c r="W21" i="10"/>
  <c r="T199" i="29"/>
  <c r="S12" i="28"/>
  <c r="T113" i="33"/>
  <c r="T23" i="28" s="1"/>
  <c r="T7" i="28" s="1"/>
  <c r="T105" i="28"/>
  <c r="T109" i="28" s="1"/>
  <c r="U113" i="10"/>
  <c r="U15" i="28" s="1"/>
  <c r="U97" i="28"/>
  <c r="R27" i="28"/>
  <c r="S89" i="28"/>
  <c r="S93" i="28" s="1"/>
  <c r="T125" i="34"/>
  <c r="S24" i="28"/>
  <c r="S8" i="28" s="1"/>
  <c r="T14" i="28"/>
  <c r="T125" i="35"/>
  <c r="S25" i="28"/>
  <c r="S9" i="28" s="1"/>
  <c r="W20" i="2"/>
  <c r="X50" i="2" s="1"/>
  <c r="X85" i="2" s="1"/>
  <c r="S101" i="28"/>
  <c r="R8" i="28"/>
  <c r="R11" i="28" s="1"/>
  <c r="S6" i="28"/>
  <c r="S19" i="28"/>
  <c r="T88" i="28"/>
  <c r="T125" i="36"/>
  <c r="S26" i="28"/>
  <c r="S10" i="28" s="1"/>
  <c r="U95" i="32"/>
  <c r="U22" i="28" s="1"/>
  <c r="U104" i="28"/>
  <c r="T125" i="30"/>
  <c r="T17" i="28" s="1"/>
  <c r="T99" i="28"/>
  <c r="T91" i="28" s="1"/>
  <c r="T125" i="29"/>
  <c r="T16" i="28" s="1"/>
  <c r="V94" i="32"/>
  <c r="W29" i="32"/>
  <c r="X19" i="32"/>
  <c r="X27" i="32"/>
  <c r="Y57" i="32" s="1"/>
  <c r="Y92" i="32" s="1"/>
  <c r="U95" i="2"/>
  <c r="T199" i="30"/>
  <c r="T180" i="30"/>
  <c r="U198" i="30"/>
  <c r="W32" i="33"/>
  <c r="X68" i="33" s="1"/>
  <c r="X109" i="33" s="1"/>
  <c r="W31" i="33"/>
  <c r="X67" i="33" s="1"/>
  <c r="X108" i="33" s="1"/>
  <c r="W29" i="29"/>
  <c r="T180" i="29"/>
  <c r="R216" i="30"/>
  <c r="T212" i="29"/>
  <c r="T214" i="29" s="1"/>
  <c r="T205" i="29"/>
  <c r="T207" i="29" s="1"/>
  <c r="V35" i="30"/>
  <c r="W21" i="30"/>
  <c r="V35" i="29"/>
  <c r="W21" i="29"/>
  <c r="W22" i="33"/>
  <c r="X58" i="33" s="1"/>
  <c r="X99" i="33" s="1"/>
  <c r="W32" i="29"/>
  <c r="W30" i="30"/>
  <c r="W33" i="30"/>
  <c r="W31" i="29"/>
  <c r="W30" i="33"/>
  <c r="X66" i="33" s="1"/>
  <c r="X107" i="33" s="1"/>
  <c r="U124" i="29"/>
  <c r="U98" i="28" s="1"/>
  <c r="W22" i="30"/>
  <c r="T211" i="30"/>
  <c r="T204" i="30"/>
  <c r="T200" i="30"/>
  <c r="T201" i="30" s="1"/>
  <c r="U124" i="30"/>
  <c r="S206" i="30"/>
  <c r="S208" i="30" s="1"/>
  <c r="S218" i="30"/>
  <c r="U179" i="29"/>
  <c r="W31" i="30"/>
  <c r="W25" i="33"/>
  <c r="X61" i="33" s="1"/>
  <c r="X102" i="33" s="1"/>
  <c r="W26" i="29"/>
  <c r="T212" i="30"/>
  <c r="T214" i="30" s="1"/>
  <c r="T205" i="30"/>
  <c r="T207" i="30" s="1"/>
  <c r="W27" i="29"/>
  <c r="W24" i="30"/>
  <c r="W26" i="30"/>
  <c r="T211" i="29"/>
  <c r="T204" i="29"/>
  <c r="T200" i="29"/>
  <c r="T201" i="29" s="1"/>
  <c r="W24" i="33"/>
  <c r="X60" i="33" s="1"/>
  <c r="X101" i="33" s="1"/>
  <c r="U198" i="29"/>
  <c r="W28" i="30"/>
  <c r="W28" i="29"/>
  <c r="W25" i="30"/>
  <c r="W33" i="33"/>
  <c r="X69" i="33" s="1"/>
  <c r="X110" i="33" s="1"/>
  <c r="W23" i="30"/>
  <c r="S213" i="30"/>
  <c r="S215" i="30" s="1"/>
  <c r="S219" i="30"/>
  <c r="W32" i="30"/>
  <c r="X23" i="33"/>
  <c r="Y59" i="33" s="1"/>
  <c r="Y100" i="33" s="1"/>
  <c r="S218" i="29"/>
  <c r="S206" i="29"/>
  <c r="S208" i="29" s="1"/>
  <c r="W29" i="30"/>
  <c r="W30" i="29"/>
  <c r="R216" i="29"/>
  <c r="W27" i="30"/>
  <c r="W28" i="33"/>
  <c r="X64" i="33" s="1"/>
  <c r="X105" i="33" s="1"/>
  <c r="W24" i="29"/>
  <c r="S219" i="29"/>
  <c r="S213" i="29"/>
  <c r="S215" i="29" s="1"/>
  <c r="W21" i="33"/>
  <c r="V35" i="33"/>
  <c r="W26" i="33"/>
  <c r="X62" i="33" s="1"/>
  <c r="X103" i="33" s="1"/>
  <c r="U179" i="30"/>
  <c r="R220" i="29"/>
  <c r="W27" i="33"/>
  <c r="X63" i="33" s="1"/>
  <c r="X104" i="33" s="1"/>
  <c r="W33" i="29"/>
  <c r="W25" i="29"/>
  <c r="W29" i="33"/>
  <c r="X65" i="33" s="1"/>
  <c r="X106" i="33" s="1"/>
  <c r="W22" i="29"/>
  <c r="W23" i="29"/>
  <c r="R220" i="30"/>
  <c r="U112" i="33"/>
  <c r="X21" i="31"/>
  <c r="W35" i="31"/>
  <c r="U213" i="31"/>
  <c r="Y23" i="32"/>
  <c r="Z53" i="32" s="1"/>
  <c r="Z88" i="32" s="1"/>
  <c r="X23" i="2"/>
  <c r="Y53" i="2" s="1"/>
  <c r="Y88" i="2" s="1"/>
  <c r="X26" i="2"/>
  <c r="Y56" i="2" s="1"/>
  <c r="Y91" i="2" s="1"/>
  <c r="X21" i="2"/>
  <c r="Y51" i="2" s="1"/>
  <c r="Y86" i="2" s="1"/>
  <c r="X25" i="2"/>
  <c r="Y55" i="2" s="1"/>
  <c r="Y90" i="2" s="1"/>
  <c r="Y18" i="2"/>
  <c r="W27" i="2"/>
  <c r="X57" i="2" s="1"/>
  <c r="X92" i="2" s="1"/>
  <c r="V94" i="2"/>
  <c r="V96" i="28" s="1"/>
  <c r="X19" i="2"/>
  <c r="Y49" i="2" s="1"/>
  <c r="Y84" i="2" s="1"/>
  <c r="X22" i="2"/>
  <c r="Y52" i="2" s="1"/>
  <c r="Y87" i="2" s="1"/>
  <c r="V29" i="2"/>
  <c r="X24" i="2"/>
  <c r="Y54" i="2" s="1"/>
  <c r="Y89" i="2" s="1"/>
  <c r="Z23" i="31"/>
  <c r="Y22" i="10"/>
  <c r="Z58" i="10" s="1"/>
  <c r="Z99" i="10" s="1"/>
  <c r="X23" i="10"/>
  <c r="Y59" i="10" s="1"/>
  <c r="Y100" i="10" s="1"/>
  <c r="X27" i="10"/>
  <c r="Y63" i="10" s="1"/>
  <c r="Y104" i="10" s="1"/>
  <c r="X32" i="10"/>
  <c r="Y68" i="10" s="1"/>
  <c r="Y109" i="10" s="1"/>
  <c r="Y28" i="10"/>
  <c r="Z64" i="10" s="1"/>
  <c r="Z105" i="10" s="1"/>
  <c r="X30" i="10"/>
  <c r="Y66" i="10" s="1"/>
  <c r="Y107" i="10" s="1"/>
  <c r="Y31" i="10"/>
  <c r="Z67" i="10" s="1"/>
  <c r="Z108" i="10" s="1"/>
  <c r="X25" i="10"/>
  <c r="Y61" i="10" s="1"/>
  <c r="Y102" i="10" s="1"/>
  <c r="X29" i="10"/>
  <c r="Y65" i="10" s="1"/>
  <c r="Y106" i="10" s="1"/>
  <c r="X24" i="10"/>
  <c r="Y60" i="10" s="1"/>
  <c r="Y101" i="10" s="1"/>
  <c r="X33" i="10"/>
  <c r="Y69" i="10" s="1"/>
  <c r="Y110" i="10" s="1"/>
  <c r="X26" i="10"/>
  <c r="Y62" i="10" s="1"/>
  <c r="Y103" i="10" s="1"/>
  <c r="Y26" i="32"/>
  <c r="Z56" i="32" s="1"/>
  <c r="Z91" i="32" s="1"/>
  <c r="Y24" i="32"/>
  <c r="Z54" i="32" s="1"/>
  <c r="Z89" i="32" s="1"/>
  <c r="Y22" i="32"/>
  <c r="Z52" i="32" s="1"/>
  <c r="Z87" i="32" s="1"/>
  <c r="Z20" i="32"/>
  <c r="AA50" i="32" s="1"/>
  <c r="AA85" i="32" s="1"/>
  <c r="Y21" i="32"/>
  <c r="Z51" i="32" s="1"/>
  <c r="Z86" i="32" s="1"/>
  <c r="Z18" i="32"/>
  <c r="Y25" i="32"/>
  <c r="Z55" i="32" s="1"/>
  <c r="Z90" i="32" s="1"/>
  <c r="AA48" i="32" l="1"/>
  <c r="W71" i="10"/>
  <c r="X84" i="32"/>
  <c r="W98" i="33"/>
  <c r="Y27" i="36"/>
  <c r="Y190" i="36"/>
  <c r="Y171" i="36"/>
  <c r="Y63" i="36"/>
  <c r="Y116" i="36" s="1"/>
  <c r="Y27" i="35"/>
  <c r="Y190" i="35"/>
  <c r="Y171" i="35"/>
  <c r="Y63" i="35"/>
  <c r="Y116" i="35" s="1"/>
  <c r="Z26" i="35"/>
  <c r="Z189" i="35"/>
  <c r="Z170" i="35"/>
  <c r="Z62" i="35"/>
  <c r="Z115" i="35" s="1"/>
  <c r="Y25" i="35"/>
  <c r="Y188" i="35"/>
  <c r="Y169" i="35"/>
  <c r="Y61" i="35"/>
  <c r="Y114" i="35" s="1"/>
  <c r="Y172" i="35"/>
  <c r="Y64" i="35"/>
  <c r="Y117" i="35" s="1"/>
  <c r="Y191" i="35"/>
  <c r="Y28" i="35"/>
  <c r="Z60" i="35"/>
  <c r="Z113" i="35" s="1"/>
  <c r="Z24" i="35"/>
  <c r="Z168" i="35"/>
  <c r="Z187" i="35"/>
  <c r="Y30" i="35"/>
  <c r="Y193" i="35"/>
  <c r="Y174" i="35"/>
  <c r="Y66" i="35"/>
  <c r="Y119" i="35" s="1"/>
  <c r="Y175" i="35"/>
  <c r="Y67" i="35"/>
  <c r="Y120" i="35" s="1"/>
  <c r="Y194" i="35"/>
  <c r="Y31" i="35"/>
  <c r="Y59" i="35"/>
  <c r="Y112" i="35" s="1"/>
  <c r="Y23" i="35"/>
  <c r="Y186" i="35"/>
  <c r="Y167" i="35"/>
  <c r="X57" i="33"/>
  <c r="X71" i="33" s="1"/>
  <c r="Y49" i="32"/>
  <c r="Y84" i="32" s="1"/>
  <c r="Z48" i="2"/>
  <c r="Z83" i="2" s="1"/>
  <c r="U219" i="31"/>
  <c r="AA164" i="29"/>
  <c r="AA74" i="29"/>
  <c r="AA109" i="29"/>
  <c r="AA203" i="29"/>
  <c r="AA90" i="29"/>
  <c r="AA38" i="29"/>
  <c r="AA20" i="29"/>
  <c r="AA183" i="29"/>
  <c r="AA210" i="29"/>
  <c r="AA148" i="29"/>
  <c r="AA56" i="29"/>
  <c r="AA131" i="29"/>
  <c r="AA56" i="31"/>
  <c r="AA148" i="31"/>
  <c r="AA74" i="31"/>
  <c r="AA20" i="31"/>
  <c r="AA164" i="31"/>
  <c r="AA90" i="31"/>
  <c r="AA203" i="31"/>
  <c r="AA38" i="31"/>
  <c r="AA183" i="31"/>
  <c r="AA131" i="31"/>
  <c r="AA210" i="31"/>
  <c r="AA109" i="31"/>
  <c r="AA67" i="28"/>
  <c r="AA75" i="28" s="1"/>
  <c r="AA87" i="28"/>
  <c r="AA95" i="28" s="1"/>
  <c r="AA103" i="28" s="1"/>
  <c r="AA56" i="35"/>
  <c r="AA210" i="35"/>
  <c r="AA148" i="35"/>
  <c r="AA38" i="35"/>
  <c r="AA20" i="35"/>
  <c r="AA131" i="35"/>
  <c r="AA109" i="35"/>
  <c r="AA183" i="35"/>
  <c r="AA74" i="35"/>
  <c r="AA164" i="35"/>
  <c r="AA203" i="35"/>
  <c r="AA90" i="35"/>
  <c r="AA74" i="33"/>
  <c r="AA20" i="33"/>
  <c r="AA38" i="33"/>
  <c r="AA97" i="33"/>
  <c r="AA90" i="33"/>
  <c r="AA56" i="33"/>
  <c r="AA20" i="43"/>
  <c r="AA38" i="43"/>
  <c r="AA74" i="43"/>
  <c r="AA84" i="43"/>
  <c r="AA56" i="43"/>
  <c r="AA56" i="30"/>
  <c r="AA203" i="30"/>
  <c r="AA90" i="30"/>
  <c r="AA20" i="30"/>
  <c r="AA131" i="30"/>
  <c r="AA38" i="30"/>
  <c r="AA148" i="30"/>
  <c r="AA109" i="30"/>
  <c r="AA210" i="30"/>
  <c r="AA74" i="30"/>
  <c r="AA183" i="30"/>
  <c r="AA164" i="30"/>
  <c r="AA82" i="32"/>
  <c r="AA62" i="32"/>
  <c r="AA75" i="32"/>
  <c r="AA17" i="32"/>
  <c r="AA32" i="32"/>
  <c r="AA47" i="32"/>
  <c r="AA56" i="34"/>
  <c r="AA131" i="34"/>
  <c r="AA183" i="34"/>
  <c r="AA109" i="34"/>
  <c r="AA210" i="34"/>
  <c r="AA90" i="34"/>
  <c r="AA74" i="34"/>
  <c r="AA148" i="34"/>
  <c r="AA38" i="34"/>
  <c r="AA203" i="34"/>
  <c r="AA164" i="34"/>
  <c r="AA20" i="34"/>
  <c r="AA56" i="10"/>
  <c r="AA97" i="10"/>
  <c r="AA20" i="10"/>
  <c r="AA74" i="10"/>
  <c r="AA90" i="10"/>
  <c r="AA38" i="10"/>
  <c r="AA56" i="36"/>
  <c r="AA210" i="36"/>
  <c r="AA131" i="36"/>
  <c r="AA90" i="36"/>
  <c r="AA74" i="36"/>
  <c r="AA148" i="36"/>
  <c r="AA164" i="36"/>
  <c r="AA203" i="36"/>
  <c r="AA38" i="36"/>
  <c r="AA20" i="36"/>
  <c r="AA109" i="36"/>
  <c r="AA183" i="36"/>
  <c r="V125" i="31"/>
  <c r="V18" i="28" s="1"/>
  <c r="T216" i="31"/>
  <c r="U215" i="31"/>
  <c r="AA83" i="32"/>
  <c r="X166" i="29"/>
  <c r="X185" i="29"/>
  <c r="X58" i="29"/>
  <c r="X111" i="29" s="1"/>
  <c r="X174" i="29"/>
  <c r="X193" i="29"/>
  <c r="X66" i="29"/>
  <c r="X119" i="29" s="1"/>
  <c r="X186" i="30"/>
  <c r="X167" i="30"/>
  <c r="X59" i="30"/>
  <c r="X112" i="30" s="1"/>
  <c r="Z192" i="31"/>
  <c r="Z173" i="31"/>
  <c r="Z65" i="31"/>
  <c r="Z118" i="31" s="1"/>
  <c r="Y188" i="31"/>
  <c r="Y169" i="31"/>
  <c r="Y61" i="31"/>
  <c r="Y114" i="31" s="1"/>
  <c r="X167" i="34"/>
  <c r="X186" i="34"/>
  <c r="X59" i="34"/>
  <c r="X112" i="34" s="1"/>
  <c r="X168" i="34"/>
  <c r="X187" i="34"/>
  <c r="X60" i="34"/>
  <c r="X113" i="34" s="1"/>
  <c r="X174" i="34"/>
  <c r="X193" i="34"/>
  <c r="X66" i="34"/>
  <c r="X119" i="34" s="1"/>
  <c r="W71" i="29"/>
  <c r="W110" i="29"/>
  <c r="X192" i="30"/>
  <c r="X173" i="30"/>
  <c r="X65" i="30"/>
  <c r="X118" i="30" s="1"/>
  <c r="X194" i="30"/>
  <c r="X175" i="30"/>
  <c r="X67" i="30"/>
  <c r="X120" i="30" s="1"/>
  <c r="X185" i="30"/>
  <c r="X166" i="30"/>
  <c r="X58" i="30"/>
  <c r="X111" i="30" s="1"/>
  <c r="X184" i="29"/>
  <c r="X165" i="29"/>
  <c r="X57" i="29"/>
  <c r="X192" i="29"/>
  <c r="X173" i="29"/>
  <c r="X65" i="29"/>
  <c r="X118" i="29" s="1"/>
  <c r="Y189" i="31"/>
  <c r="Y170" i="31"/>
  <c r="Y62" i="31"/>
  <c r="Y115" i="31" s="1"/>
  <c r="X189" i="34"/>
  <c r="X170" i="34"/>
  <c r="X62" i="34"/>
  <c r="X115" i="34" s="1"/>
  <c r="X176" i="34"/>
  <c r="X195" i="34"/>
  <c r="X68" i="34"/>
  <c r="X121" i="34" s="1"/>
  <c r="X185" i="36"/>
  <c r="X166" i="36"/>
  <c r="X58" i="36"/>
  <c r="X111" i="36" s="1"/>
  <c r="X188" i="29"/>
  <c r="X169" i="29"/>
  <c r="X61" i="29"/>
  <c r="X114" i="29" s="1"/>
  <c r="X188" i="30"/>
  <c r="X169" i="30"/>
  <c r="X61" i="30"/>
  <c r="X114" i="30" s="1"/>
  <c r="X189" i="30"/>
  <c r="X170" i="30"/>
  <c r="X62" i="30"/>
  <c r="X115" i="30" s="1"/>
  <c r="Z193" i="31"/>
  <c r="Z174" i="31"/>
  <c r="Z66" i="31"/>
  <c r="Z119" i="31" s="1"/>
  <c r="X185" i="34"/>
  <c r="X166" i="34"/>
  <c r="X58" i="34"/>
  <c r="X111" i="34" s="1"/>
  <c r="X184" i="35"/>
  <c r="X165" i="35"/>
  <c r="X57" i="35"/>
  <c r="X186" i="36"/>
  <c r="X167" i="36"/>
  <c r="X59" i="36"/>
  <c r="X112" i="36" s="1"/>
  <c r="X187" i="36"/>
  <c r="X168" i="36"/>
  <c r="X60" i="36"/>
  <c r="X113" i="36" s="1"/>
  <c r="W71" i="34"/>
  <c r="W110" i="34"/>
  <c r="W124" i="34" s="1"/>
  <c r="X196" i="29"/>
  <c r="X177" i="29"/>
  <c r="X69" i="29"/>
  <c r="X122" i="29" s="1"/>
  <c r="X172" i="29"/>
  <c r="X191" i="29"/>
  <c r="X64" i="29"/>
  <c r="X117" i="29" s="1"/>
  <c r="X187" i="30"/>
  <c r="X168" i="30"/>
  <c r="X60" i="30"/>
  <c r="X113" i="30" s="1"/>
  <c r="X184" i="30"/>
  <c r="X165" i="30"/>
  <c r="X57" i="30"/>
  <c r="Y185" i="31"/>
  <c r="Y166" i="31"/>
  <c r="Y58" i="31"/>
  <c r="Y111" i="31" s="1"/>
  <c r="X177" i="34"/>
  <c r="X196" i="34"/>
  <c r="X69" i="34"/>
  <c r="X122" i="34" s="1"/>
  <c r="X192" i="35"/>
  <c r="X173" i="35"/>
  <c r="X65" i="35"/>
  <c r="X118" i="35" s="1"/>
  <c r="X194" i="36"/>
  <c r="X175" i="36"/>
  <c r="X67" i="36"/>
  <c r="X120" i="36" s="1"/>
  <c r="W71" i="35"/>
  <c r="W110" i="35"/>
  <c r="W124" i="35" s="1"/>
  <c r="W107" i="28" s="1"/>
  <c r="W71" i="30"/>
  <c r="W110" i="30"/>
  <c r="X71" i="31"/>
  <c r="X110" i="31"/>
  <c r="X124" i="31" s="1"/>
  <c r="X100" i="28" s="1"/>
  <c r="X187" i="29"/>
  <c r="X168" i="29"/>
  <c r="X60" i="29"/>
  <c r="X113" i="29" s="1"/>
  <c r="X191" i="30"/>
  <c r="X172" i="30"/>
  <c r="X64" i="30"/>
  <c r="X117" i="30" s="1"/>
  <c r="X190" i="29"/>
  <c r="X171" i="29"/>
  <c r="X63" i="29"/>
  <c r="X116" i="29" s="1"/>
  <c r="X194" i="29"/>
  <c r="X175" i="29"/>
  <c r="X67" i="29"/>
  <c r="X120" i="29" s="1"/>
  <c r="Y171" i="31"/>
  <c r="Y190" i="31"/>
  <c r="Y63" i="31"/>
  <c r="Y116" i="31" s="1"/>
  <c r="X190" i="34"/>
  <c r="X171" i="34"/>
  <c r="X63" i="34"/>
  <c r="X116" i="34" s="1"/>
  <c r="X195" i="35"/>
  <c r="X176" i="35"/>
  <c r="X68" i="35"/>
  <c r="X121" i="35" s="1"/>
  <c r="X191" i="36"/>
  <c r="X172" i="36"/>
  <c r="X64" i="36"/>
  <c r="X117" i="36" s="1"/>
  <c r="X189" i="36"/>
  <c r="X170" i="36"/>
  <c r="X62" i="36"/>
  <c r="X115" i="36" s="1"/>
  <c r="W71" i="36"/>
  <c r="W114" i="36"/>
  <c r="W124" i="36" s="1"/>
  <c r="W108" i="28" s="1"/>
  <c r="W92" i="28" s="1"/>
  <c r="Y184" i="31"/>
  <c r="Y165" i="31"/>
  <c r="Y57" i="31"/>
  <c r="X195" i="30"/>
  <c r="X176" i="30"/>
  <c r="X68" i="30"/>
  <c r="X121" i="30" s="1"/>
  <c r="X196" i="30"/>
  <c r="X177" i="30"/>
  <c r="X69" i="30"/>
  <c r="X122" i="30" s="1"/>
  <c r="Y175" i="31"/>
  <c r="Y194" i="31"/>
  <c r="Y67" i="31"/>
  <c r="Y120" i="31" s="1"/>
  <c r="X192" i="34"/>
  <c r="X173" i="34"/>
  <c r="X65" i="34"/>
  <c r="X118" i="34" s="1"/>
  <c r="X188" i="36"/>
  <c r="X169" i="36"/>
  <c r="X61" i="36"/>
  <c r="X114" i="36" s="1"/>
  <c r="X192" i="36"/>
  <c r="X173" i="36"/>
  <c r="X65" i="36"/>
  <c r="X118" i="36" s="1"/>
  <c r="AA186" i="31"/>
  <c r="AA167" i="31"/>
  <c r="AA59" i="31"/>
  <c r="AA112" i="31" s="1"/>
  <c r="X190" i="30"/>
  <c r="X171" i="30"/>
  <c r="X63" i="30"/>
  <c r="X116" i="30" s="1"/>
  <c r="X193" i="30"/>
  <c r="X174" i="30"/>
  <c r="X66" i="30"/>
  <c r="X119" i="30" s="1"/>
  <c r="W35" i="10"/>
  <c r="X57" i="10"/>
  <c r="Y177" i="31"/>
  <c r="Y196" i="31"/>
  <c r="Y69" i="31"/>
  <c r="Y122" i="31" s="1"/>
  <c r="Y187" i="31"/>
  <c r="Y168" i="31"/>
  <c r="Y60" i="31"/>
  <c r="Y113" i="31" s="1"/>
  <c r="X184" i="34"/>
  <c r="X165" i="34"/>
  <c r="X57" i="34"/>
  <c r="X188" i="34"/>
  <c r="X169" i="34"/>
  <c r="X61" i="34"/>
  <c r="X114" i="34" s="1"/>
  <c r="X196" i="36"/>
  <c r="X177" i="36"/>
  <c r="X69" i="36"/>
  <c r="X122" i="36" s="1"/>
  <c r="X193" i="36"/>
  <c r="X174" i="36"/>
  <c r="X66" i="36"/>
  <c r="X119" i="36" s="1"/>
  <c r="X167" i="29"/>
  <c r="X186" i="29"/>
  <c r="X59" i="29"/>
  <c r="X112" i="29" s="1"/>
  <c r="X170" i="29"/>
  <c r="X189" i="29"/>
  <c r="X62" i="29"/>
  <c r="X115" i="29" s="1"/>
  <c r="X176" i="29"/>
  <c r="X195" i="29"/>
  <c r="X68" i="29"/>
  <c r="X121" i="29" s="1"/>
  <c r="Y195" i="31"/>
  <c r="Y176" i="31"/>
  <c r="Y68" i="31"/>
  <c r="Y121" i="31" s="1"/>
  <c r="Y191" i="31"/>
  <c r="Y172" i="31"/>
  <c r="Y64" i="31"/>
  <c r="Y117" i="31" s="1"/>
  <c r="X191" i="34"/>
  <c r="X172" i="34"/>
  <c r="X64" i="34"/>
  <c r="X117" i="34" s="1"/>
  <c r="X194" i="34"/>
  <c r="X175" i="34"/>
  <c r="X67" i="34"/>
  <c r="X120" i="34" s="1"/>
  <c r="Z185" i="35"/>
  <c r="Z166" i="35"/>
  <c r="Z58" i="35"/>
  <c r="Z111" i="35" s="1"/>
  <c r="X195" i="36"/>
  <c r="X176" i="36"/>
  <c r="X68" i="36"/>
  <c r="X121" i="36" s="1"/>
  <c r="Y184" i="36"/>
  <c r="Y165" i="36"/>
  <c r="Y57" i="36"/>
  <c r="Y110" i="36" s="1"/>
  <c r="X110" i="36"/>
  <c r="U180" i="34"/>
  <c r="U208" i="31"/>
  <c r="T220" i="31"/>
  <c r="V212" i="31"/>
  <c r="V214" i="31" s="1"/>
  <c r="T218" i="35"/>
  <c r="V199" i="31"/>
  <c r="U218" i="31"/>
  <c r="U90" i="28"/>
  <c r="S216" i="36"/>
  <c r="T215" i="35"/>
  <c r="T216" i="35" s="1"/>
  <c r="U180" i="35"/>
  <c r="V180" i="31"/>
  <c r="V200" i="31"/>
  <c r="V201" i="31" s="1"/>
  <c r="V211" i="31"/>
  <c r="V213" i="31" s="1"/>
  <c r="U199" i="36"/>
  <c r="U212" i="36"/>
  <c r="U214" i="36" s="1"/>
  <c r="W179" i="31"/>
  <c r="W211" i="31" s="1"/>
  <c r="U200" i="36"/>
  <c r="U201" i="36" s="1"/>
  <c r="T215" i="36"/>
  <c r="U180" i="36"/>
  <c r="T219" i="35"/>
  <c r="T219" i="36"/>
  <c r="V179" i="36"/>
  <c r="V204" i="36" s="1"/>
  <c r="U211" i="36"/>
  <c r="W198" i="31"/>
  <c r="T208" i="36"/>
  <c r="U204" i="36"/>
  <c r="U206" i="36" s="1"/>
  <c r="U208" i="36" s="1"/>
  <c r="T218" i="36"/>
  <c r="V198" i="36"/>
  <c r="V212" i="36" s="1"/>
  <c r="V214" i="36" s="1"/>
  <c r="X23" i="36"/>
  <c r="X25" i="36"/>
  <c r="X32" i="36"/>
  <c r="Y21" i="36"/>
  <c r="X24" i="36"/>
  <c r="X26" i="36"/>
  <c r="X30" i="36"/>
  <c r="X28" i="36"/>
  <c r="X33" i="36"/>
  <c r="X22" i="36"/>
  <c r="W35" i="36"/>
  <c r="X31" i="36"/>
  <c r="X29" i="36"/>
  <c r="S220" i="35"/>
  <c r="X32" i="35"/>
  <c r="U212" i="35"/>
  <c r="U214" i="35" s="1"/>
  <c r="U205" i="35"/>
  <c r="U207" i="35" s="1"/>
  <c r="V179" i="35"/>
  <c r="V107" i="28"/>
  <c r="V198" i="35"/>
  <c r="X29" i="35"/>
  <c r="U200" i="35"/>
  <c r="U201" i="35" s="1"/>
  <c r="U211" i="35"/>
  <c r="U204" i="35"/>
  <c r="X21" i="35"/>
  <c r="W35" i="35"/>
  <c r="U199" i="35"/>
  <c r="S216" i="35"/>
  <c r="Z22" i="35"/>
  <c r="X21" i="34"/>
  <c r="W35" i="34"/>
  <c r="V106" i="28"/>
  <c r="V201" i="34"/>
  <c r="X33" i="34"/>
  <c r="X23" i="34"/>
  <c r="X29" i="34"/>
  <c r="X24" i="34"/>
  <c r="U199" i="34"/>
  <c r="S216" i="34"/>
  <c r="X31" i="34"/>
  <c r="X28" i="34"/>
  <c r="X26" i="34"/>
  <c r="U205" i="34"/>
  <c r="U207" i="34" s="1"/>
  <c r="U212" i="34"/>
  <c r="U214" i="34" s="1"/>
  <c r="S220" i="34"/>
  <c r="X32" i="34"/>
  <c r="V179" i="34"/>
  <c r="X22" i="34"/>
  <c r="T219" i="34"/>
  <c r="T213" i="34"/>
  <c r="T215" i="34" s="1"/>
  <c r="V198" i="34"/>
  <c r="U204" i="34"/>
  <c r="U211" i="34"/>
  <c r="X27" i="34"/>
  <c r="T218" i="34"/>
  <c r="T206" i="34"/>
  <c r="T208" i="34" s="1"/>
  <c r="X25" i="34"/>
  <c r="X30" i="34"/>
  <c r="Z29" i="31"/>
  <c r="Y22" i="31"/>
  <c r="Y31" i="31"/>
  <c r="Y28" i="31"/>
  <c r="Z30" i="31"/>
  <c r="Y33" i="31"/>
  <c r="Y27" i="31"/>
  <c r="Y24" i="31"/>
  <c r="Y25" i="31"/>
  <c r="Y32" i="31"/>
  <c r="Y26" i="31"/>
  <c r="X59" i="2"/>
  <c r="X21" i="10"/>
  <c r="T89" i="28"/>
  <c r="T93" i="28" s="1"/>
  <c r="V113" i="10"/>
  <c r="V15" i="28" s="1"/>
  <c r="V97" i="28"/>
  <c r="X20" i="2"/>
  <c r="Y50" i="2" s="1"/>
  <c r="U14" i="28"/>
  <c r="U113" i="33"/>
  <c r="U23" i="28" s="1"/>
  <c r="U7" i="28" s="1"/>
  <c r="U105" i="28"/>
  <c r="U89" i="28" s="1"/>
  <c r="T6" i="28"/>
  <c r="T19" i="28"/>
  <c r="S11" i="28"/>
  <c r="T12" i="28"/>
  <c r="U88" i="28"/>
  <c r="V95" i="32"/>
  <c r="V22" i="28" s="1"/>
  <c r="V104" i="28"/>
  <c r="V88" i="28" s="1"/>
  <c r="S27" i="28"/>
  <c r="U125" i="36"/>
  <c r="T26" i="28"/>
  <c r="T10" i="28" s="1"/>
  <c r="U125" i="35"/>
  <c r="T25" i="28"/>
  <c r="T9" i="28" s="1"/>
  <c r="U125" i="34"/>
  <c r="T24" i="28"/>
  <c r="U125" i="30"/>
  <c r="U17" i="28" s="1"/>
  <c r="U99" i="28"/>
  <c r="U91" i="28" s="1"/>
  <c r="T101" i="28"/>
  <c r="U125" i="29"/>
  <c r="U16" i="28" s="1"/>
  <c r="X29" i="32"/>
  <c r="W94" i="32"/>
  <c r="Y27" i="32"/>
  <c r="Z57" i="32" s="1"/>
  <c r="Z92" i="32" s="1"/>
  <c r="Y19" i="32"/>
  <c r="V95" i="2"/>
  <c r="S220" i="29"/>
  <c r="V112" i="33"/>
  <c r="S220" i="30"/>
  <c r="X28" i="33"/>
  <c r="Y64" i="33" s="1"/>
  <c r="Y105" i="33" s="1"/>
  <c r="X31" i="30"/>
  <c r="X27" i="33"/>
  <c r="Y63" i="33" s="1"/>
  <c r="Y104" i="33" s="1"/>
  <c r="X21" i="33"/>
  <c r="W35" i="33"/>
  <c r="Y23" i="33"/>
  <c r="Z59" i="33" s="1"/>
  <c r="Z100" i="33" s="1"/>
  <c r="X28" i="30"/>
  <c r="U211" i="29"/>
  <c r="U204" i="29"/>
  <c r="U200" i="29"/>
  <c r="U201" i="29" s="1"/>
  <c r="V198" i="29"/>
  <c r="V198" i="30"/>
  <c r="X27" i="30"/>
  <c r="X23" i="30"/>
  <c r="X27" i="29"/>
  <c r="X22" i="30"/>
  <c r="X31" i="29"/>
  <c r="T213" i="29"/>
  <c r="T215" i="29" s="1"/>
  <c r="T219" i="29"/>
  <c r="X22" i="29"/>
  <c r="X25" i="29"/>
  <c r="X32" i="30"/>
  <c r="X28" i="29"/>
  <c r="U199" i="29"/>
  <c r="U205" i="29"/>
  <c r="U207" i="29" s="1"/>
  <c r="U212" i="29"/>
  <c r="U214" i="29" s="1"/>
  <c r="X25" i="33"/>
  <c r="Y61" i="33" s="1"/>
  <c r="Y102" i="33" s="1"/>
  <c r="S216" i="30"/>
  <c r="X33" i="30"/>
  <c r="X32" i="29"/>
  <c r="X21" i="29"/>
  <c r="W35" i="29"/>
  <c r="X31" i="33"/>
  <c r="Y67" i="33" s="1"/>
  <c r="Y108" i="33" s="1"/>
  <c r="U204" i="30"/>
  <c r="U200" i="30"/>
  <c r="U201" i="30" s="1"/>
  <c r="U180" i="30"/>
  <c r="U211" i="30"/>
  <c r="X24" i="29"/>
  <c r="X29" i="30"/>
  <c r="X24" i="33"/>
  <c r="Y60" i="33" s="1"/>
  <c r="Y101" i="33" s="1"/>
  <c r="X26" i="30"/>
  <c r="V124" i="29"/>
  <c r="V98" i="28" s="1"/>
  <c r="V124" i="30"/>
  <c r="X33" i="29"/>
  <c r="X26" i="33"/>
  <c r="Y62" i="33" s="1"/>
  <c r="Y103" i="33" s="1"/>
  <c r="X33" i="33"/>
  <c r="Y69" i="33" s="1"/>
  <c r="Y110" i="33" s="1"/>
  <c r="X30" i="33"/>
  <c r="Y66" i="33" s="1"/>
  <c r="Y107" i="33" s="1"/>
  <c r="X32" i="33"/>
  <c r="Y68" i="33" s="1"/>
  <c r="Y109" i="33" s="1"/>
  <c r="T218" i="30"/>
  <c r="T206" i="30"/>
  <c r="T208" i="30" s="1"/>
  <c r="V179" i="29"/>
  <c r="W35" i="30"/>
  <c r="X21" i="30"/>
  <c r="U180" i="29"/>
  <c r="X23" i="29"/>
  <c r="X29" i="33"/>
  <c r="Y65" i="33" s="1"/>
  <c r="Y106" i="33" s="1"/>
  <c r="X30" i="29"/>
  <c r="S216" i="29"/>
  <c r="X25" i="30"/>
  <c r="T218" i="29"/>
  <c r="T206" i="29"/>
  <c r="T208" i="29" s="1"/>
  <c r="X24" i="30"/>
  <c r="X26" i="29"/>
  <c r="T213" i="30"/>
  <c r="T215" i="30" s="1"/>
  <c r="T219" i="30"/>
  <c r="X30" i="30"/>
  <c r="X22" i="33"/>
  <c r="Y58" i="33" s="1"/>
  <c r="Y99" i="33" s="1"/>
  <c r="V179" i="30"/>
  <c r="X29" i="29"/>
  <c r="U205" i="30"/>
  <c r="U207" i="30" s="1"/>
  <c r="U199" i="30"/>
  <c r="U212" i="30"/>
  <c r="U214" i="30" s="1"/>
  <c r="Y21" i="31"/>
  <c r="X35" i="31"/>
  <c r="V218" i="31"/>
  <c r="V206" i="31"/>
  <c r="V208" i="31" s="1"/>
  <c r="W112" i="10"/>
  <c r="Z23" i="32"/>
  <c r="AA53" i="32" s="1"/>
  <c r="AA88" i="32" s="1"/>
  <c r="Y23" i="2"/>
  <c r="Z53" i="2" s="1"/>
  <c r="Z88" i="2" s="1"/>
  <c r="W94" i="2"/>
  <c r="W96" i="28" s="1"/>
  <c r="X27" i="2"/>
  <c r="Y57" i="2" s="1"/>
  <c r="Y92" i="2" s="1"/>
  <c r="Z18" i="2"/>
  <c r="Y22" i="2"/>
  <c r="Z52" i="2" s="1"/>
  <c r="Z87" i="2" s="1"/>
  <c r="Y26" i="2"/>
  <c r="Z56" i="2" s="1"/>
  <c r="Z91" i="2" s="1"/>
  <c r="Y25" i="2"/>
  <c r="Z55" i="2" s="1"/>
  <c r="Z90" i="2" s="1"/>
  <c r="Y24" i="2"/>
  <c r="Z54" i="2" s="1"/>
  <c r="Z89" i="2" s="1"/>
  <c r="Y19" i="2"/>
  <c r="Z49" i="2" s="1"/>
  <c r="Z84" i="2" s="1"/>
  <c r="W29" i="2"/>
  <c r="Y21" i="2"/>
  <c r="Z51" i="2" s="1"/>
  <c r="Z86" i="2" s="1"/>
  <c r="AA23" i="31"/>
  <c r="Z22" i="10"/>
  <c r="AA58" i="10" s="1"/>
  <c r="AA99" i="10" s="1"/>
  <c r="Z31" i="10"/>
  <c r="AA67" i="10" s="1"/>
  <c r="AA108" i="10" s="1"/>
  <c r="Y32" i="10"/>
  <c r="Z68" i="10" s="1"/>
  <c r="Z109" i="10" s="1"/>
  <c r="Y29" i="10"/>
  <c r="Z65" i="10" s="1"/>
  <c r="Z106" i="10" s="1"/>
  <c r="Y30" i="10"/>
  <c r="Z66" i="10" s="1"/>
  <c r="Z107" i="10" s="1"/>
  <c r="Y27" i="10"/>
  <c r="Z63" i="10" s="1"/>
  <c r="Z104" i="10" s="1"/>
  <c r="Y26" i="10"/>
  <c r="Z62" i="10" s="1"/>
  <c r="Z103" i="10" s="1"/>
  <c r="Y33" i="10"/>
  <c r="Z69" i="10" s="1"/>
  <c r="Z110" i="10" s="1"/>
  <c r="Y25" i="10"/>
  <c r="Z61" i="10" s="1"/>
  <c r="Z102" i="10" s="1"/>
  <c r="Z28" i="10"/>
  <c r="AA64" i="10" s="1"/>
  <c r="AA105" i="10" s="1"/>
  <c r="Y23" i="10"/>
  <c r="Z59" i="10" s="1"/>
  <c r="Z100" i="10" s="1"/>
  <c r="Y24" i="10"/>
  <c r="Z60" i="10" s="1"/>
  <c r="Z101" i="10" s="1"/>
  <c r="Z21" i="32"/>
  <c r="AA51" i="32" s="1"/>
  <c r="AA86" i="32" s="1"/>
  <c r="Z26" i="32"/>
  <c r="AA56" i="32" s="1"/>
  <c r="AA91" i="32" s="1"/>
  <c r="Z25" i="32"/>
  <c r="AA55" i="32" s="1"/>
  <c r="AA90" i="32" s="1"/>
  <c r="AA20" i="32"/>
  <c r="Z24" i="32"/>
  <c r="AA54" i="32" s="1"/>
  <c r="AA89" i="32" s="1"/>
  <c r="AA18" i="32"/>
  <c r="Z22" i="32"/>
  <c r="AA52" i="32" s="1"/>
  <c r="AA87" i="32" s="1"/>
  <c r="AA48" i="2" l="1"/>
  <c r="AA83" i="2" s="1"/>
  <c r="U220" i="31"/>
  <c r="Z190" i="36"/>
  <c r="Z171" i="36"/>
  <c r="Z63" i="36"/>
  <c r="Z116" i="36" s="1"/>
  <c r="Z27" i="36"/>
  <c r="AA24" i="35"/>
  <c r="AA60" i="35"/>
  <c r="AA113" i="35" s="1"/>
  <c r="AA187" i="35"/>
  <c r="AA168" i="35"/>
  <c r="AA189" i="35"/>
  <c r="AA62" i="35"/>
  <c r="AA115" i="35" s="1"/>
  <c r="AA170" i="35"/>
  <c r="AA26" i="35"/>
  <c r="Z64" i="35"/>
  <c r="Z117" i="35" s="1"/>
  <c r="Z28" i="35"/>
  <c r="Z191" i="35"/>
  <c r="Z172" i="35"/>
  <c r="Z175" i="35"/>
  <c r="Z194" i="35"/>
  <c r="Z67" i="35"/>
  <c r="Z120" i="35" s="1"/>
  <c r="Z31" i="35"/>
  <c r="Z174" i="35"/>
  <c r="Z193" i="35"/>
  <c r="Z30" i="35"/>
  <c r="Z66" i="35"/>
  <c r="Z119" i="35" s="1"/>
  <c r="Z167" i="35"/>
  <c r="Z23" i="35"/>
  <c r="Z186" i="35"/>
  <c r="Z59" i="35"/>
  <c r="Z112" i="35" s="1"/>
  <c r="Z25" i="35"/>
  <c r="Z188" i="35"/>
  <c r="Z169" i="35"/>
  <c r="Z61" i="35"/>
  <c r="Z114" i="35" s="1"/>
  <c r="Z171" i="35"/>
  <c r="Z27" i="35"/>
  <c r="Z63" i="35"/>
  <c r="Z116" i="35" s="1"/>
  <c r="Z190" i="35"/>
  <c r="Y57" i="33"/>
  <c r="Y98" i="33" s="1"/>
  <c r="X98" i="33"/>
  <c r="Y59" i="32"/>
  <c r="Z49" i="32"/>
  <c r="Z84" i="32" s="1"/>
  <c r="U216" i="31"/>
  <c r="W125" i="31"/>
  <c r="W18" i="28" s="1"/>
  <c r="V215" i="31"/>
  <c r="V216" i="31" s="1"/>
  <c r="V219" i="31"/>
  <c r="V220" i="31" s="1"/>
  <c r="X71" i="36"/>
  <c r="Y187" i="30"/>
  <c r="Y168" i="30"/>
  <c r="Y60" i="30"/>
  <c r="Y113" i="30" s="1"/>
  <c r="Y187" i="29"/>
  <c r="Y168" i="29"/>
  <c r="Y60" i="29"/>
  <c r="Y113" i="29" s="1"/>
  <c r="Y195" i="29"/>
  <c r="Y176" i="29"/>
  <c r="Y68" i="29"/>
  <c r="Y121" i="29" s="1"/>
  <c r="Y195" i="30"/>
  <c r="Y176" i="30"/>
  <c r="Y68" i="30"/>
  <c r="Y121" i="30" s="1"/>
  <c r="Y186" i="30"/>
  <c r="Y167" i="30"/>
  <c r="Y59" i="30"/>
  <c r="Y112" i="30" s="1"/>
  <c r="Z189" i="31"/>
  <c r="Z170" i="31"/>
  <c r="Z62" i="31"/>
  <c r="Z115" i="31" s="1"/>
  <c r="Z194" i="31"/>
  <c r="Z175" i="31"/>
  <c r="Z67" i="31"/>
  <c r="Z120" i="31" s="1"/>
  <c r="Y194" i="34"/>
  <c r="Y175" i="34"/>
  <c r="Y67" i="34"/>
  <c r="Y120" i="34" s="1"/>
  <c r="Y195" i="36"/>
  <c r="Y176" i="36"/>
  <c r="Y68" i="36"/>
  <c r="Y121" i="36" s="1"/>
  <c r="Y192" i="29"/>
  <c r="Y173" i="29"/>
  <c r="Y65" i="29"/>
  <c r="Y118" i="29" s="1"/>
  <c r="Y184" i="30"/>
  <c r="Y165" i="30"/>
  <c r="Y57" i="30"/>
  <c r="Y196" i="30"/>
  <c r="Y177" i="30"/>
  <c r="Y69" i="30"/>
  <c r="Y122" i="30" s="1"/>
  <c r="Y188" i="29"/>
  <c r="Y169" i="29"/>
  <c r="Y61" i="29"/>
  <c r="Y114" i="29" s="1"/>
  <c r="Y190" i="30"/>
  <c r="Y171" i="30"/>
  <c r="Y63" i="30"/>
  <c r="Y116" i="30" s="1"/>
  <c r="Z176" i="31"/>
  <c r="Z195" i="31"/>
  <c r="Z68" i="31"/>
  <c r="Z121" i="31" s="1"/>
  <c r="Z166" i="31"/>
  <c r="Z185" i="31"/>
  <c r="Z58" i="31"/>
  <c r="Z111" i="31" s="1"/>
  <c r="Y190" i="34"/>
  <c r="Y171" i="34"/>
  <c r="Y63" i="34"/>
  <c r="Y116" i="34" s="1"/>
  <c r="Y195" i="34"/>
  <c r="Y176" i="34"/>
  <c r="Y68" i="34"/>
  <c r="Y121" i="34" s="1"/>
  <c r="Y184" i="35"/>
  <c r="Y165" i="35"/>
  <c r="Y57" i="35"/>
  <c r="Y185" i="36"/>
  <c r="Y166" i="36"/>
  <c r="Y58" i="36"/>
  <c r="Y188" i="36"/>
  <c r="Y169" i="36"/>
  <c r="Y61" i="36"/>
  <c r="Y114" i="36" s="1"/>
  <c r="X71" i="34"/>
  <c r="X110" i="34"/>
  <c r="X124" i="34" s="1"/>
  <c r="Y177" i="29"/>
  <c r="Y196" i="29"/>
  <c r="Y69" i="29"/>
  <c r="Y122" i="29" s="1"/>
  <c r="Y185" i="29"/>
  <c r="Y166" i="29"/>
  <c r="Y58" i="29"/>
  <c r="Y111" i="29" s="1"/>
  <c r="Z169" i="31"/>
  <c r="Z188" i="31"/>
  <c r="Z61" i="31"/>
  <c r="Z114" i="31" s="1"/>
  <c r="AA173" i="31"/>
  <c r="AA192" i="31"/>
  <c r="AA65" i="31"/>
  <c r="AA118" i="31" s="1"/>
  <c r="Y165" i="34"/>
  <c r="Y184" i="34"/>
  <c r="Y57" i="34"/>
  <c r="Y196" i="36"/>
  <c r="Y177" i="36"/>
  <c r="Y69" i="36"/>
  <c r="Y122" i="36" s="1"/>
  <c r="Y186" i="36"/>
  <c r="Y167" i="36"/>
  <c r="Y59" i="36"/>
  <c r="Y112" i="36" s="1"/>
  <c r="X71" i="10"/>
  <c r="X98" i="10"/>
  <c r="X112" i="10" s="1"/>
  <c r="Y188" i="30"/>
  <c r="Y169" i="30"/>
  <c r="Y61" i="30"/>
  <c r="Y114" i="30" s="1"/>
  <c r="Z187" i="31"/>
  <c r="Z168" i="31"/>
  <c r="Z60" i="31"/>
  <c r="Z113" i="31" s="1"/>
  <c r="Y187" i="34"/>
  <c r="Y168" i="34"/>
  <c r="Y60" i="34"/>
  <c r="Y113" i="34" s="1"/>
  <c r="AA185" i="35"/>
  <c r="AA166" i="35"/>
  <c r="AA58" i="35"/>
  <c r="AA111" i="35" s="1"/>
  <c r="Y191" i="36"/>
  <c r="Y172" i="36"/>
  <c r="Y64" i="36"/>
  <c r="Y117" i="36" s="1"/>
  <c r="Z184" i="31"/>
  <c r="Z165" i="31"/>
  <c r="Z57" i="31"/>
  <c r="Y193" i="30"/>
  <c r="Y174" i="30"/>
  <c r="Y66" i="30"/>
  <c r="Y119" i="30" s="1"/>
  <c r="Y194" i="30"/>
  <c r="Y175" i="30"/>
  <c r="Y67" i="30"/>
  <c r="Y120" i="30" s="1"/>
  <c r="Z190" i="31"/>
  <c r="Z171" i="31"/>
  <c r="Z63" i="31"/>
  <c r="Z116" i="31" s="1"/>
  <c r="Y192" i="34"/>
  <c r="Y173" i="34"/>
  <c r="Y65" i="34"/>
  <c r="Y118" i="34" s="1"/>
  <c r="Y176" i="35"/>
  <c r="Y195" i="35"/>
  <c r="Y68" i="35"/>
  <c r="Y121" i="35" s="1"/>
  <c r="Y193" i="36"/>
  <c r="Y174" i="36"/>
  <c r="Y66" i="36"/>
  <c r="Y119" i="36" s="1"/>
  <c r="X71" i="29"/>
  <c r="X110" i="29"/>
  <c r="Y193" i="29"/>
  <c r="Y174" i="29"/>
  <c r="Y66" i="29"/>
  <c r="Y119" i="29" s="1"/>
  <c r="Y189" i="30"/>
  <c r="Y170" i="30"/>
  <c r="Y62" i="30"/>
  <c r="Y115" i="30" s="1"/>
  <c r="Y194" i="29"/>
  <c r="Y175" i="29"/>
  <c r="Y67" i="29"/>
  <c r="Y120" i="29" s="1"/>
  <c r="Z196" i="31"/>
  <c r="Z177" i="31"/>
  <c r="Z69" i="31"/>
  <c r="Z122" i="31" s="1"/>
  <c r="Y174" i="34"/>
  <c r="Y193" i="34"/>
  <c r="Y66" i="34"/>
  <c r="Y119" i="34" s="1"/>
  <c r="Y170" i="34"/>
  <c r="Y189" i="34"/>
  <c r="Y62" i="34"/>
  <c r="Y115" i="34" s="1"/>
  <c r="Y167" i="34"/>
  <c r="Y186" i="34"/>
  <c r="Y59" i="34"/>
  <c r="Y112" i="34" s="1"/>
  <c r="Y192" i="35"/>
  <c r="Y173" i="35"/>
  <c r="Y65" i="35"/>
  <c r="Y118" i="35" s="1"/>
  <c r="Y189" i="36"/>
  <c r="Y170" i="36"/>
  <c r="Y62" i="36"/>
  <c r="Y115" i="36" s="1"/>
  <c r="X71" i="30"/>
  <c r="X110" i="30"/>
  <c r="X71" i="35"/>
  <c r="X110" i="35"/>
  <c r="X124" i="35" s="1"/>
  <c r="X107" i="28" s="1"/>
  <c r="Y185" i="30"/>
  <c r="Y166" i="30"/>
  <c r="Y58" i="30"/>
  <c r="Y111" i="30" s="1"/>
  <c r="X35" i="10"/>
  <c r="Y57" i="10"/>
  <c r="AA193" i="31"/>
  <c r="AA174" i="31"/>
  <c r="AA66" i="31"/>
  <c r="AA119" i="31" s="1"/>
  <c r="Y188" i="34"/>
  <c r="Y169" i="34"/>
  <c r="Y61" i="34"/>
  <c r="Y114" i="34" s="1"/>
  <c r="Y191" i="34"/>
  <c r="Y172" i="34"/>
  <c r="Y64" i="34"/>
  <c r="Y117" i="34" s="1"/>
  <c r="Y196" i="34"/>
  <c r="Y177" i="34"/>
  <c r="Y69" i="34"/>
  <c r="Y122" i="34" s="1"/>
  <c r="Y192" i="36"/>
  <c r="Y173" i="36"/>
  <c r="Y65" i="36"/>
  <c r="Y118" i="36" s="1"/>
  <c r="Y187" i="36"/>
  <c r="Y168" i="36"/>
  <c r="Y60" i="36"/>
  <c r="Y113" i="36" s="1"/>
  <c r="Y189" i="29"/>
  <c r="Y170" i="29"/>
  <c r="Y62" i="29"/>
  <c r="Y115" i="29" s="1"/>
  <c r="Y186" i="29"/>
  <c r="Y167" i="29"/>
  <c r="Y59" i="29"/>
  <c r="Y112" i="29" s="1"/>
  <c r="Y192" i="30"/>
  <c r="Y173" i="30"/>
  <c r="Y65" i="30"/>
  <c r="Y118" i="30" s="1"/>
  <c r="Y184" i="29"/>
  <c r="Y165" i="29"/>
  <c r="Y57" i="29"/>
  <c r="Y191" i="29"/>
  <c r="Y172" i="29"/>
  <c r="Y64" i="29"/>
  <c r="Y117" i="29" s="1"/>
  <c r="Y190" i="29"/>
  <c r="Y171" i="29"/>
  <c r="Y63" i="29"/>
  <c r="Y116" i="29" s="1"/>
  <c r="Y172" i="30"/>
  <c r="Y191" i="30"/>
  <c r="Y64" i="30"/>
  <c r="Y117" i="30" s="1"/>
  <c r="Z172" i="31"/>
  <c r="Z191" i="31"/>
  <c r="Z64" i="31"/>
  <c r="Z117" i="31" s="1"/>
  <c r="Y185" i="34"/>
  <c r="Y166" i="34"/>
  <c r="Y58" i="34"/>
  <c r="Y111" i="34" s="1"/>
  <c r="Y194" i="36"/>
  <c r="Y175" i="36"/>
  <c r="Y67" i="36"/>
  <c r="Y120" i="36" s="1"/>
  <c r="Z184" i="36"/>
  <c r="Z165" i="36"/>
  <c r="Z57" i="36"/>
  <c r="Z110" i="36" s="1"/>
  <c r="Y71" i="31"/>
  <c r="Y110" i="31"/>
  <c r="Y124" i="31" s="1"/>
  <c r="Y100" i="28" s="1"/>
  <c r="W199" i="31"/>
  <c r="T220" i="35"/>
  <c r="T216" i="36"/>
  <c r="U219" i="36"/>
  <c r="W204" i="31"/>
  <c r="W206" i="31" s="1"/>
  <c r="W200" i="31"/>
  <c r="W201" i="31" s="1"/>
  <c r="W180" i="31"/>
  <c r="U218" i="36"/>
  <c r="W212" i="31"/>
  <c r="W214" i="31" s="1"/>
  <c r="W205" i="31"/>
  <c r="W207" i="31" s="1"/>
  <c r="U213" i="36"/>
  <c r="U215" i="36" s="1"/>
  <c r="U216" i="36" s="1"/>
  <c r="T216" i="34"/>
  <c r="T220" i="34"/>
  <c r="V199" i="36"/>
  <c r="T220" i="36"/>
  <c r="V180" i="36"/>
  <c r="V211" i="36"/>
  <c r="V219" i="36" s="1"/>
  <c r="V90" i="28"/>
  <c r="V205" i="36"/>
  <c r="V207" i="36" s="1"/>
  <c r="V199" i="35"/>
  <c r="W198" i="36"/>
  <c r="W205" i="36" s="1"/>
  <c r="W207" i="36" s="1"/>
  <c r="X179" i="31"/>
  <c r="X198" i="31"/>
  <c r="V200" i="36"/>
  <c r="V201" i="36" s="1"/>
  <c r="W198" i="35"/>
  <c r="W179" i="35"/>
  <c r="W211" i="35" s="1"/>
  <c r="X124" i="36"/>
  <c r="X108" i="28" s="1"/>
  <c r="X92" i="28" s="1"/>
  <c r="W179" i="36"/>
  <c r="W211" i="36" s="1"/>
  <c r="Y30" i="36"/>
  <c r="Y24" i="36"/>
  <c r="Z21" i="36"/>
  <c r="Y25" i="36"/>
  <c r="Y29" i="36"/>
  <c r="Y28" i="36"/>
  <c r="V206" i="36"/>
  <c r="Y33" i="36"/>
  <c r="Y26" i="36"/>
  <c r="Y32" i="36"/>
  <c r="Y23" i="36"/>
  <c r="Y22" i="36"/>
  <c r="X35" i="36"/>
  <c r="Y31" i="36"/>
  <c r="V200" i="35"/>
  <c r="V201" i="35" s="1"/>
  <c r="V204" i="35"/>
  <c r="V211" i="35"/>
  <c r="AA22" i="35"/>
  <c r="Y29" i="35"/>
  <c r="Y21" i="35"/>
  <c r="X35" i="35"/>
  <c r="V212" i="35"/>
  <c r="V214" i="35" s="1"/>
  <c r="V205" i="35"/>
  <c r="V207" i="35" s="1"/>
  <c r="V180" i="35"/>
  <c r="U218" i="35"/>
  <c r="U206" i="35"/>
  <c r="U208" i="35" s="1"/>
  <c r="U219" i="35"/>
  <c r="U213" i="35"/>
  <c r="U215" i="35" s="1"/>
  <c r="Y32" i="35"/>
  <c r="U219" i="34"/>
  <c r="U213" i="34"/>
  <c r="U215" i="34" s="1"/>
  <c r="Y25" i="34"/>
  <c r="U206" i="34"/>
  <c r="U208" i="34" s="1"/>
  <c r="U218" i="34"/>
  <c r="V211" i="34"/>
  <c r="V213" i="34" s="1"/>
  <c r="V204" i="34"/>
  <c r="W106" i="28"/>
  <c r="W201" i="34"/>
  <c r="V205" i="34"/>
  <c r="V207" i="34" s="1"/>
  <c r="V212" i="34"/>
  <c r="Y24" i="34"/>
  <c r="Y23" i="34"/>
  <c r="W179" i="34"/>
  <c r="Y22" i="34"/>
  <c r="Y26" i="34"/>
  <c r="Y28" i="34"/>
  <c r="Y30" i="34"/>
  <c r="Y32" i="34"/>
  <c r="Y31" i="34"/>
  <c r="W198" i="34"/>
  <c r="Y21" i="34"/>
  <c r="X35" i="34"/>
  <c r="Y27" i="34"/>
  <c r="V199" i="34"/>
  <c r="Y29" i="34"/>
  <c r="Y33" i="34"/>
  <c r="V180" i="34"/>
  <c r="Z32" i="31"/>
  <c r="Z24" i="31"/>
  <c r="Z33" i="31"/>
  <c r="Z28" i="31"/>
  <c r="Z22" i="31"/>
  <c r="Z26" i="31"/>
  <c r="Z25" i="31"/>
  <c r="Z27" i="31"/>
  <c r="Z31" i="31"/>
  <c r="AA29" i="31"/>
  <c r="AA30" i="31"/>
  <c r="T216" i="29"/>
  <c r="Y85" i="2"/>
  <c r="Y59" i="2"/>
  <c r="Y21" i="10"/>
  <c r="T27" i="28"/>
  <c r="X29" i="2"/>
  <c r="V125" i="35"/>
  <c r="U25" i="28"/>
  <c r="U9" i="28" s="1"/>
  <c r="V125" i="36"/>
  <c r="U26" i="28"/>
  <c r="U10" i="28" s="1"/>
  <c r="U93" i="28"/>
  <c r="W95" i="32"/>
  <c r="W22" i="28" s="1"/>
  <c r="W104" i="28"/>
  <c r="Y20" i="2"/>
  <c r="Z50" i="2" s="1"/>
  <c r="Z85" i="2" s="1"/>
  <c r="W113" i="10"/>
  <c r="W15" i="28" s="1"/>
  <c r="W97" i="28"/>
  <c r="V113" i="33"/>
  <c r="V23" i="28" s="1"/>
  <c r="V7" i="28" s="1"/>
  <c r="V105" i="28"/>
  <c r="V89" i="28" s="1"/>
  <c r="T8" i="28"/>
  <c r="T11" i="28" s="1"/>
  <c r="V125" i="34"/>
  <c r="U24" i="28"/>
  <c r="U101" i="28"/>
  <c r="U109" i="28"/>
  <c r="U6" i="28"/>
  <c r="U19" i="28"/>
  <c r="V125" i="30"/>
  <c r="V17" i="28" s="1"/>
  <c r="V99" i="28"/>
  <c r="V91" i="28" s="1"/>
  <c r="V14" i="28"/>
  <c r="U12" i="28"/>
  <c r="V125" i="29"/>
  <c r="V16" i="28" s="1"/>
  <c r="Y29" i="32"/>
  <c r="X94" i="32"/>
  <c r="W95" i="2"/>
  <c r="Z19" i="32"/>
  <c r="Z27" i="32"/>
  <c r="AA57" i="32" s="1"/>
  <c r="AA92" i="32" s="1"/>
  <c r="V199" i="29"/>
  <c r="T220" i="29"/>
  <c r="V199" i="30"/>
  <c r="W198" i="30"/>
  <c r="W205" i="30" s="1"/>
  <c r="Y27" i="30"/>
  <c r="X35" i="30"/>
  <c r="Y21" i="30"/>
  <c r="Y30" i="33"/>
  <c r="Z66" i="33" s="1"/>
  <c r="Z107" i="33" s="1"/>
  <c r="Y24" i="33"/>
  <c r="Z60" i="33" s="1"/>
  <c r="Z101" i="33" s="1"/>
  <c r="W179" i="29"/>
  <c r="Y32" i="30"/>
  <c r="Y27" i="33"/>
  <c r="Z63" i="33" s="1"/>
  <c r="Z104" i="33" s="1"/>
  <c r="Y24" i="30"/>
  <c r="Y33" i="29"/>
  <c r="W198" i="29"/>
  <c r="Y22" i="29"/>
  <c r="Y22" i="30"/>
  <c r="V205" i="30"/>
  <c r="V212" i="30"/>
  <c r="W179" i="30"/>
  <c r="Y33" i="33"/>
  <c r="Z69" i="33" s="1"/>
  <c r="Z110" i="33" s="1"/>
  <c r="Y29" i="30"/>
  <c r="U219" i="30"/>
  <c r="U213" i="30"/>
  <c r="U215" i="30" s="1"/>
  <c r="W124" i="29"/>
  <c r="W98" i="28" s="1"/>
  <c r="V212" i="29"/>
  <c r="V214" i="29" s="1"/>
  <c r="V205" i="29"/>
  <c r="V207" i="29" s="1"/>
  <c r="Z23" i="33"/>
  <c r="AA59" i="33" s="1"/>
  <c r="AA100" i="33" s="1"/>
  <c r="Y31" i="30"/>
  <c r="V211" i="30"/>
  <c r="V213" i="30" s="1"/>
  <c r="V204" i="30"/>
  <c r="V206" i="30" s="1"/>
  <c r="V200" i="30"/>
  <c r="V201" i="30" s="1"/>
  <c r="Y30" i="29"/>
  <c r="V211" i="29"/>
  <c r="V204" i="29"/>
  <c r="V200" i="29"/>
  <c r="V201" i="29" s="1"/>
  <c r="V180" i="30"/>
  <c r="Y28" i="29"/>
  <c r="Y25" i="29"/>
  <c r="Y27" i="29"/>
  <c r="Y22" i="33"/>
  <c r="Z58" i="33" s="1"/>
  <c r="Z99" i="33" s="1"/>
  <c r="Y26" i="29"/>
  <c r="Y23" i="29"/>
  <c r="T216" i="30"/>
  <c r="Y26" i="33"/>
  <c r="Z62" i="33" s="1"/>
  <c r="Z103" i="33" s="1"/>
  <c r="X35" i="29"/>
  <c r="Y21" i="29"/>
  <c r="Y33" i="30"/>
  <c r="Y23" i="30"/>
  <c r="U218" i="29"/>
  <c r="U206" i="29"/>
  <c r="U208" i="29" s="1"/>
  <c r="V180" i="29"/>
  <c r="T220" i="30"/>
  <c r="U218" i="30"/>
  <c r="U206" i="30"/>
  <c r="U208" i="30" s="1"/>
  <c r="Y32" i="29"/>
  <c r="Y31" i="29"/>
  <c r="U219" i="29"/>
  <c r="U213" i="29"/>
  <c r="U215" i="29" s="1"/>
  <c r="W112" i="33"/>
  <c r="Y28" i="33"/>
  <c r="Z64" i="33" s="1"/>
  <c r="Z105" i="33" s="1"/>
  <c r="Y29" i="29"/>
  <c r="Y29" i="33"/>
  <c r="Z65" i="33" s="1"/>
  <c r="Z106" i="33" s="1"/>
  <c r="Y26" i="30"/>
  <c r="Y30" i="30"/>
  <c r="Y25" i="30"/>
  <c r="W124" i="30"/>
  <c r="Y32" i="33"/>
  <c r="Z68" i="33" s="1"/>
  <c r="Z109" i="33" s="1"/>
  <c r="Y24" i="29"/>
  <c r="Y31" i="33"/>
  <c r="Z67" i="33" s="1"/>
  <c r="Z108" i="33" s="1"/>
  <c r="Y25" i="33"/>
  <c r="Z61" i="33" s="1"/>
  <c r="Z102" i="33" s="1"/>
  <c r="Y28" i="30"/>
  <c r="Y21" i="33"/>
  <c r="X35" i="33"/>
  <c r="W213" i="31"/>
  <c r="Z21" i="31"/>
  <c r="Y35" i="31"/>
  <c r="AA23" i="32"/>
  <c r="Z23" i="2"/>
  <c r="AA53" i="2" s="1"/>
  <c r="AA88" i="2" s="1"/>
  <c r="AA18" i="2"/>
  <c r="Z24" i="2"/>
  <c r="AA54" i="2" s="1"/>
  <c r="AA89" i="2" s="1"/>
  <c r="Z26" i="2"/>
  <c r="AA56" i="2" s="1"/>
  <c r="AA91" i="2" s="1"/>
  <c r="Y27" i="2"/>
  <c r="Z57" i="2" s="1"/>
  <c r="Z92" i="2" s="1"/>
  <c r="X94" i="2"/>
  <c r="X96" i="28" s="1"/>
  <c r="Z21" i="2"/>
  <c r="AA51" i="2" s="1"/>
  <c r="AA86" i="2" s="1"/>
  <c r="Z25" i="2"/>
  <c r="AA55" i="2" s="1"/>
  <c r="AA90" i="2" s="1"/>
  <c r="Z22" i="2"/>
  <c r="AA52" i="2" s="1"/>
  <c r="AA87" i="2" s="1"/>
  <c r="Z19" i="2"/>
  <c r="AA49" i="2" s="1"/>
  <c r="AA84" i="2" s="1"/>
  <c r="Z26" i="10"/>
  <c r="AA62" i="10" s="1"/>
  <c r="AA103" i="10" s="1"/>
  <c r="Z29" i="10"/>
  <c r="AA65" i="10" s="1"/>
  <c r="AA106" i="10" s="1"/>
  <c r="Z32" i="10"/>
  <c r="AA68" i="10" s="1"/>
  <c r="AA109" i="10" s="1"/>
  <c r="AA22" i="10"/>
  <c r="AA28" i="10"/>
  <c r="Z25" i="10"/>
  <c r="AA61" i="10" s="1"/>
  <c r="AA102" i="10" s="1"/>
  <c r="Z27" i="10"/>
  <c r="AA63" i="10" s="1"/>
  <c r="AA104" i="10" s="1"/>
  <c r="AA31" i="10"/>
  <c r="Z23" i="10"/>
  <c r="AA59" i="10" s="1"/>
  <c r="AA100" i="10" s="1"/>
  <c r="Z33" i="10"/>
  <c r="AA69" i="10" s="1"/>
  <c r="AA110" i="10" s="1"/>
  <c r="Z30" i="10"/>
  <c r="AA66" i="10" s="1"/>
  <c r="AA107" i="10" s="1"/>
  <c r="Z24" i="10"/>
  <c r="AA60" i="10" s="1"/>
  <c r="AA101" i="10" s="1"/>
  <c r="AA26" i="32"/>
  <c r="AA24" i="32"/>
  <c r="AA21" i="32"/>
  <c r="AA22" i="32"/>
  <c r="AA25" i="32"/>
  <c r="AA49" i="32" l="1"/>
  <c r="AA59" i="32" s="1"/>
  <c r="Z59" i="32"/>
  <c r="X125" i="31"/>
  <c r="X18" i="28" s="1"/>
  <c r="AA171" i="36"/>
  <c r="AA63" i="36"/>
  <c r="AA116" i="36" s="1"/>
  <c r="AA190" i="36"/>
  <c r="AA27" i="36"/>
  <c r="AA25" i="35"/>
  <c r="AA188" i="35"/>
  <c r="AA169" i="35"/>
  <c r="AA61" i="35"/>
  <c r="AA114" i="35" s="1"/>
  <c r="AA171" i="35"/>
  <c r="AA190" i="35"/>
  <c r="AA27" i="35"/>
  <c r="AA63" i="35"/>
  <c r="AA116" i="35" s="1"/>
  <c r="AA31" i="35"/>
  <c r="AA194" i="35"/>
  <c r="AA175" i="35"/>
  <c r="AA67" i="35"/>
  <c r="AA120" i="35" s="1"/>
  <c r="AA186" i="35"/>
  <c r="AA23" i="35"/>
  <c r="AA59" i="35"/>
  <c r="AA112" i="35" s="1"/>
  <c r="AA167" i="35"/>
  <c r="AA30" i="35"/>
  <c r="AA193" i="35"/>
  <c r="AA174" i="35"/>
  <c r="AA66" i="35"/>
  <c r="AA119" i="35" s="1"/>
  <c r="AA172" i="35"/>
  <c r="AA28" i="35"/>
  <c r="AA191" i="35"/>
  <c r="AA64" i="35"/>
  <c r="AA117" i="35" s="1"/>
  <c r="Y71" i="33"/>
  <c r="Z57" i="33"/>
  <c r="Z71" i="33" s="1"/>
  <c r="X199" i="31"/>
  <c r="Z184" i="29"/>
  <c r="Z165" i="29"/>
  <c r="Z57" i="29"/>
  <c r="Z169" i="29"/>
  <c r="Z188" i="29"/>
  <c r="Z61" i="29"/>
  <c r="Z114" i="29" s="1"/>
  <c r="Z184" i="30"/>
  <c r="Z165" i="30"/>
  <c r="Z57" i="30"/>
  <c r="AA84" i="32"/>
  <c r="AA170" i="31"/>
  <c r="AA189" i="31"/>
  <c r="AA62" i="31"/>
  <c r="AA115" i="31" s="1"/>
  <c r="Z184" i="34"/>
  <c r="Z165" i="34"/>
  <c r="Z57" i="34"/>
  <c r="Z184" i="35"/>
  <c r="Z165" i="35"/>
  <c r="Z57" i="35"/>
  <c r="Z194" i="36"/>
  <c r="Z175" i="36"/>
  <c r="Z67" i="36"/>
  <c r="Z120" i="36" s="1"/>
  <c r="Z191" i="36"/>
  <c r="Z172" i="36"/>
  <c r="Z64" i="36"/>
  <c r="Z117" i="36" s="1"/>
  <c r="Z192" i="29"/>
  <c r="Z173" i="29"/>
  <c r="Z65" i="29"/>
  <c r="Z118" i="29" s="1"/>
  <c r="Z191" i="29"/>
  <c r="Z172" i="29"/>
  <c r="Z64" i="29"/>
  <c r="Z117" i="29" s="1"/>
  <c r="Z192" i="30"/>
  <c r="Z173" i="30"/>
  <c r="Z65" i="30"/>
  <c r="Z118" i="30" s="1"/>
  <c r="Z196" i="29"/>
  <c r="Z177" i="29"/>
  <c r="Z69" i="29"/>
  <c r="Z122" i="29" s="1"/>
  <c r="AA185" i="31"/>
  <c r="AA166" i="31"/>
  <c r="AA58" i="31"/>
  <c r="AA111" i="31" s="1"/>
  <c r="Z186" i="34"/>
  <c r="Z167" i="34"/>
  <c r="Z59" i="34"/>
  <c r="Z112" i="34" s="1"/>
  <c r="Z192" i="35"/>
  <c r="Z173" i="35"/>
  <c r="Z65" i="35"/>
  <c r="Z118" i="35" s="1"/>
  <c r="Y71" i="29"/>
  <c r="Y110" i="29"/>
  <c r="Z187" i="29"/>
  <c r="Z168" i="29"/>
  <c r="Z60" i="29"/>
  <c r="Z113" i="29" s="1"/>
  <c r="Z194" i="30"/>
  <c r="Z175" i="30"/>
  <c r="Z67" i="30"/>
  <c r="Z120" i="30" s="1"/>
  <c r="Z187" i="30"/>
  <c r="Z168" i="30"/>
  <c r="Z60" i="30"/>
  <c r="Z113" i="30" s="1"/>
  <c r="Z190" i="30"/>
  <c r="Z171" i="30"/>
  <c r="Z63" i="30"/>
  <c r="Z116" i="30" s="1"/>
  <c r="Y35" i="10"/>
  <c r="Z57" i="10"/>
  <c r="AA191" i="31"/>
  <c r="AA172" i="31"/>
  <c r="AA64" i="31"/>
  <c r="AA117" i="31" s="1"/>
  <c r="Z194" i="34"/>
  <c r="Z175" i="34"/>
  <c r="Z67" i="34"/>
  <c r="Z120" i="34" s="1"/>
  <c r="Z187" i="34"/>
  <c r="Z168" i="34"/>
  <c r="Z60" i="34"/>
  <c r="Z113" i="34" s="1"/>
  <c r="Z185" i="36"/>
  <c r="Z166" i="36"/>
  <c r="Z58" i="36"/>
  <c r="Z111" i="36" s="1"/>
  <c r="Z192" i="36"/>
  <c r="Z173" i="36"/>
  <c r="Z65" i="36"/>
  <c r="Z118" i="36" s="1"/>
  <c r="AA177" i="31"/>
  <c r="AA196" i="31"/>
  <c r="AA69" i="31"/>
  <c r="AA122" i="31" s="1"/>
  <c r="Z196" i="34"/>
  <c r="Z177" i="34"/>
  <c r="Z69" i="34"/>
  <c r="Z122" i="34" s="1"/>
  <c r="Z195" i="34"/>
  <c r="Z176" i="34"/>
  <c r="Z68" i="34"/>
  <c r="Z121" i="34" s="1"/>
  <c r="Z186" i="36"/>
  <c r="Z167" i="36"/>
  <c r="Z59" i="36"/>
  <c r="Z112" i="36" s="1"/>
  <c r="Z188" i="36"/>
  <c r="Z169" i="36"/>
  <c r="Z61" i="36"/>
  <c r="Z114" i="36" s="1"/>
  <c r="Y71" i="10"/>
  <c r="Y98" i="10"/>
  <c r="Y112" i="10" s="1"/>
  <c r="AA184" i="31"/>
  <c r="AA165" i="31"/>
  <c r="AA57" i="31"/>
  <c r="Z186" i="29"/>
  <c r="Z167" i="29"/>
  <c r="Z59" i="29"/>
  <c r="Z112" i="29" s="1"/>
  <c r="Z195" i="30"/>
  <c r="Z176" i="30"/>
  <c r="Z68" i="30"/>
  <c r="Z121" i="30" s="1"/>
  <c r="AA187" i="31"/>
  <c r="AA168" i="31"/>
  <c r="AA60" i="31"/>
  <c r="AA113" i="31" s="1"/>
  <c r="Z192" i="34"/>
  <c r="Z173" i="34"/>
  <c r="Z65" i="34"/>
  <c r="Z118" i="34" s="1"/>
  <c r="Z193" i="34"/>
  <c r="Z174" i="34"/>
  <c r="Z66" i="34"/>
  <c r="Z119" i="34" s="1"/>
  <c r="Z188" i="34"/>
  <c r="Z169" i="34"/>
  <c r="Z61" i="34"/>
  <c r="Z114" i="34" s="1"/>
  <c r="Z195" i="36"/>
  <c r="Z176" i="36"/>
  <c r="Z68" i="36"/>
  <c r="Z121" i="36" s="1"/>
  <c r="AA184" i="36"/>
  <c r="AA165" i="36"/>
  <c r="AA57" i="36"/>
  <c r="Y71" i="34"/>
  <c r="Y110" i="34"/>
  <c r="Y124" i="34" s="1"/>
  <c r="Y71" i="36"/>
  <c r="Y111" i="36"/>
  <c r="Y124" i="36" s="1"/>
  <c r="Y108" i="28" s="1"/>
  <c r="Y92" i="28" s="1"/>
  <c r="Z188" i="30"/>
  <c r="Z169" i="30"/>
  <c r="Z61" i="30"/>
  <c r="Z114" i="30" s="1"/>
  <c r="Z189" i="29"/>
  <c r="Z170" i="29"/>
  <c r="Z62" i="29"/>
  <c r="Z115" i="29" s="1"/>
  <c r="AA194" i="31"/>
  <c r="AA175" i="31"/>
  <c r="AA67" i="31"/>
  <c r="AA120" i="31" s="1"/>
  <c r="AA195" i="31"/>
  <c r="AA176" i="31"/>
  <c r="AA68" i="31"/>
  <c r="AA121" i="31" s="1"/>
  <c r="Z191" i="34"/>
  <c r="Z172" i="34"/>
  <c r="Z64" i="34"/>
  <c r="Z117" i="34" s="1"/>
  <c r="Z189" i="36"/>
  <c r="Z170" i="36"/>
  <c r="Z62" i="36"/>
  <c r="Z115" i="36" s="1"/>
  <c r="Z187" i="36"/>
  <c r="Z168" i="36"/>
  <c r="Z60" i="36"/>
  <c r="Z193" i="30"/>
  <c r="Z174" i="30"/>
  <c r="Z66" i="30"/>
  <c r="Z119" i="30" s="1"/>
  <c r="Z194" i="29"/>
  <c r="Z175" i="29"/>
  <c r="Z67" i="29"/>
  <c r="Z120" i="29" s="1"/>
  <c r="Z186" i="30"/>
  <c r="Z167" i="30"/>
  <c r="Z59" i="30"/>
  <c r="Z112" i="30" s="1"/>
  <c r="Z174" i="29"/>
  <c r="Z193" i="29"/>
  <c r="Z66" i="29"/>
  <c r="Z119" i="29" s="1"/>
  <c r="Z185" i="30"/>
  <c r="Z166" i="30"/>
  <c r="Z58" i="30"/>
  <c r="Z111" i="30" s="1"/>
  <c r="AA190" i="31"/>
  <c r="AA171" i="31"/>
  <c r="AA63" i="31"/>
  <c r="AA116" i="31" s="1"/>
  <c r="Z190" i="34"/>
  <c r="Z171" i="34"/>
  <c r="Z63" i="34"/>
  <c r="Z116" i="34" s="1"/>
  <c r="Z170" i="34"/>
  <c r="Z189" i="34"/>
  <c r="Z62" i="34"/>
  <c r="Z115" i="34" s="1"/>
  <c r="Z196" i="36"/>
  <c r="Z177" i="36"/>
  <c r="Z69" i="36"/>
  <c r="Z122" i="36" s="1"/>
  <c r="Z193" i="36"/>
  <c r="Z174" i="36"/>
  <c r="Z66" i="36"/>
  <c r="Z119" i="36" s="1"/>
  <c r="Z71" i="31"/>
  <c r="Z110" i="31"/>
  <c r="Z124" i="31" s="1"/>
  <c r="Z100" i="28" s="1"/>
  <c r="Z191" i="30"/>
  <c r="Z172" i="30"/>
  <c r="Z64" i="30"/>
  <c r="Z117" i="30" s="1"/>
  <c r="Z189" i="30"/>
  <c r="Z170" i="30"/>
  <c r="Z62" i="30"/>
  <c r="Z115" i="30" s="1"/>
  <c r="Z176" i="29"/>
  <c r="Z195" i="29"/>
  <c r="Z68" i="29"/>
  <c r="Z121" i="29" s="1"/>
  <c r="Z177" i="30"/>
  <c r="Z196" i="30"/>
  <c r="Z69" i="30"/>
  <c r="Z122" i="30" s="1"/>
  <c r="Z190" i="29"/>
  <c r="Z171" i="29"/>
  <c r="Z63" i="29"/>
  <c r="Z116" i="29" s="1"/>
  <c r="Z166" i="29"/>
  <c r="Z185" i="29"/>
  <c r="Z58" i="29"/>
  <c r="Z111" i="29" s="1"/>
  <c r="AA169" i="31"/>
  <c r="AA188" i="31"/>
  <c r="AA61" i="31"/>
  <c r="AA114" i="31" s="1"/>
  <c r="Z185" i="34"/>
  <c r="Z166" i="34"/>
  <c r="Z58" i="34"/>
  <c r="Z111" i="34" s="1"/>
  <c r="Z195" i="35"/>
  <c r="Z176" i="35"/>
  <c r="Z68" i="35"/>
  <c r="Z121" i="35" s="1"/>
  <c r="Y71" i="35"/>
  <c r="Y110" i="35"/>
  <c r="Y124" i="35" s="1"/>
  <c r="Y107" i="28" s="1"/>
  <c r="Y71" i="30"/>
  <c r="Y110" i="30"/>
  <c r="X205" i="31"/>
  <c r="X207" i="31" s="1"/>
  <c r="X212" i="31"/>
  <c r="X214" i="31" s="1"/>
  <c r="U220" i="36"/>
  <c r="W199" i="36"/>
  <c r="W212" i="36"/>
  <c r="W214" i="36" s="1"/>
  <c r="X180" i="31"/>
  <c r="W180" i="36"/>
  <c r="W215" i="31"/>
  <c r="W219" i="31"/>
  <c r="W218" i="31"/>
  <c r="W208" i="31"/>
  <c r="W204" i="35"/>
  <c r="W206" i="35" s="1"/>
  <c r="V208" i="36"/>
  <c r="X204" i="31"/>
  <c r="X206" i="31" s="1"/>
  <c r="X200" i="31"/>
  <c r="X201" i="31" s="1"/>
  <c r="X211" i="31"/>
  <c r="W200" i="35"/>
  <c r="W201" i="35" s="1"/>
  <c r="V213" i="36"/>
  <c r="V215" i="36" s="1"/>
  <c r="W90" i="28"/>
  <c r="W212" i="35"/>
  <c r="W214" i="35" s="1"/>
  <c r="W199" i="35"/>
  <c r="W205" i="35"/>
  <c r="W207" i="35" s="1"/>
  <c r="W200" i="36"/>
  <c r="W201" i="36" s="1"/>
  <c r="V218" i="36"/>
  <c r="V220" i="36" s="1"/>
  <c r="W180" i="35"/>
  <c r="X198" i="35"/>
  <c r="X212" i="35" s="1"/>
  <c r="X214" i="35" s="1"/>
  <c r="U216" i="34"/>
  <c r="X198" i="36"/>
  <c r="X212" i="36" s="1"/>
  <c r="X214" i="36" s="1"/>
  <c r="W204" i="36"/>
  <c r="W206" i="36" s="1"/>
  <c r="W208" i="36" s="1"/>
  <c r="Y35" i="36"/>
  <c r="X179" i="36"/>
  <c r="X204" i="36" s="1"/>
  <c r="Z23" i="36"/>
  <c r="Z29" i="36"/>
  <c r="Z26" i="36"/>
  <c r="Z28" i="36"/>
  <c r="AA21" i="36"/>
  <c r="Z30" i="36"/>
  <c r="Z31" i="36"/>
  <c r="Z22" i="36"/>
  <c r="Z32" i="36"/>
  <c r="Z33" i="36"/>
  <c r="W213" i="36"/>
  <c r="Z25" i="36"/>
  <c r="Z24" i="36"/>
  <c r="Z32" i="35"/>
  <c r="Z29" i="35"/>
  <c r="X179" i="35"/>
  <c r="U216" i="35"/>
  <c r="W213" i="35"/>
  <c r="V219" i="35"/>
  <c r="V213" i="35"/>
  <c r="V215" i="35" s="1"/>
  <c r="U220" i="35"/>
  <c r="Z21" i="35"/>
  <c r="Y35" i="35"/>
  <c r="V218" i="35"/>
  <c r="V206" i="35"/>
  <c r="V208" i="35" s="1"/>
  <c r="U220" i="34"/>
  <c r="W199" i="34"/>
  <c r="Z33" i="34"/>
  <c r="Z24" i="34"/>
  <c r="Z27" i="34"/>
  <c r="X201" i="34"/>
  <c r="X106" i="28"/>
  <c r="W211" i="34"/>
  <c r="W204" i="34"/>
  <c r="V219" i="34"/>
  <c r="V214" i="34"/>
  <c r="V215" i="34" s="1"/>
  <c r="X179" i="34"/>
  <c r="Z31" i="34"/>
  <c r="Z30" i="34"/>
  <c r="Z26" i="34"/>
  <c r="W180" i="34"/>
  <c r="Z29" i="34"/>
  <c r="Z23" i="34"/>
  <c r="X198" i="34"/>
  <c r="Z25" i="34"/>
  <c r="Z21" i="34"/>
  <c r="Y35" i="34"/>
  <c r="V206" i="34"/>
  <c r="V208" i="34" s="1"/>
  <c r="V218" i="34"/>
  <c r="W205" i="34"/>
  <c r="W207" i="34" s="1"/>
  <c r="W212" i="34"/>
  <c r="W214" i="34" s="1"/>
  <c r="Z32" i="34"/>
  <c r="Z28" i="34"/>
  <c r="Z22" i="34"/>
  <c r="Y179" i="31"/>
  <c r="Y211" i="31" s="1"/>
  <c r="AA28" i="31"/>
  <c r="AA24" i="31"/>
  <c r="Y198" i="31"/>
  <c r="AA22" i="31"/>
  <c r="AA31" i="31"/>
  <c r="AA25" i="31"/>
  <c r="AA33" i="31"/>
  <c r="AA32" i="31"/>
  <c r="AA27" i="31"/>
  <c r="AA26" i="31"/>
  <c r="Z59" i="2"/>
  <c r="Z21" i="10"/>
  <c r="U27" i="28"/>
  <c r="V93" i="28"/>
  <c r="V109" i="28"/>
  <c r="V12" i="28"/>
  <c r="W88" i="28"/>
  <c r="W125" i="36"/>
  <c r="V26" i="28"/>
  <c r="V10" i="28" s="1"/>
  <c r="X113" i="10"/>
  <c r="X15" i="28" s="1"/>
  <c r="X97" i="28"/>
  <c r="W14" i="28"/>
  <c r="W125" i="35"/>
  <c r="V25" i="28"/>
  <c r="V9" i="28" s="1"/>
  <c r="X95" i="32"/>
  <c r="X22" i="28" s="1"/>
  <c r="X104" i="28"/>
  <c r="X88" i="28" s="1"/>
  <c r="U8" i="28"/>
  <c r="U11" i="28" s="1"/>
  <c r="W113" i="33"/>
  <c r="W23" i="28" s="1"/>
  <c r="W7" i="28" s="1"/>
  <c r="W105" i="28"/>
  <c r="W109" i="28" s="1"/>
  <c r="W125" i="34"/>
  <c r="V24" i="28"/>
  <c r="W125" i="30"/>
  <c r="W17" i="28" s="1"/>
  <c r="W99" i="28"/>
  <c r="W91" i="28" s="1"/>
  <c r="U220" i="30"/>
  <c r="V6" i="28"/>
  <c r="V19" i="28"/>
  <c r="V101" i="28"/>
  <c r="Z20" i="2"/>
  <c r="AA50" i="2" s="1"/>
  <c r="AA85" i="2" s="1"/>
  <c r="U216" i="30"/>
  <c r="X95" i="2"/>
  <c r="W125" i="29"/>
  <c r="W16" i="28" s="1"/>
  <c r="Y94" i="32"/>
  <c r="Z29" i="32"/>
  <c r="AA19" i="32"/>
  <c r="AA27" i="32"/>
  <c r="U220" i="29"/>
  <c r="W212" i="30"/>
  <c r="W214" i="30" s="1"/>
  <c r="W199" i="30"/>
  <c r="W180" i="29"/>
  <c r="Z26" i="30"/>
  <c r="Z28" i="33"/>
  <c r="AA64" i="33" s="1"/>
  <c r="AA105" i="33" s="1"/>
  <c r="Z26" i="33"/>
  <c r="AA62" i="33" s="1"/>
  <c r="AA103" i="33" s="1"/>
  <c r="AA23" i="33"/>
  <c r="Z29" i="30"/>
  <c r="V218" i="30"/>
  <c r="V207" i="30"/>
  <c r="V208" i="30" s="1"/>
  <c r="Z22" i="29"/>
  <c r="W204" i="29"/>
  <c r="W200" i="29"/>
  <c r="W201" i="29" s="1"/>
  <c r="W211" i="29"/>
  <c r="Z28" i="30"/>
  <c r="Z24" i="29"/>
  <c r="Z30" i="30"/>
  <c r="Z29" i="33"/>
  <c r="AA65" i="33" s="1"/>
  <c r="AA106" i="33" s="1"/>
  <c r="Z32" i="29"/>
  <c r="U216" i="29"/>
  <c r="Z33" i="30"/>
  <c r="Z25" i="29"/>
  <c r="Z22" i="30"/>
  <c r="W205" i="29"/>
  <c r="W207" i="29" s="1"/>
  <c r="W212" i="29"/>
  <c r="W214" i="29" s="1"/>
  <c r="X179" i="30"/>
  <c r="Z29" i="29"/>
  <c r="Y35" i="29"/>
  <c r="Z21" i="29"/>
  <c r="Z23" i="29"/>
  <c r="V218" i="29"/>
  <c r="V206" i="29"/>
  <c r="V208" i="29" s="1"/>
  <c r="Z27" i="30"/>
  <c r="Z27" i="33"/>
  <c r="AA63" i="33" s="1"/>
  <c r="AA104" i="33" s="1"/>
  <c r="X112" i="33"/>
  <c r="Z31" i="33"/>
  <c r="AA67" i="33" s="1"/>
  <c r="AA108" i="33" s="1"/>
  <c r="X198" i="29"/>
  <c r="Z22" i="33"/>
  <c r="AA58" i="33" s="1"/>
  <c r="AA99" i="33" s="1"/>
  <c r="V213" i="29"/>
  <c r="V215" i="29" s="1"/>
  <c r="V219" i="29"/>
  <c r="Z31" i="30"/>
  <c r="W199" i="29"/>
  <c r="Z33" i="33"/>
  <c r="AA69" i="33" s="1"/>
  <c r="AA110" i="33" s="1"/>
  <c r="Z33" i="29"/>
  <c r="Z32" i="30"/>
  <c r="Z30" i="33"/>
  <c r="AA66" i="33" s="1"/>
  <c r="AA107" i="33" s="1"/>
  <c r="Z21" i="33"/>
  <c r="Y35" i="33"/>
  <c r="Z25" i="30"/>
  <c r="Z31" i="29"/>
  <c r="Z23" i="30"/>
  <c r="X124" i="29"/>
  <c r="X98" i="28" s="1"/>
  <c r="Z27" i="29"/>
  <c r="Y35" i="30"/>
  <c r="Z21" i="30"/>
  <c r="Z25" i="33"/>
  <c r="AA61" i="33" s="1"/>
  <c r="AA102" i="33" s="1"/>
  <c r="Z24" i="33"/>
  <c r="AA60" i="33" s="1"/>
  <c r="AA101" i="33" s="1"/>
  <c r="X179" i="29"/>
  <c r="Z30" i="29"/>
  <c r="W180" i="30"/>
  <c r="W211" i="30"/>
  <c r="W204" i="30"/>
  <c r="W200" i="30"/>
  <c r="W201" i="30" s="1"/>
  <c r="Z24" i="30"/>
  <c r="X198" i="30"/>
  <c r="Z32" i="33"/>
  <c r="AA68" i="33" s="1"/>
  <c r="AA109" i="33" s="1"/>
  <c r="Z26" i="29"/>
  <c r="Z28" i="29"/>
  <c r="V219" i="30"/>
  <c r="V214" i="30"/>
  <c r="V215" i="30" s="1"/>
  <c r="X124" i="30"/>
  <c r="W207" i="30"/>
  <c r="AA21" i="31"/>
  <c r="Z35" i="31"/>
  <c r="AA23" i="2"/>
  <c r="AA22" i="2"/>
  <c r="AA24" i="2"/>
  <c r="Y94" i="2"/>
  <c r="Y96" i="28" s="1"/>
  <c r="Z27" i="2"/>
  <c r="AA57" i="2" s="1"/>
  <c r="AA92" i="2" s="1"/>
  <c r="AA19" i="2"/>
  <c r="AA25" i="2"/>
  <c r="AA26" i="2"/>
  <c r="AA21" i="2"/>
  <c r="Y29" i="2"/>
  <c r="AA33" i="10"/>
  <c r="AA29" i="10"/>
  <c r="AA32" i="10"/>
  <c r="AA26" i="10"/>
  <c r="AA27" i="10"/>
  <c r="AA30" i="10"/>
  <c r="AA24" i="10"/>
  <c r="AA23" i="10"/>
  <c r="AA25" i="10"/>
  <c r="AA57" i="33" l="1"/>
  <c r="Y125" i="31"/>
  <c r="Y18" i="28" s="1"/>
  <c r="Z98" i="33"/>
  <c r="W220" i="31"/>
  <c r="X208" i="31"/>
  <c r="X90" i="28"/>
  <c r="W219" i="36"/>
  <c r="X219" i="31"/>
  <c r="Y180" i="31"/>
  <c r="X213" i="31"/>
  <c r="X215" i="31" s="1"/>
  <c r="AA167" i="34"/>
  <c r="AA186" i="34"/>
  <c r="AA59" i="34"/>
  <c r="AA112" i="34" s="1"/>
  <c r="AA177" i="34"/>
  <c r="AA196" i="34"/>
  <c r="AA69" i="34"/>
  <c r="AA122" i="34" s="1"/>
  <c r="AA184" i="35"/>
  <c r="AA165" i="35"/>
  <c r="AA57" i="35"/>
  <c r="AA185" i="36"/>
  <c r="AA166" i="36"/>
  <c r="AA58" i="36"/>
  <c r="AA111" i="36" s="1"/>
  <c r="AA110" i="36"/>
  <c r="AA188" i="30"/>
  <c r="AA169" i="30"/>
  <c r="AA61" i="30"/>
  <c r="AA114" i="30" s="1"/>
  <c r="AA193" i="30"/>
  <c r="AA174" i="30"/>
  <c r="AA66" i="30"/>
  <c r="AA119" i="30" s="1"/>
  <c r="AA187" i="30"/>
  <c r="AA168" i="30"/>
  <c r="AA60" i="30"/>
  <c r="AA113" i="30" s="1"/>
  <c r="AA187" i="29"/>
  <c r="AA168" i="29"/>
  <c r="AA60" i="29"/>
  <c r="AA113" i="29" s="1"/>
  <c r="AA192" i="30"/>
  <c r="AA173" i="30"/>
  <c r="AA65" i="30"/>
  <c r="AA118" i="30" s="1"/>
  <c r="AA192" i="34"/>
  <c r="AA173" i="34"/>
  <c r="AA65" i="34"/>
  <c r="AA118" i="34" s="1"/>
  <c r="AA195" i="35"/>
  <c r="AA176" i="35"/>
  <c r="AA68" i="35"/>
  <c r="AA121" i="35" s="1"/>
  <c r="AA194" i="36"/>
  <c r="AA175" i="36"/>
  <c r="AA67" i="36"/>
  <c r="AA120" i="36" s="1"/>
  <c r="Z71" i="35"/>
  <c r="Z110" i="35"/>
  <c r="Z124" i="35" s="1"/>
  <c r="Z107" i="28" s="1"/>
  <c r="AA190" i="30"/>
  <c r="AA171" i="30"/>
  <c r="AA63" i="30"/>
  <c r="AA116" i="30" s="1"/>
  <c r="AA184" i="30"/>
  <c r="AA165" i="30"/>
  <c r="AA57" i="30"/>
  <c r="AA71" i="33"/>
  <c r="AA98" i="33"/>
  <c r="AA185" i="30"/>
  <c r="AA166" i="30"/>
  <c r="AA58" i="30"/>
  <c r="AA111" i="30" s="1"/>
  <c r="AA191" i="30"/>
  <c r="AA172" i="30"/>
  <c r="AA64" i="30"/>
  <c r="AA117" i="30" s="1"/>
  <c r="AA187" i="36"/>
  <c r="AA168" i="36"/>
  <c r="AA60" i="36"/>
  <c r="AA113" i="36" s="1"/>
  <c r="AA193" i="36"/>
  <c r="AA174" i="36"/>
  <c r="AA66" i="36"/>
  <c r="AA119" i="36" s="1"/>
  <c r="Z71" i="29"/>
  <c r="Z110" i="29"/>
  <c r="AA194" i="30"/>
  <c r="AA175" i="30"/>
  <c r="AA67" i="30"/>
  <c r="AA120" i="30" s="1"/>
  <c r="AA186" i="36"/>
  <c r="AA167" i="36"/>
  <c r="AA59" i="36"/>
  <c r="AA112" i="36" s="1"/>
  <c r="AA186" i="29"/>
  <c r="AA167" i="29"/>
  <c r="AA59" i="29"/>
  <c r="AA112" i="29" s="1"/>
  <c r="AA169" i="29"/>
  <c r="AA188" i="29"/>
  <c r="AA61" i="29"/>
  <c r="AA114" i="29" s="1"/>
  <c r="Z35" i="10"/>
  <c r="AA57" i="10"/>
  <c r="AA189" i="34"/>
  <c r="AA170" i="34"/>
  <c r="AA62" i="34"/>
  <c r="AA115" i="34" s="1"/>
  <c r="AA188" i="36"/>
  <c r="AA169" i="36"/>
  <c r="AA61" i="36"/>
  <c r="AA114" i="36" s="1"/>
  <c r="AA71" i="31"/>
  <c r="AA110" i="31"/>
  <c r="AA124" i="31" s="1"/>
  <c r="AA190" i="29"/>
  <c r="AA171" i="29"/>
  <c r="AA63" i="29"/>
  <c r="AA116" i="29" s="1"/>
  <c r="AA195" i="30"/>
  <c r="AA176" i="30"/>
  <c r="AA68" i="30"/>
  <c r="AA121" i="30" s="1"/>
  <c r="AA165" i="29"/>
  <c r="AA184" i="29"/>
  <c r="AA57" i="29"/>
  <c r="AA196" i="30"/>
  <c r="AA177" i="30"/>
  <c r="AA69" i="30"/>
  <c r="AA122" i="30" s="1"/>
  <c r="AA193" i="34"/>
  <c r="AA174" i="34"/>
  <c r="AA66" i="34"/>
  <c r="AA119" i="34" s="1"/>
  <c r="AA191" i="36"/>
  <c r="AA172" i="36"/>
  <c r="AA64" i="36"/>
  <c r="AA117" i="36" s="1"/>
  <c r="X218" i="31"/>
  <c r="Z71" i="10"/>
  <c r="Z98" i="10"/>
  <c r="Z112" i="10" s="1"/>
  <c r="Z71" i="34"/>
  <c r="Z110" i="34"/>
  <c r="Z124" i="34" s="1"/>
  <c r="Z71" i="30"/>
  <c r="Z110" i="30"/>
  <c r="AA191" i="29"/>
  <c r="AA172" i="29"/>
  <c r="AA64" i="29"/>
  <c r="AA117" i="29" s="1"/>
  <c r="AA177" i="29"/>
  <c r="AA196" i="29"/>
  <c r="AA69" i="29"/>
  <c r="AA122" i="29" s="1"/>
  <c r="AA189" i="30"/>
  <c r="AA170" i="30"/>
  <c r="AA62" i="30"/>
  <c r="AA115" i="30" s="1"/>
  <c r="AA185" i="34"/>
  <c r="AA166" i="34"/>
  <c r="AA58" i="34"/>
  <c r="AA111" i="34" s="1"/>
  <c r="AA184" i="34"/>
  <c r="AA165" i="34"/>
  <c r="AA57" i="34"/>
  <c r="AA194" i="34"/>
  <c r="AA175" i="34"/>
  <c r="AA67" i="34"/>
  <c r="AA120" i="34" s="1"/>
  <c r="AA189" i="36"/>
  <c r="AA170" i="36"/>
  <c r="AA62" i="36"/>
  <c r="AA115" i="36" s="1"/>
  <c r="AA189" i="29"/>
  <c r="AA170" i="29"/>
  <c r="AA62" i="29"/>
  <c r="AA115" i="29" s="1"/>
  <c r="AA193" i="29"/>
  <c r="AA174" i="29"/>
  <c r="AA66" i="29"/>
  <c r="AA119" i="29" s="1"/>
  <c r="AA186" i="30"/>
  <c r="AA167" i="30"/>
  <c r="AA59" i="30"/>
  <c r="AA112" i="30" s="1"/>
  <c r="AA192" i="29"/>
  <c r="AA173" i="29"/>
  <c r="AA65" i="29"/>
  <c r="AA118" i="29" s="1"/>
  <c r="AA195" i="29"/>
  <c r="AA176" i="29"/>
  <c r="AA68" i="29"/>
  <c r="AA121" i="29" s="1"/>
  <c r="AA166" i="29"/>
  <c r="AA185" i="29"/>
  <c r="AA58" i="29"/>
  <c r="AA111" i="29" s="1"/>
  <c r="AA191" i="34"/>
  <c r="AA172" i="34"/>
  <c r="AA64" i="34"/>
  <c r="AA117" i="34" s="1"/>
  <c r="AA188" i="34"/>
  <c r="AA169" i="34"/>
  <c r="AA61" i="34"/>
  <c r="AA114" i="34" s="1"/>
  <c r="AA171" i="34"/>
  <c r="AA190" i="34"/>
  <c r="AA63" i="34"/>
  <c r="AA116" i="34" s="1"/>
  <c r="AA196" i="36"/>
  <c r="AA177" i="36"/>
  <c r="AA69" i="36"/>
  <c r="AA122" i="36" s="1"/>
  <c r="AA194" i="29"/>
  <c r="AA175" i="29"/>
  <c r="AA67" i="29"/>
  <c r="AA120" i="29" s="1"/>
  <c r="AA195" i="34"/>
  <c r="AA176" i="34"/>
  <c r="AA68" i="34"/>
  <c r="AA121" i="34" s="1"/>
  <c r="AA187" i="34"/>
  <c r="AA168" i="34"/>
  <c r="AA60" i="34"/>
  <c r="AA113" i="34" s="1"/>
  <c r="AA192" i="35"/>
  <c r="AA173" i="35"/>
  <c r="AA65" i="35"/>
  <c r="AA118" i="35" s="1"/>
  <c r="AA195" i="36"/>
  <c r="AA176" i="36"/>
  <c r="AA68" i="36"/>
  <c r="AA121" i="36" s="1"/>
  <c r="AA192" i="36"/>
  <c r="AA173" i="36"/>
  <c r="AA65" i="36"/>
  <c r="AA118" i="36" s="1"/>
  <c r="Z71" i="36"/>
  <c r="Z113" i="36"/>
  <c r="Z124" i="36" s="1"/>
  <c r="Z108" i="28" s="1"/>
  <c r="Z92" i="28" s="1"/>
  <c r="W216" i="31"/>
  <c r="Y204" i="31"/>
  <c r="Y206" i="31" s="1"/>
  <c r="Y200" i="31"/>
  <c r="Y201" i="31" s="1"/>
  <c r="W215" i="36"/>
  <c r="W216" i="36" s="1"/>
  <c r="Y212" i="31"/>
  <c r="Y214" i="31" s="1"/>
  <c r="Y205" i="31"/>
  <c r="Y207" i="31" s="1"/>
  <c r="Y199" i="31"/>
  <c r="V216" i="36"/>
  <c r="Z35" i="36"/>
  <c r="X199" i="35"/>
  <c r="X180" i="35"/>
  <c r="W215" i="35"/>
  <c r="X205" i="35"/>
  <c r="X207" i="35" s="1"/>
  <c r="W219" i="35"/>
  <c r="W218" i="36"/>
  <c r="W208" i="35"/>
  <c r="W218" i="35"/>
  <c r="X199" i="36"/>
  <c r="X205" i="36"/>
  <c r="X207" i="36" s="1"/>
  <c r="V220" i="34"/>
  <c r="Y198" i="35"/>
  <c r="X211" i="36"/>
  <c r="X219" i="36" s="1"/>
  <c r="V220" i="35"/>
  <c r="X180" i="36"/>
  <c r="X200" i="36"/>
  <c r="X201" i="36" s="1"/>
  <c r="Z198" i="31"/>
  <c r="Z205" i="31" s="1"/>
  <c r="Z207" i="31" s="1"/>
  <c r="Y198" i="36"/>
  <c r="Y179" i="36"/>
  <c r="Y211" i="36" s="1"/>
  <c r="AA33" i="36"/>
  <c r="AA22" i="36"/>
  <c r="AA30" i="36"/>
  <c r="AA24" i="36"/>
  <c r="AA28" i="36"/>
  <c r="AA23" i="36"/>
  <c r="AA32" i="36"/>
  <c r="AA31" i="36"/>
  <c r="AA29" i="36"/>
  <c r="AA25" i="36"/>
  <c r="AA26" i="36"/>
  <c r="X206" i="36"/>
  <c r="X211" i="35"/>
  <c r="X204" i="35"/>
  <c r="X200" i="35"/>
  <c r="X201" i="35" s="1"/>
  <c r="AA21" i="35"/>
  <c r="Z35" i="35"/>
  <c r="V216" i="35"/>
  <c r="AA29" i="35"/>
  <c r="Y179" i="35"/>
  <c r="AA32" i="35"/>
  <c r="V216" i="34"/>
  <c r="W219" i="34"/>
  <c r="W213" i="34"/>
  <c r="W215" i="34" s="1"/>
  <c r="AA21" i="34"/>
  <c r="Z35" i="34"/>
  <c r="AA23" i="34"/>
  <c r="W206" i="34"/>
  <c r="W208" i="34" s="1"/>
  <c r="W218" i="34"/>
  <c r="AA28" i="34"/>
  <c r="AA26" i="34"/>
  <c r="AA31" i="34"/>
  <c r="AA24" i="34"/>
  <c r="AA25" i="34"/>
  <c r="X204" i="34"/>
  <c r="X211" i="34"/>
  <c r="Y198" i="34"/>
  <c r="X212" i="34"/>
  <c r="X214" i="34" s="1"/>
  <c r="X205" i="34"/>
  <c r="X207" i="34" s="1"/>
  <c r="X199" i="34"/>
  <c r="AA29" i="34"/>
  <c r="AA22" i="34"/>
  <c r="AA32" i="34"/>
  <c r="Y179" i="34"/>
  <c r="X180" i="34"/>
  <c r="AA30" i="34"/>
  <c r="Y106" i="28"/>
  <c r="Y201" i="34"/>
  <c r="AA27" i="34"/>
  <c r="AA33" i="34"/>
  <c r="Z179" i="31"/>
  <c r="AA59" i="2"/>
  <c r="AA21" i="10"/>
  <c r="V27" i="28"/>
  <c r="X113" i="33"/>
  <c r="X23" i="28" s="1"/>
  <c r="X7" i="28" s="1"/>
  <c r="X105" i="28"/>
  <c r="X109" i="28" s="1"/>
  <c r="V8" i="28"/>
  <c r="V11" i="28" s="1"/>
  <c r="W89" i="28"/>
  <c r="W93" i="28" s="1"/>
  <c r="X125" i="34"/>
  <c r="W24" i="28"/>
  <c r="W8" i="28" s="1"/>
  <c r="W6" i="28"/>
  <c r="W19" i="28"/>
  <c r="Y113" i="10"/>
  <c r="Y15" i="28" s="1"/>
  <c r="Y97" i="28"/>
  <c r="W101" i="28"/>
  <c r="W12" i="28"/>
  <c r="X125" i="36"/>
  <c r="W26" i="28"/>
  <c r="W10" i="28" s="1"/>
  <c r="Y95" i="32"/>
  <c r="Y22" i="28" s="1"/>
  <c r="Y104" i="28"/>
  <c r="X125" i="35"/>
  <c r="W25" i="28"/>
  <c r="W9" i="28" s="1"/>
  <c r="X125" i="30"/>
  <c r="X17" i="28" s="1"/>
  <c r="X99" i="28"/>
  <c r="X91" i="28" s="1"/>
  <c r="AA20" i="2"/>
  <c r="X14" i="28"/>
  <c r="Y95" i="2"/>
  <c r="Z94" i="32"/>
  <c r="X125" i="29"/>
  <c r="X16" i="28" s="1"/>
  <c r="AA29" i="32"/>
  <c r="Y124" i="29"/>
  <c r="Y98" i="28" s="1"/>
  <c r="X180" i="30"/>
  <c r="X180" i="29"/>
  <c r="X199" i="29"/>
  <c r="Y179" i="30"/>
  <c r="AA25" i="30"/>
  <c r="AA23" i="29"/>
  <c r="AA33" i="30"/>
  <c r="X204" i="29"/>
  <c r="X211" i="29"/>
  <c r="Y198" i="30"/>
  <c r="AA32" i="30"/>
  <c r="AA33" i="33"/>
  <c r="W206" i="29"/>
  <c r="W208" i="29" s="1"/>
  <c r="W218" i="29"/>
  <c r="AA29" i="30"/>
  <c r="AA28" i="33"/>
  <c r="AA23" i="30"/>
  <c r="AA32" i="29"/>
  <c r="W206" i="30"/>
  <c r="W208" i="30" s="1"/>
  <c r="W218" i="30"/>
  <c r="AA24" i="33"/>
  <c r="Y124" i="30"/>
  <c r="AA22" i="33"/>
  <c r="AA27" i="30"/>
  <c r="AA29" i="29"/>
  <c r="AA29" i="33"/>
  <c r="AA32" i="33"/>
  <c r="W213" i="30"/>
  <c r="W215" i="30" s="1"/>
  <c r="W219" i="30"/>
  <c r="AA27" i="29"/>
  <c r="AA22" i="30"/>
  <c r="AA28" i="29"/>
  <c r="X205" i="30"/>
  <c r="X207" i="30" s="1"/>
  <c r="X212" i="30"/>
  <c r="X214" i="30" s="1"/>
  <c r="AA31" i="29"/>
  <c r="X200" i="29"/>
  <c r="X201" i="29" s="1"/>
  <c r="X212" i="29"/>
  <c r="X214" i="29" s="1"/>
  <c r="X205" i="29"/>
  <c r="X207" i="29" s="1"/>
  <c r="Z35" i="29"/>
  <c r="AA21" i="29"/>
  <c r="AA25" i="29"/>
  <c r="AA30" i="30"/>
  <c r="AA28" i="30"/>
  <c r="AA27" i="33"/>
  <c r="AA26" i="29"/>
  <c r="AA24" i="30"/>
  <c r="AA30" i="29"/>
  <c r="AA25" i="33"/>
  <c r="AA21" i="33"/>
  <c r="Z35" i="33"/>
  <c r="AA33" i="29"/>
  <c r="AA31" i="30"/>
  <c r="Y179" i="29"/>
  <c r="X204" i="30"/>
  <c r="X200" i="30"/>
  <c r="X201" i="30" s="1"/>
  <c r="X211" i="30"/>
  <c r="AA22" i="29"/>
  <c r="AA21" i="30"/>
  <c r="Z35" i="30"/>
  <c r="Y112" i="33"/>
  <c r="AA31" i="33"/>
  <c r="V216" i="29"/>
  <c r="Y198" i="29"/>
  <c r="V216" i="30"/>
  <c r="AA26" i="33"/>
  <c r="AA26" i="30"/>
  <c r="AA30" i="33"/>
  <c r="V220" i="29"/>
  <c r="AA24" i="29"/>
  <c r="W213" i="29"/>
  <c r="W215" i="29" s="1"/>
  <c r="W219" i="29"/>
  <c r="V220" i="30"/>
  <c r="X199" i="30"/>
  <c r="Y213" i="31"/>
  <c r="AA35" i="31"/>
  <c r="AA27" i="2"/>
  <c r="Z94" i="2"/>
  <c r="Z96" i="28" s="1"/>
  <c r="Z29" i="2"/>
  <c r="Z125" i="31" l="1"/>
  <c r="Z18" i="28" s="1"/>
  <c r="X216" i="31"/>
  <c r="X220" i="31"/>
  <c r="W220" i="36"/>
  <c r="Y218" i="31"/>
  <c r="Y215" i="31"/>
  <c r="Z180" i="31"/>
  <c r="Z199" i="31"/>
  <c r="AA71" i="34"/>
  <c r="AA110" i="34"/>
  <c r="AA124" i="34" s="1"/>
  <c r="AA71" i="29"/>
  <c r="AA110" i="29"/>
  <c r="AA71" i="36"/>
  <c r="AA71" i="30"/>
  <c r="AA110" i="30"/>
  <c r="AA71" i="10"/>
  <c r="AA98" i="10"/>
  <c r="AA112" i="10" s="1"/>
  <c r="AA71" i="35"/>
  <c r="AA110" i="35"/>
  <c r="AA124" i="35" s="1"/>
  <c r="AA107" i="28" s="1"/>
  <c r="AA35" i="10"/>
  <c r="Y208" i="31"/>
  <c r="Y219" i="31"/>
  <c r="Y199" i="35"/>
  <c r="X208" i="36"/>
  <c r="X218" i="36"/>
  <c r="X220" i="36" s="1"/>
  <c r="W220" i="35"/>
  <c r="W216" i="35"/>
  <c r="Y180" i="35"/>
  <c r="Z200" i="31"/>
  <c r="Z201" i="31" s="1"/>
  <c r="Z212" i="31"/>
  <c r="Z214" i="31" s="1"/>
  <c r="W220" i="34"/>
  <c r="W216" i="34"/>
  <c r="Y212" i="35"/>
  <c r="Y214" i="35" s="1"/>
  <c r="Y204" i="36"/>
  <c r="Y206" i="36" s="1"/>
  <c r="Y205" i="35"/>
  <c r="Y207" i="35" s="1"/>
  <c r="Y199" i="36"/>
  <c r="Y180" i="36"/>
  <c r="Z211" i="31"/>
  <c r="Z213" i="31" s="1"/>
  <c r="Z204" i="31"/>
  <c r="Z218" i="31" s="1"/>
  <c r="X213" i="36"/>
  <c r="X215" i="36" s="1"/>
  <c r="Y90" i="28"/>
  <c r="AA124" i="36"/>
  <c r="AA108" i="28" s="1"/>
  <c r="Y200" i="36"/>
  <c r="Y201" i="36" s="1"/>
  <c r="Z198" i="36"/>
  <c r="Z212" i="36" s="1"/>
  <c r="Z214" i="36" s="1"/>
  <c r="Y205" i="36"/>
  <c r="Y207" i="36" s="1"/>
  <c r="Y212" i="36"/>
  <c r="Y214" i="36" s="1"/>
  <c r="Z179" i="36"/>
  <c r="Z204" i="36" s="1"/>
  <c r="Y213" i="36"/>
  <c r="AA35" i="36"/>
  <c r="AA35" i="35"/>
  <c r="X218" i="35"/>
  <c r="X206" i="35"/>
  <c r="X208" i="35" s="1"/>
  <c r="X219" i="35"/>
  <c r="X213" i="35"/>
  <c r="X215" i="35" s="1"/>
  <c r="Z179" i="35"/>
  <c r="Y204" i="35"/>
  <c r="Y200" i="35"/>
  <c r="Y201" i="35" s="1"/>
  <c r="Y211" i="35"/>
  <c r="Z198" i="35"/>
  <c r="Y180" i="34"/>
  <c r="Y199" i="34"/>
  <c r="Z201" i="34"/>
  <c r="Z106" i="28"/>
  <c r="Z179" i="34"/>
  <c r="Y204" i="34"/>
  <c r="Y211" i="34"/>
  <c r="Y205" i="34"/>
  <c r="Y207" i="34" s="1"/>
  <c r="Y212" i="34"/>
  <c r="Y214" i="34" s="1"/>
  <c r="X213" i="34"/>
  <c r="X215" i="34" s="1"/>
  <c r="X219" i="34"/>
  <c r="Z198" i="34"/>
  <c r="X206" i="34"/>
  <c r="X208" i="34" s="1"/>
  <c r="X218" i="34"/>
  <c r="AA35" i="34"/>
  <c r="AA179" i="31"/>
  <c r="AA204" i="31" s="1"/>
  <c r="AA198" i="31"/>
  <c r="X89" i="28"/>
  <c r="X93" i="28" s="1"/>
  <c r="Y14" i="28"/>
  <c r="Y125" i="36"/>
  <c r="X26" i="28"/>
  <c r="X10" i="28" s="1"/>
  <c r="Y88" i="28"/>
  <c r="Y125" i="34"/>
  <c r="X24" i="28"/>
  <c r="X8" i="28" s="1"/>
  <c r="Z113" i="10"/>
  <c r="Z15" i="28" s="1"/>
  <c r="Z97" i="28"/>
  <c r="AA125" i="31"/>
  <c r="AA18" i="28" s="1"/>
  <c r="AA100" i="28"/>
  <c r="Y113" i="33"/>
  <c r="Y23" i="28" s="1"/>
  <c r="Y7" i="28" s="1"/>
  <c r="Y105" i="28"/>
  <c r="Y89" i="28" s="1"/>
  <c r="W27" i="28"/>
  <c r="Y125" i="30"/>
  <c r="Y17" i="28" s="1"/>
  <c r="Y99" i="28"/>
  <c r="Y91" i="28" s="1"/>
  <c r="Z95" i="32"/>
  <c r="Z22" i="28" s="1"/>
  <c r="Z104" i="28"/>
  <c r="Y125" i="35"/>
  <c r="X25" i="28"/>
  <c r="X9" i="28" s="1"/>
  <c r="X6" i="28"/>
  <c r="X19" i="28"/>
  <c r="Z95" i="2"/>
  <c r="X12" i="28"/>
  <c r="X101" i="28"/>
  <c r="W11" i="28"/>
  <c r="Y125" i="29"/>
  <c r="Y16" i="28" s="1"/>
  <c r="AA94" i="32"/>
  <c r="Y180" i="29"/>
  <c r="W216" i="29"/>
  <c r="W220" i="30"/>
  <c r="Y199" i="30"/>
  <c r="Z112" i="33"/>
  <c r="Z124" i="29"/>
  <c r="Z98" i="28" s="1"/>
  <c r="X206" i="29"/>
  <c r="X208" i="29" s="1"/>
  <c r="X218" i="29"/>
  <c r="AA35" i="33"/>
  <c r="AA35" i="29"/>
  <c r="Z179" i="30"/>
  <c r="X213" i="30"/>
  <c r="X215" i="30" s="1"/>
  <c r="X219" i="30"/>
  <c r="Z179" i="29"/>
  <c r="Z198" i="29"/>
  <c r="Z198" i="30"/>
  <c r="W216" i="30"/>
  <c r="Y205" i="29"/>
  <c r="Y207" i="29" s="1"/>
  <c r="Y212" i="29"/>
  <c r="Y214" i="29" s="1"/>
  <c r="AA35" i="30"/>
  <c r="X218" i="30"/>
  <c r="X206" i="30"/>
  <c r="X208" i="30" s="1"/>
  <c r="X219" i="29"/>
  <c r="X213" i="29"/>
  <c r="X215" i="29" s="1"/>
  <c r="Z124" i="30"/>
  <c r="Y211" i="29"/>
  <c r="Y200" i="29"/>
  <c r="Y201" i="29" s="1"/>
  <c r="Y204" i="29"/>
  <c r="Y199" i="29"/>
  <c r="W220" i="29"/>
  <c r="Y205" i="30"/>
  <c r="Y207" i="30" s="1"/>
  <c r="Y212" i="30"/>
  <c r="Y214" i="30" s="1"/>
  <c r="Y211" i="30"/>
  <c r="Y180" i="30"/>
  <c r="Y200" i="30"/>
  <c r="Y201" i="30" s="1"/>
  <c r="Y204" i="30"/>
  <c r="AA94" i="2"/>
  <c r="AA96" i="28" s="1"/>
  <c r="AA29" i="2"/>
  <c r="Y220" i="31" l="1"/>
  <c r="Y216" i="31"/>
  <c r="Z215" i="31"/>
  <c r="Z90" i="28"/>
  <c r="Z199" i="29"/>
  <c r="AA200" i="31"/>
  <c r="AA201" i="31" s="1"/>
  <c r="X216" i="36"/>
  <c r="Z219" i="31"/>
  <c r="Z220" i="31" s="1"/>
  <c r="AA180" i="31"/>
  <c r="AA211" i="31"/>
  <c r="AA213" i="31" s="1"/>
  <c r="Z206" i="31"/>
  <c r="Z208" i="31" s="1"/>
  <c r="Z180" i="36"/>
  <c r="Z199" i="34"/>
  <c r="Y215" i="36"/>
  <c r="Y219" i="36"/>
  <c r="Z199" i="36"/>
  <c r="Z205" i="36"/>
  <c r="Z207" i="36" s="1"/>
  <c r="Z211" i="36"/>
  <c r="Z213" i="36" s="1"/>
  <c r="Z215" i="36" s="1"/>
  <c r="AA198" i="36"/>
  <c r="AA205" i="36" s="1"/>
  <c r="AA207" i="36" s="1"/>
  <c r="Y208" i="36"/>
  <c r="Z200" i="36"/>
  <c r="Z201" i="36" s="1"/>
  <c r="Y218" i="36"/>
  <c r="AA92" i="28"/>
  <c r="AA179" i="36"/>
  <c r="Z206" i="36"/>
  <c r="Z212" i="35"/>
  <c r="Z214" i="35" s="1"/>
  <c r="Z205" i="35"/>
  <c r="Z207" i="35" s="1"/>
  <c r="Z199" i="35"/>
  <c r="Y219" i="35"/>
  <c r="Y213" i="35"/>
  <c r="Y215" i="35" s="1"/>
  <c r="AA179" i="35"/>
  <c r="AA198" i="35"/>
  <c r="Y218" i="35"/>
  <c r="Y206" i="35"/>
  <c r="Y208" i="35" s="1"/>
  <c r="Z200" i="35"/>
  <c r="Z201" i="35" s="1"/>
  <c r="Z211" i="35"/>
  <c r="Z204" i="35"/>
  <c r="X216" i="35"/>
  <c r="X220" i="35"/>
  <c r="Z180" i="35"/>
  <c r="Y213" i="34"/>
  <c r="Y215" i="34" s="1"/>
  <c r="Y219" i="34"/>
  <c r="AA179" i="34"/>
  <c r="Y206" i="34"/>
  <c r="Y208" i="34" s="1"/>
  <c r="Y218" i="34"/>
  <c r="Z204" i="34"/>
  <c r="Z211" i="34"/>
  <c r="AA198" i="34"/>
  <c r="Z205" i="34"/>
  <c r="Z207" i="34" s="1"/>
  <c r="Z212" i="34"/>
  <c r="Z214" i="34" s="1"/>
  <c r="X220" i="34"/>
  <c r="Z180" i="34"/>
  <c r="X216" i="34"/>
  <c r="AA201" i="34"/>
  <c r="AA106" i="28"/>
  <c r="AA199" i="31"/>
  <c r="AA212" i="31"/>
  <c r="AA214" i="31" s="1"/>
  <c r="AA205" i="31"/>
  <c r="AA207" i="31" s="1"/>
  <c r="Z14" i="28"/>
  <c r="X11" i="28"/>
  <c r="Y93" i="28"/>
  <c r="Z125" i="35"/>
  <c r="Y25" i="28"/>
  <c r="Y9" i="28" s="1"/>
  <c r="Y6" i="28"/>
  <c r="Y19" i="28"/>
  <c r="Z125" i="36"/>
  <c r="Y26" i="28"/>
  <c r="Y10" i="28" s="1"/>
  <c r="Y12" i="28"/>
  <c r="AA113" i="10"/>
  <c r="AA15" i="28" s="1"/>
  <c r="AA97" i="28"/>
  <c r="Z125" i="30"/>
  <c r="Z17" i="28" s="1"/>
  <c r="Z99" i="28"/>
  <c r="Z91" i="28" s="1"/>
  <c r="Z113" i="33"/>
  <c r="Z23" i="28" s="1"/>
  <c r="Z7" i="28" s="1"/>
  <c r="Z105" i="28"/>
  <c r="Z109" i="28" s="1"/>
  <c r="AA95" i="32"/>
  <c r="AA22" i="28" s="1"/>
  <c r="AA104" i="28"/>
  <c r="Y109" i="28"/>
  <c r="X27" i="28"/>
  <c r="Y101" i="28"/>
  <c r="AA95" i="2"/>
  <c r="Z88" i="28"/>
  <c r="Z125" i="34"/>
  <c r="Y24" i="28"/>
  <c r="Z125" i="29"/>
  <c r="Z16" i="28" s="1"/>
  <c r="Z180" i="30"/>
  <c r="Z211" i="30"/>
  <c r="Z204" i="30"/>
  <c r="Z200" i="30"/>
  <c r="Z201" i="30" s="1"/>
  <c r="AA112" i="33"/>
  <c r="AA179" i="30"/>
  <c r="AA198" i="29"/>
  <c r="X220" i="29"/>
  <c r="X216" i="29"/>
  <c r="Y218" i="30"/>
  <c r="Y206" i="30"/>
  <c r="Y208" i="30" s="1"/>
  <c r="Y218" i="29"/>
  <c r="Y206" i="29"/>
  <c r="Y208" i="29" s="1"/>
  <c r="AA124" i="30"/>
  <c r="Z205" i="30"/>
  <c r="Z207" i="30" s="1"/>
  <c r="Z212" i="30"/>
  <c r="Z214" i="30" s="1"/>
  <c r="Z204" i="29"/>
  <c r="Z211" i="29"/>
  <c r="Z200" i="29"/>
  <c r="Z201" i="29" s="1"/>
  <c r="AA124" i="29"/>
  <c r="AA98" i="28" s="1"/>
  <c r="X216" i="30"/>
  <c r="AA179" i="29"/>
  <c r="Y219" i="29"/>
  <c r="Y213" i="29"/>
  <c r="Y215" i="29" s="1"/>
  <c r="AA198" i="30"/>
  <c r="Z199" i="30"/>
  <c r="Y213" i="30"/>
  <c r="Y215" i="30" s="1"/>
  <c r="Y219" i="30"/>
  <c r="Z205" i="29"/>
  <c r="Z207" i="29" s="1"/>
  <c r="Z212" i="29"/>
  <c r="Z214" i="29" s="1"/>
  <c r="X220" i="30"/>
  <c r="Z180" i="29"/>
  <c r="AA206" i="31"/>
  <c r="Z216" i="31" l="1"/>
  <c r="AA199" i="29"/>
  <c r="AA218" i="31"/>
  <c r="AA208" i="31"/>
  <c r="AA180" i="36"/>
  <c r="Z218" i="36"/>
  <c r="Z219" i="36"/>
  <c r="AA219" i="31"/>
  <c r="AA215" i="31"/>
  <c r="Z208" i="36"/>
  <c r="Z216" i="36" s="1"/>
  <c r="Y220" i="35"/>
  <c r="Y220" i="36"/>
  <c r="AA90" i="28"/>
  <c r="Y216" i="36"/>
  <c r="Y220" i="34"/>
  <c r="AA180" i="34"/>
  <c r="AA204" i="36"/>
  <c r="AA206" i="36" s="1"/>
  <c r="AA208" i="36" s="1"/>
  <c r="AA211" i="36"/>
  <c r="AA213" i="36" s="1"/>
  <c r="AA200" i="36"/>
  <c r="AA201" i="36" s="1"/>
  <c r="Y216" i="34"/>
  <c r="AA199" i="36"/>
  <c r="AA212" i="36"/>
  <c r="AA214" i="36" s="1"/>
  <c r="AA180" i="35"/>
  <c r="Z219" i="35"/>
  <c r="Z213" i="35"/>
  <c r="Z215" i="35" s="1"/>
  <c r="AA205" i="35"/>
  <c r="AA207" i="35" s="1"/>
  <c r="AA212" i="35"/>
  <c r="AA214" i="35" s="1"/>
  <c r="AA200" i="35"/>
  <c r="AA201" i="35" s="1"/>
  <c r="AA204" i="35"/>
  <c r="AA211" i="35"/>
  <c r="Z218" i="35"/>
  <c r="Z206" i="35"/>
  <c r="Z208" i="35" s="1"/>
  <c r="AA199" i="35"/>
  <c r="Y216" i="35"/>
  <c r="Z218" i="34"/>
  <c r="Z206" i="34"/>
  <c r="Z208" i="34" s="1"/>
  <c r="AA212" i="34"/>
  <c r="AA214" i="34" s="1"/>
  <c r="AA205" i="34"/>
  <c r="AA207" i="34" s="1"/>
  <c r="Z213" i="34"/>
  <c r="Z215" i="34" s="1"/>
  <c r="Z219" i="34"/>
  <c r="AA204" i="34"/>
  <c r="AA211" i="34"/>
  <c r="AA199" i="34"/>
  <c r="Z101" i="28"/>
  <c r="Z89" i="28"/>
  <c r="Z93" i="28" s="1"/>
  <c r="Y27" i="28"/>
  <c r="AA125" i="30"/>
  <c r="AA17" i="28" s="1"/>
  <c r="AA99" i="28"/>
  <c r="AA91" i="28" s="1"/>
  <c r="Y8" i="28"/>
  <c r="Y11" i="28" s="1"/>
  <c r="Z6" i="28"/>
  <c r="Z19" i="28"/>
  <c r="AA88" i="28"/>
  <c r="Z12" i="28"/>
  <c r="AA14" i="28"/>
  <c r="AA125" i="36"/>
  <c r="Z26" i="28"/>
  <c r="Z10" i="28" s="1"/>
  <c r="AA113" i="33"/>
  <c r="AA23" i="28" s="1"/>
  <c r="AA7" i="28" s="1"/>
  <c r="AA105" i="28"/>
  <c r="AA109" i="28" s="1"/>
  <c r="AA125" i="34"/>
  <c r="Z24" i="28"/>
  <c r="AA125" i="35"/>
  <c r="Z25" i="28"/>
  <c r="Z9" i="28" s="1"/>
  <c r="AA125" i="29"/>
  <c r="AA16" i="28" s="1"/>
  <c r="AA199" i="30"/>
  <c r="AA180" i="29"/>
  <c r="AA180" i="30"/>
  <c r="Y220" i="29"/>
  <c r="Y216" i="29"/>
  <c r="Z218" i="29"/>
  <c r="Z206" i="29"/>
  <c r="Z208" i="29" s="1"/>
  <c r="AA205" i="30"/>
  <c r="AA207" i="30" s="1"/>
  <c r="AA212" i="30"/>
  <c r="AA214" i="30" s="1"/>
  <c r="AA204" i="29"/>
  <c r="AA211" i="29"/>
  <c r="AA200" i="29"/>
  <c r="AA201" i="29" s="1"/>
  <c r="AA204" i="30"/>
  <c r="AA211" i="30"/>
  <c r="AA200" i="30"/>
  <c r="AA201" i="30" s="1"/>
  <c r="Y216" i="30"/>
  <c r="Z206" i="30"/>
  <c r="Z208" i="30" s="1"/>
  <c r="Z218" i="30"/>
  <c r="Y220" i="30"/>
  <c r="Z219" i="30"/>
  <c r="Z213" i="30"/>
  <c r="Z215" i="30" s="1"/>
  <c r="Z213" i="29"/>
  <c r="Z215" i="29" s="1"/>
  <c r="Z219" i="29"/>
  <c r="AA212" i="29"/>
  <c r="AA214" i="29" s="1"/>
  <c r="AA205" i="29"/>
  <c r="AA207" i="29" s="1"/>
  <c r="AA216" i="31" l="1"/>
  <c r="AA220" i="31"/>
  <c r="Z216" i="35"/>
  <c r="Z220" i="35"/>
  <c r="Z220" i="36"/>
  <c r="AA218" i="36"/>
  <c r="AA215" i="36"/>
  <c r="AA216" i="36" s="1"/>
  <c r="AA219" i="36"/>
  <c r="Z216" i="34"/>
  <c r="Z220" i="34"/>
  <c r="AA219" i="35"/>
  <c r="AA213" i="35"/>
  <c r="AA215" i="35" s="1"/>
  <c r="AA218" i="35"/>
  <c r="AA206" i="35"/>
  <c r="AA208" i="35" s="1"/>
  <c r="AA206" i="34"/>
  <c r="AA208" i="34" s="1"/>
  <c r="AA218" i="34"/>
  <c r="AA213" i="34"/>
  <c r="AA215" i="34" s="1"/>
  <c r="AA219" i="34"/>
  <c r="AA101" i="28"/>
  <c r="Z27" i="28"/>
  <c r="AA89" i="28"/>
  <c r="AA93" i="28" s="1"/>
  <c r="AA25" i="28"/>
  <c r="AA9" i="28" s="1"/>
  <c r="AA6" i="28"/>
  <c r="AA19" i="28"/>
  <c r="Z8" i="28"/>
  <c r="Z11" i="28" s="1"/>
  <c r="AA26" i="28"/>
  <c r="AA10" i="28" s="1"/>
  <c r="AA12" i="28"/>
  <c r="AA24" i="28"/>
  <c r="AA213" i="29"/>
  <c r="AA215" i="29" s="1"/>
  <c r="AA219" i="29"/>
  <c r="AA206" i="29"/>
  <c r="AA208" i="29" s="1"/>
  <c r="AA218" i="29"/>
  <c r="Z216" i="29"/>
  <c r="Z220" i="29"/>
  <c r="Z220" i="30"/>
  <c r="AA213" i="30"/>
  <c r="AA215" i="30" s="1"/>
  <c r="AA219" i="30"/>
  <c r="Z216" i="30"/>
  <c r="AA218" i="30"/>
  <c r="AA206" i="30"/>
  <c r="AA208" i="30" s="1"/>
  <c r="AA220" i="36" l="1"/>
  <c r="AA216" i="34"/>
  <c r="AA216" i="35"/>
  <c r="AA220" i="35"/>
  <c r="AA220" i="34"/>
  <c r="AA27" i="28"/>
  <c r="AA8" i="28"/>
  <c r="AA11" i="28" s="1"/>
  <c r="AA216" i="29"/>
  <c r="AA220" i="29"/>
  <c r="AA216" i="30"/>
  <c r="AA220" i="30"/>
  <c r="AB93" i="28" l="1"/>
  <c r="AB11" i="28" s="1"/>
</calcChain>
</file>

<file path=xl/sharedStrings.xml><?xml version="1.0" encoding="utf-8"?>
<sst xmlns="http://schemas.openxmlformats.org/spreadsheetml/2006/main" count="2581" uniqueCount="329">
  <si>
    <t>Building Shell</t>
  </si>
  <si>
    <t>Cooling</t>
  </si>
  <si>
    <t>Freezer</t>
  </si>
  <si>
    <t>HVAC</t>
  </si>
  <si>
    <t>Lighting</t>
  </si>
  <si>
    <t>Miscellaneous</t>
  </si>
  <si>
    <t>Pool Spa</t>
  </si>
  <si>
    <t>Refrigeration</t>
  </si>
  <si>
    <t>Water Heating</t>
  </si>
  <si>
    <t>Heating</t>
  </si>
  <si>
    <t>End Use</t>
  </si>
  <si>
    <t xml:space="preserve"> </t>
  </si>
  <si>
    <t>Load Shapes</t>
  </si>
  <si>
    <t>Net to Gross</t>
  </si>
  <si>
    <t>Rebasing</t>
  </si>
  <si>
    <t>TD</t>
  </si>
  <si>
    <t>1M Monthly TD</t>
  </si>
  <si>
    <t>1M Cumulative TD</t>
  </si>
  <si>
    <t>Air Comp</t>
  </si>
  <si>
    <t>Cooking</t>
  </si>
  <si>
    <t>Ext Lighting</t>
  </si>
  <si>
    <t>Motors</t>
  </si>
  <si>
    <t>Process</t>
  </si>
  <si>
    <t>Monthly kWh</t>
  </si>
  <si>
    <t xml:space="preserve"> Monthly TD</t>
  </si>
  <si>
    <t xml:space="preserve"> Cumulative TD</t>
  </si>
  <si>
    <t>Margin Rates</t>
  </si>
  <si>
    <t>1M</t>
  </si>
  <si>
    <t>2M</t>
  </si>
  <si>
    <t>3M</t>
  </si>
  <si>
    <t>4M</t>
  </si>
  <si>
    <t>11M</t>
  </si>
  <si>
    <t>Total</t>
  </si>
  <si>
    <t>Grand Total</t>
  </si>
  <si>
    <t>kWh Savings</t>
  </si>
  <si>
    <t>Industrial</t>
  </si>
  <si>
    <t xml:space="preserve">Cumulative TD </t>
  </si>
  <si>
    <t>Commercial</t>
  </si>
  <si>
    <t>ALL</t>
  </si>
  <si>
    <t>C/I Breakdown</t>
  </si>
  <si>
    <t>Motors(uses bus. load shape)</t>
  </si>
  <si>
    <t>Monthly Total</t>
  </si>
  <si>
    <t>May</t>
  </si>
  <si>
    <t>Single Family Income Eligible</t>
  </si>
  <si>
    <t>Multifamily Income Eligible</t>
  </si>
  <si>
    <t>Water Heating BUS</t>
  </si>
  <si>
    <t>Refrigeration BUS</t>
  </si>
  <si>
    <t>Process BUS</t>
  </si>
  <si>
    <t>Motors BUS</t>
  </si>
  <si>
    <t>Miscellaneous BUS</t>
  </si>
  <si>
    <t>Lighting BUS</t>
  </si>
  <si>
    <t>HVAC BUS</t>
  </si>
  <si>
    <t>Heating BUS</t>
  </si>
  <si>
    <t>Ext Lighting BUS</t>
  </si>
  <si>
    <t>Cooling BUS</t>
  </si>
  <si>
    <t>Cooking BUS</t>
  </si>
  <si>
    <t>Building Shell BUS</t>
  </si>
  <si>
    <t>Air Comp BUS</t>
  </si>
  <si>
    <t>Business Social Services</t>
  </si>
  <si>
    <t>TD = MS * NMR * NTGF</t>
  </si>
  <si>
    <t>Throughput disincentive</t>
  </si>
  <si>
    <t xml:space="preserve">MS </t>
  </si>
  <si>
    <t>NMR</t>
  </si>
  <si>
    <t>Net Margin Revenue</t>
  </si>
  <si>
    <t>NTGF</t>
  </si>
  <si>
    <t>Net to gross factor</t>
  </si>
  <si>
    <t>MS = ((MAS cm/2)+CAS pm - RB )* LS</t>
  </si>
  <si>
    <t>MAS</t>
  </si>
  <si>
    <t xml:space="preserve">CM </t>
  </si>
  <si>
    <t>Current Month</t>
  </si>
  <si>
    <t>CAS</t>
  </si>
  <si>
    <t>PM</t>
  </si>
  <si>
    <t>Prior Month</t>
  </si>
  <si>
    <t>RB</t>
  </si>
  <si>
    <t>Rebasing Adjustment</t>
  </si>
  <si>
    <t xml:space="preserve">LS </t>
  </si>
  <si>
    <t>Load Shape</t>
  </si>
  <si>
    <t>MAS cm = (MC * ME)</t>
  </si>
  <si>
    <t>MC</t>
  </si>
  <si>
    <t>Measure Count</t>
  </si>
  <si>
    <t>ME</t>
  </si>
  <si>
    <t>Measure Energy</t>
  </si>
  <si>
    <t>DRENE = (ES * NMR* NTGF)</t>
  </si>
  <si>
    <t xml:space="preserve">ES </t>
  </si>
  <si>
    <t xml:space="preserve">Monthly TD </t>
  </si>
  <si>
    <t>Energy Savings</t>
  </si>
  <si>
    <t>Monthly Savings</t>
  </si>
  <si>
    <t>Cumulative MAS</t>
  </si>
  <si>
    <t>Misc. End Use</t>
  </si>
  <si>
    <t xml:space="preserve"> Cumulative 2M</t>
  </si>
  <si>
    <t xml:space="preserve"> Cumulative 3M</t>
  </si>
  <si>
    <t xml:space="preserve"> Cumulative 4M</t>
  </si>
  <si>
    <t xml:space="preserve"> Cumulative 11M</t>
  </si>
  <si>
    <t>Rate Class</t>
  </si>
  <si>
    <t>x</t>
  </si>
  <si>
    <t>Review Date</t>
  </si>
  <si>
    <t>Reporting Month</t>
  </si>
  <si>
    <t>SOX Audit Completed</t>
  </si>
  <si>
    <t>Reviewer Remarks</t>
  </si>
  <si>
    <t>Reviewer Name</t>
  </si>
  <si>
    <t>June</t>
  </si>
  <si>
    <t>July</t>
  </si>
  <si>
    <t>August</t>
  </si>
  <si>
    <t>September</t>
  </si>
  <si>
    <t>October</t>
  </si>
  <si>
    <t>November</t>
  </si>
  <si>
    <t>December</t>
  </si>
  <si>
    <t>Margin                                    Rates</t>
  </si>
  <si>
    <t>Audit Notes</t>
  </si>
  <si>
    <t>Energy Margin Rate</t>
  </si>
  <si>
    <t>Margin Loss per kWh of EE @ Present Rates</t>
  </si>
  <si>
    <t>3M End Use</t>
  </si>
  <si>
    <t>DEMAND MARGIN RATES</t>
  </si>
  <si>
    <t>Demand Margin Rate</t>
  </si>
  <si>
    <t>TD Energy</t>
  </si>
  <si>
    <t>TD Demand</t>
  </si>
  <si>
    <t>Monthly TD TOTALS Check</t>
  </si>
  <si>
    <t>TD Energy Commercial</t>
  </si>
  <si>
    <t>TD Demand Commercial</t>
  </si>
  <si>
    <t>TD Energy Commercial %</t>
  </si>
  <si>
    <t>TD Demand Commercial %</t>
  </si>
  <si>
    <t xml:space="preserve">Commercial % Total </t>
  </si>
  <si>
    <t>TD Energy Industrial</t>
  </si>
  <si>
    <t>TD Demand Industrial</t>
  </si>
  <si>
    <t>TD Energy Industrial %</t>
  </si>
  <si>
    <t>TD Demand  Industriall %</t>
  </si>
  <si>
    <t>Industrial % Total</t>
  </si>
  <si>
    <t>% TOTAL Check</t>
  </si>
  <si>
    <t>Commercial Totals Check</t>
  </si>
  <si>
    <t>Industrial Totals Check</t>
  </si>
  <si>
    <t>4M End Use</t>
  </si>
  <si>
    <t>11M End Use</t>
  </si>
  <si>
    <t>January</t>
  </si>
  <si>
    <t>Februrary</t>
  </si>
  <si>
    <t>March</t>
  </si>
  <si>
    <t xml:space="preserve">2M TOTAL = </t>
  </si>
  <si>
    <t xml:space="preserve">3M TOTAL = </t>
  </si>
  <si>
    <t xml:space="preserve">4M TOTAL = </t>
  </si>
  <si>
    <t xml:space="preserve">11M TOTAL = </t>
  </si>
  <si>
    <r>
      <rPr>
        <sz val="20"/>
        <color theme="1"/>
        <rFont val="Arial Black"/>
        <family val="2"/>
      </rPr>
      <t xml:space="preserve">2M - SGS </t>
    </r>
    <r>
      <rPr>
        <sz val="16"/>
        <color theme="1"/>
        <rFont val="Calibri"/>
        <family val="2"/>
        <scheme val="minor"/>
      </rPr>
      <t>(</t>
    </r>
    <r>
      <rPr>
        <b/>
        <sz val="16"/>
        <color theme="1"/>
        <rFont val="Calibri"/>
        <family val="2"/>
        <scheme val="minor"/>
      </rPr>
      <t>S</t>
    </r>
    <r>
      <rPr>
        <sz val="16"/>
        <color theme="1"/>
        <rFont val="Calibri"/>
        <family val="2"/>
        <scheme val="minor"/>
      </rPr>
      <t xml:space="preserve">mall </t>
    </r>
    <r>
      <rPr>
        <b/>
        <sz val="16"/>
        <color theme="1"/>
        <rFont val="Calibri"/>
        <family val="2"/>
        <scheme val="minor"/>
      </rPr>
      <t>G</t>
    </r>
    <r>
      <rPr>
        <sz val="16"/>
        <color theme="1"/>
        <rFont val="Calibri"/>
        <family val="2"/>
        <scheme val="minor"/>
      </rPr>
      <t xml:space="preserve">eneral </t>
    </r>
    <r>
      <rPr>
        <b/>
        <sz val="16"/>
        <color theme="1"/>
        <rFont val="Calibri"/>
        <family val="2"/>
        <scheme val="minor"/>
      </rPr>
      <t>S</t>
    </r>
    <r>
      <rPr>
        <sz val="16"/>
        <color theme="1"/>
        <rFont val="Calibri"/>
        <family val="2"/>
        <scheme val="minor"/>
      </rPr>
      <t>ervice - Gross kWh Values)</t>
    </r>
  </si>
  <si>
    <r>
      <t>3M - LGS</t>
    </r>
    <r>
      <rPr>
        <sz val="16"/>
        <color theme="1"/>
        <rFont val="Calibri"/>
        <family val="2"/>
        <scheme val="minor"/>
      </rPr>
      <t xml:space="preserve"> (</t>
    </r>
    <r>
      <rPr>
        <b/>
        <sz val="16"/>
        <color theme="1"/>
        <rFont val="Calibri"/>
        <family val="2"/>
        <scheme val="minor"/>
      </rPr>
      <t>L</t>
    </r>
    <r>
      <rPr>
        <sz val="16"/>
        <color theme="1"/>
        <rFont val="Calibri"/>
        <family val="2"/>
        <scheme val="minor"/>
      </rPr>
      <t xml:space="preserve">arge </t>
    </r>
    <r>
      <rPr>
        <b/>
        <sz val="16"/>
        <color theme="1"/>
        <rFont val="Calibri"/>
        <family val="2"/>
        <scheme val="minor"/>
      </rPr>
      <t>G</t>
    </r>
    <r>
      <rPr>
        <sz val="16"/>
        <color theme="1"/>
        <rFont val="Calibri"/>
        <family val="2"/>
        <scheme val="minor"/>
      </rPr>
      <t xml:space="preserve">eneral </t>
    </r>
    <r>
      <rPr>
        <b/>
        <sz val="16"/>
        <color theme="1"/>
        <rFont val="Calibri"/>
        <family val="2"/>
        <scheme val="minor"/>
      </rPr>
      <t>S</t>
    </r>
    <r>
      <rPr>
        <sz val="16"/>
        <color theme="1"/>
        <rFont val="Calibri"/>
        <family val="2"/>
        <scheme val="minor"/>
      </rPr>
      <t>ervice - Gross kWh Values)</t>
    </r>
  </si>
  <si>
    <r>
      <t>4M - SPS</t>
    </r>
    <r>
      <rPr>
        <sz val="16"/>
        <color theme="1"/>
        <rFont val="Calibri"/>
        <family val="2"/>
        <scheme val="minor"/>
      </rPr>
      <t xml:space="preserve"> (</t>
    </r>
    <r>
      <rPr>
        <b/>
        <sz val="16"/>
        <color theme="1"/>
        <rFont val="Calibri"/>
        <family val="2"/>
        <scheme val="minor"/>
      </rPr>
      <t>S</t>
    </r>
    <r>
      <rPr>
        <sz val="16"/>
        <color theme="1"/>
        <rFont val="Calibri"/>
        <family val="2"/>
        <scheme val="minor"/>
      </rPr>
      <t xml:space="preserve">mall </t>
    </r>
    <r>
      <rPr>
        <b/>
        <sz val="16"/>
        <color theme="1"/>
        <rFont val="Calibri"/>
        <family val="2"/>
        <scheme val="minor"/>
      </rPr>
      <t>P</t>
    </r>
    <r>
      <rPr>
        <sz val="16"/>
        <color theme="1"/>
        <rFont val="Calibri"/>
        <family val="2"/>
        <scheme val="minor"/>
      </rPr>
      <t xml:space="preserve">rimary </t>
    </r>
    <r>
      <rPr>
        <b/>
        <sz val="16"/>
        <color theme="1"/>
        <rFont val="Calibri"/>
        <family val="2"/>
        <scheme val="minor"/>
      </rPr>
      <t>S</t>
    </r>
    <r>
      <rPr>
        <sz val="16"/>
        <color theme="1"/>
        <rFont val="Calibri"/>
        <family val="2"/>
        <scheme val="minor"/>
      </rPr>
      <t>ervice - Gross kWh Values)</t>
    </r>
  </si>
  <si>
    <r>
      <t xml:space="preserve">11M - LPS </t>
    </r>
    <r>
      <rPr>
        <sz val="16"/>
        <color theme="1"/>
        <rFont val="Calibri"/>
        <family val="2"/>
        <scheme val="minor"/>
      </rPr>
      <t xml:space="preserve"> (</t>
    </r>
    <r>
      <rPr>
        <b/>
        <sz val="16"/>
        <color theme="1"/>
        <rFont val="Calibri"/>
        <family val="2"/>
        <scheme val="minor"/>
      </rPr>
      <t>L</t>
    </r>
    <r>
      <rPr>
        <sz val="16"/>
        <color theme="1"/>
        <rFont val="Calibri"/>
        <family val="2"/>
        <scheme val="minor"/>
      </rPr>
      <t xml:space="preserve">arge </t>
    </r>
    <r>
      <rPr>
        <b/>
        <sz val="16"/>
        <color theme="1"/>
        <rFont val="Calibri"/>
        <family val="2"/>
        <scheme val="minor"/>
      </rPr>
      <t>P</t>
    </r>
    <r>
      <rPr>
        <sz val="16"/>
        <color theme="1"/>
        <rFont val="Calibri"/>
        <family val="2"/>
        <scheme val="minor"/>
      </rPr>
      <t xml:space="preserve">rimary </t>
    </r>
    <r>
      <rPr>
        <b/>
        <sz val="16"/>
        <color theme="1"/>
        <rFont val="Calibri"/>
        <family val="2"/>
        <scheme val="minor"/>
      </rPr>
      <t>S</t>
    </r>
    <r>
      <rPr>
        <sz val="16"/>
        <color theme="1"/>
        <rFont val="Calibri"/>
        <family val="2"/>
        <scheme val="minor"/>
      </rPr>
      <t>ervice - Gross kWh Values)</t>
    </r>
  </si>
  <si>
    <t xml:space="preserve">RESIDENTIAL TOTAL = </t>
  </si>
  <si>
    <t>Income Eliglible</t>
  </si>
  <si>
    <t>Non-Income Eligible</t>
  </si>
  <si>
    <t>2M End Use</t>
  </si>
  <si>
    <t>2M Load Shapes</t>
  </si>
  <si>
    <t>1M Load Shapes</t>
  </si>
  <si>
    <t>1M End Use</t>
  </si>
  <si>
    <t>1M Margin Rates</t>
  </si>
  <si>
    <t>2M Margin Rates</t>
  </si>
  <si>
    <t>Non- Income Eligible</t>
  </si>
  <si>
    <t>Income Eligible</t>
  </si>
  <si>
    <t>Res Demand Response (efficiency savings; not EVENT savings)</t>
  </si>
  <si>
    <t>TOTAL                                                            INCOME ELIGIBLE</t>
  </si>
  <si>
    <t xml:space="preserve">TOTAL                                                           INCOME ELIGIBLE </t>
  </si>
  <si>
    <t>from TRC file</t>
  </si>
  <si>
    <t>unclassified</t>
  </si>
  <si>
    <t>inputs to right (unhide rows 37,41,45,49,53) ---&gt;</t>
  </si>
  <si>
    <t>Incremental</t>
  </si>
  <si>
    <t>check</t>
  </si>
  <si>
    <t>TD = ((Monthly Deemed Savings for current month / 2) + Cumulative Savings for all prior months - Rebasing) * Load Shape * Margin Rate * Net to Gross factor</t>
  </si>
  <si>
    <t>difference</t>
  </si>
  <si>
    <t>April</t>
  </si>
  <si>
    <t>Enel X</t>
  </si>
  <si>
    <t>meeia</t>
  </si>
  <si>
    <t>Nov</t>
  </si>
  <si>
    <t>Dec</t>
  </si>
  <si>
    <t>cumulative check:</t>
  </si>
  <si>
    <t>cumulative check</t>
  </si>
  <si>
    <t>cumulative</t>
  </si>
  <si>
    <t>Error Checks</t>
  </si>
  <si>
    <t xml:space="preserve">RES kWh ENTRY </t>
  </si>
  <si>
    <t>kWh sum - non-IE</t>
  </si>
  <si>
    <t>kWh sum - IE</t>
  </si>
  <si>
    <t>kWh sum - total</t>
  </si>
  <si>
    <t>BIZ kWh ENTRY</t>
  </si>
  <si>
    <t>BIZ SUM</t>
  </si>
  <si>
    <t>1M - RES</t>
  </si>
  <si>
    <t>11M - LPS</t>
  </si>
  <si>
    <t>4M - SPS</t>
  </si>
  <si>
    <t>3M - LGS</t>
  </si>
  <si>
    <t>2M - SGS</t>
  </si>
  <si>
    <t>LI 1M - RES</t>
  </si>
  <si>
    <t>LI 2M - SGS</t>
  </si>
  <si>
    <t>LI 3M - LGS</t>
  </si>
  <si>
    <t>LI 4M - SPS</t>
  </si>
  <si>
    <t>LI 11M - LPS</t>
  </si>
  <si>
    <t>cumulative kWh</t>
  </si>
  <si>
    <t>cumulative:</t>
  </si>
  <si>
    <t>check:</t>
  </si>
  <si>
    <t>YTD PROGRAM SUMMARY</t>
  </si>
  <si>
    <t>TD Cumulative</t>
  </si>
  <si>
    <t>Total Checks for each Month</t>
  </si>
  <si>
    <t xml:space="preserve">Cumulative Monthly Checks </t>
  </si>
  <si>
    <t>Note: MEEIA filing does not include separate TD margin rates for the Biz DR programs. This is because DR programs are included in the Misc End Use Category.</t>
  </si>
  <si>
    <t>Load Error Check</t>
  </si>
  <si>
    <t>C/I input</t>
  </si>
  <si>
    <r>
      <t xml:space="preserve">ENERGY MARGIN RATES </t>
    </r>
    <r>
      <rPr>
        <b/>
        <strike/>
        <sz val="11"/>
        <color theme="1"/>
        <rFont val="Calibri"/>
        <family val="2"/>
        <scheme val="minor"/>
      </rPr>
      <t>(Adjusted to include negative demand margin amounts &amp; adjusted for rounding of final rates as filed)</t>
    </r>
  </si>
  <si>
    <t>Difference</t>
  </si>
  <si>
    <t>Differences are minor and are caused because total margin rate is rounded but energy/demand are not adjusted to total out to rounded value; difference is not material for purpose of this data</t>
  </si>
  <si>
    <t>cumulative % for Dec+</t>
  </si>
  <si>
    <t>Incremental (per month) proportions (Dec is weighted avg of Dec+)</t>
  </si>
  <si>
    <t>Monthly Savings - Deemed</t>
  </si>
  <si>
    <t>Cumulative Savings - Deemed</t>
  </si>
  <si>
    <t>Savings Subtotal = (Monthly Deemed Savings for current month / 2) + Cumulative Savings for all prior months - Rebasing)</t>
  </si>
  <si>
    <t>Savings Subtotal</t>
  </si>
  <si>
    <t>MR</t>
  </si>
  <si>
    <t>NTG</t>
  </si>
  <si>
    <t>Energy / Demand Breakdown</t>
  </si>
  <si>
    <t>2M                                        Monthly Savings - Deemed</t>
  </si>
  <si>
    <t>3M                                        Monthly Savings - Deemed</t>
  </si>
  <si>
    <t>4M                                        Monthly Savings - Deemed</t>
  </si>
  <si>
    <t>11M                                        Monthly Savings - Deemed</t>
  </si>
  <si>
    <t>TD for DR = Monthly Deemed Savings for current month * Margin Rate * Net to Gross factor.  DR does not have cumulative effect like energy efficiency.</t>
  </si>
  <si>
    <t>MEEIA 4 load shapes (rounding update)</t>
  </si>
  <si>
    <t>per Appendix G</t>
  </si>
  <si>
    <t>(using margin rates effective 3/1/22)</t>
  </si>
  <si>
    <t>(MEEIA 4 load shapes)</t>
  </si>
  <si>
    <t>Cumulative</t>
  </si>
  <si>
    <t>Tabs</t>
  </si>
  <si>
    <t>Purpose</t>
  </si>
  <si>
    <t>RES kWh ENTRY</t>
  </si>
  <si>
    <t>Biz kWh total - rate classes summed</t>
  </si>
  <si>
    <t>BIZ DRENE</t>
  </si>
  <si>
    <t>RES DRENE</t>
  </si>
  <si>
    <t>TD Calc tab overview</t>
  </si>
  <si>
    <t xml:space="preserve">non-Income Eligible TD Calcs </t>
  </si>
  <si>
    <t xml:space="preserve">Income Eligible TD Calcs </t>
  </si>
  <si>
    <t xml:space="preserve">Biz Demand Response event TD calc </t>
  </si>
  <si>
    <t>Res Demand Response event TD calc; deemed = 0, therefore only applies in evaluated results</t>
  </si>
  <si>
    <t xml:space="preserve">TD calculations (output totals for all classes); </t>
  </si>
  <si>
    <r>
      <rPr>
        <sz val="11"/>
        <rFont val="Calibri"/>
        <family val="2"/>
        <scheme val="minor"/>
      </rPr>
      <t xml:space="preserve">includes section for commercial/industrial split </t>
    </r>
    <r>
      <rPr>
        <sz val="11"/>
        <color rgb="FFFF0000"/>
        <rFont val="Calibri"/>
        <family val="2"/>
        <scheme val="minor"/>
      </rPr>
      <t>(input)</t>
    </r>
  </si>
  <si>
    <r>
      <t>Res kWh</t>
    </r>
    <r>
      <rPr>
        <sz val="11"/>
        <color rgb="FFFF0000"/>
        <rFont val="Calibri"/>
        <family val="2"/>
        <scheme val="minor"/>
      </rPr>
      <t xml:space="preserve"> (input; from TD Input Template file)</t>
    </r>
    <r>
      <rPr>
        <sz val="11"/>
        <color theme="1"/>
        <rFont val="Calibri"/>
        <family val="2"/>
        <scheme val="minor"/>
      </rPr>
      <t xml:space="preserve"> - by program, by month, by end use</t>
    </r>
  </si>
  <si>
    <r>
      <t xml:space="preserve">Biz kWh </t>
    </r>
    <r>
      <rPr>
        <sz val="11"/>
        <color rgb="FFFF0000"/>
        <rFont val="Calibri"/>
        <family val="2"/>
        <scheme val="minor"/>
      </rPr>
      <t>(input; from TD Input Template file)</t>
    </r>
    <r>
      <rPr>
        <sz val="11"/>
        <color theme="1"/>
        <rFont val="Calibri"/>
        <family val="2"/>
        <scheme val="minor"/>
      </rPr>
      <t xml:space="preserve"> - by program, by month, by end use, by rate class</t>
    </r>
  </si>
  <si>
    <r>
      <rPr>
        <sz val="20"/>
        <color theme="1"/>
        <rFont val="Arial Black"/>
        <family val="2"/>
      </rPr>
      <t>1M - RES</t>
    </r>
    <r>
      <rPr>
        <b/>
        <sz val="16"/>
        <color theme="1"/>
        <rFont val="Arial"/>
        <family val="2"/>
      </rPr>
      <t xml:space="preserve"> </t>
    </r>
    <r>
      <rPr>
        <sz val="16"/>
        <color theme="1"/>
        <rFont val="Arial"/>
        <family val="2"/>
      </rPr>
      <t>(Gross Values)</t>
    </r>
  </si>
  <si>
    <t>Deemed reporting process restricts contractors from making retro changes to their reporting; monthly savings reflects when savings was reported by contractors.  Savings shown as the 13th month, is associated with the plan year but reporting lagged.</t>
  </si>
  <si>
    <t>Smart Thermostats</t>
  </si>
  <si>
    <t>Pay As You Save (PAYS)</t>
  </si>
  <si>
    <t>Res Demand Response (EVENT savings)</t>
  </si>
  <si>
    <t>TOTAL (A)</t>
  </si>
  <si>
    <t>TOTAL NON-INCOME ELIGIBLE</t>
  </si>
  <si>
    <t>TOTAL (B)</t>
  </si>
  <si>
    <t>TOTAL DEMAND RESPONSE EVENT</t>
  </si>
  <si>
    <t>TOTAL (C)</t>
  </si>
  <si>
    <t xml:space="preserve">All values from this report come from the ICF Portfolio Report.  </t>
  </si>
  <si>
    <t>subtotals divided by Non-Income Eligible, DR EVENT (which does not have a cumulative/ongoing effect on TD), Income Eligible savings.</t>
  </si>
  <si>
    <t>ICF TOTAL</t>
  </si>
  <si>
    <t>ICF also reports Business rate class savings for MultiFamily Income Eligible --&gt; See Biz kWh ENTRY tab</t>
  </si>
  <si>
    <t>Business Energy Efficiency (Standard+Custom+Retro)</t>
  </si>
  <si>
    <t>Biz Demand Response 
(EVENT savings)</t>
  </si>
  <si>
    <t>Multifamily Income Eligible (Biz Rate Class)</t>
  </si>
  <si>
    <t>TRC reports Business Social Services and Business Energy Efficiency (Custom+Standard+Retro Commissioning)</t>
  </si>
  <si>
    <t>Enel X reports Business Demand Response</t>
  </si>
  <si>
    <t>ICF reports Business rate class savings for MultiFamily Income Eligible</t>
  </si>
  <si>
    <t>BUSINESS TOTAL</t>
  </si>
  <si>
    <t>LM / TRC</t>
  </si>
  <si>
    <t>ICF - MFIE</t>
  </si>
  <si>
    <t>SUM (2M+3M+4M+11M) - Gross Values</t>
  </si>
  <si>
    <t>1M                                        Monthly Savings - Deemed</t>
  </si>
  <si>
    <t xml:space="preserve"> Cumulative 1M</t>
  </si>
  <si>
    <t>(using margin rates effective 7/1/23)</t>
  </si>
  <si>
    <t>MEEIA 4 Program Year 2025 - TD Summary</t>
  </si>
  <si>
    <t>MEEIA 4 TD: Biz EE NTG 70%</t>
  </si>
  <si>
    <t>MEEIA 4 TD: MFIE NTG 100%; SFIE NTG 100%</t>
  </si>
  <si>
    <t>MEEIA 4 TD: MFIE NTG 100%; BSS NTG 100%</t>
  </si>
  <si>
    <t>MEEIA 4 TD: Biz DR event NTG n/a</t>
  </si>
  <si>
    <t>MEEIA 4 TD: Res DR event NTG n/a</t>
  </si>
  <si>
    <t>MEEIA 4 TD: PAYS NTG 100%; Tstats NTG n/a; Res DR optimization NTG n/a</t>
  </si>
  <si>
    <t>kWh sum - DR event</t>
  </si>
  <si>
    <t>Res DRENE</t>
  </si>
  <si>
    <t>Biz DRENE</t>
  </si>
  <si>
    <t>Neil Graser</t>
  </si>
  <si>
    <t>Yes</t>
  </si>
  <si>
    <t>See Audit Notes</t>
  </si>
  <si>
    <t>January savings only reported in Residential Demand Response, which is not eligible for TD per EO-2023-0136, MEEIA 2025-27 (MEEIA 4) Stipulation and Agreement, therefore TD for PY25 in  January 2025 is $0 (no calculation included this month).</t>
  </si>
  <si>
    <t>MEEIA 4 TD calculation:</t>
  </si>
  <si>
    <t>"No TD will be recovered for Demand Response, including thermostats"; "No kWh savings from thermostats installed or demand response programs as part of MEEIA cycle 4 will be included in the TD for recovery through Rider EEIC"</t>
  </si>
  <si>
    <t>"The TD for MEEIA 4 programs will utilize a net-to-gross ("NTG") factor or 100% for Business Social Services, both the Single and Multifamily Income Eligible programs, and PAYS.  The Business program will utilize a factor of 70%.  There will not be a NTG true-up.  The Company will not receive a TD for kWh savings from smart thermostats and thee kWh savings will not be recovered through Rider EEIC."</t>
  </si>
  <si>
    <t>TD eligible kWh reported in PAYS and MFIE (thermostat measure savings reported in MFIE in Feb, excluded from TD calculation; no thermostat measure savings reported in PAYS in Feb).</t>
  </si>
  <si>
    <t>No savings reported in TD eligible SFIE, Business Energy Efficiency, or Business Social Services this month.</t>
  </si>
  <si>
    <t>Programs not eligible for TD: Smart Thermostats, Res Demand Response (optimization and event), Business Demand Response event.</t>
  </si>
  <si>
    <t xml:space="preserve">Savings reported both for SFIE and Business Energy Efficiency for first time in Plan Year 2025. </t>
  </si>
  <si>
    <t>Savings not reported for MFIE this month (due to ICF and RI system error), and no savings yet from Business Social Services.</t>
  </si>
  <si>
    <t>Savings reported for PAYS, once again.</t>
  </si>
  <si>
    <t>Reviewed Margin Rates and verified consistent with ER-2022-0337.</t>
  </si>
  <si>
    <t>Business savings is low through April.  Program Manager confirmed that reported value was accurate and that projects expected previously were delayed.</t>
  </si>
  <si>
    <t>Business savings exceeded forecast in May.  Residential savings continued steady, with the majority in MF IE.</t>
  </si>
  <si>
    <t>new base rates effective 6/1/25</t>
  </si>
  <si>
    <t>Rate Case file update:</t>
  </si>
  <si>
    <t xml:space="preserve">Margin rates: Added new margin rates June 2025 forward, per MEEIA Rider following ER-2024-0319.  </t>
  </si>
  <si>
    <t>Rebasing: not applicable to PY25 file (based on savings through month end 12/31/24)</t>
  </si>
  <si>
    <t>Single Family Income Eligible - Cool Down subset</t>
  </si>
  <si>
    <t>Savings reported for Residential PAYS, MFIE, SFIE as well as Business EE and BSS.</t>
  </si>
  <si>
    <t>Small increase in savings reported in July; savings reported in the "Single Family Income Eligible - Cool Down St. Louis - subset" category (reported separately for tracking and reconciliation purposes)</t>
  </si>
  <si>
    <t>Reviewed calculations that savings is flowing through the TD calc correctly.</t>
  </si>
  <si>
    <t>Savings decreased in August but reporting was reviewed and approved by the team for accuracy.</t>
  </si>
  <si>
    <t>Most of the Residential savings is in MFIE - Program Manager confirmed that MFIE added this large amount of savings in September.</t>
  </si>
  <si>
    <t>The Biz EE program, Air Comp end use has a savings amount that has gotten reclassed from 4M to 2M to 4M to 2M, the last 4 months.  TRC confirmed this is true based on the data they had at the time and team is reviewing which class is most appropriate.  No change made this month due to materiality (&lt;$3k).</t>
  </si>
  <si>
    <t>AmMO pursued corrections to MFIE end use: savings had been reported under HVAC end use that should have been reported under Cooling and Heating end uses; ICF reclassified the savings into the Cooling/Heating end uses to be consistent with the TRM.</t>
  </si>
  <si>
    <t xml:space="preserve">Forecast Overview </t>
  </si>
  <si>
    <t>kWh Gross Savings -  for TD</t>
  </si>
  <si>
    <t>Total forecast</t>
  </si>
  <si>
    <t>PAYS</t>
  </si>
  <si>
    <t>Res Demand Response (no manual add)</t>
  </si>
  <si>
    <t>Single Family Income Eligible - Grants</t>
  </si>
  <si>
    <t>Residential Total</t>
  </si>
  <si>
    <t>Business Energy Efficiency</t>
  </si>
  <si>
    <t>Biz Demand Response</t>
  </si>
  <si>
    <t>Residential Multifamily Income Eligible</t>
  </si>
  <si>
    <t>Business Total</t>
  </si>
  <si>
    <t>Portfolio Total</t>
  </si>
  <si>
    <t>Actuals - 
Jan-Oct</t>
  </si>
  <si>
    <t>Forecast - 
Nov</t>
  </si>
  <si>
    <t>Forecast - 
Dec-EOY</t>
  </si>
  <si>
    <t>MFIE</t>
  </si>
  <si>
    <t>SFIE</t>
  </si>
  <si>
    <t>Jan-Oct % that has been TD eligible</t>
  </si>
  <si>
    <t>ICF Forecast - 
Nov</t>
  </si>
  <si>
    <t>ICF Forecast - 
Dec</t>
  </si>
  <si>
    <t>(ICF forecast includes TD elig kWh and non-TD elig)</t>
  </si>
  <si>
    <t>BSS % by rate class</t>
  </si>
  <si>
    <t>Biz EE % by rate class</t>
  </si>
  <si>
    <t>End Use %</t>
  </si>
  <si>
    <t>Nov Total</t>
  </si>
  <si>
    <t>Dec Total</t>
  </si>
  <si>
    <t>check from Entry tabs</t>
  </si>
  <si>
    <t>Forecast --&gt;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</si>
</sst>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1" formatCode="_(* #,##0_);_(* \(#,##0\);_(* &quot;-&quot;_);_(@_)"/>
    <numFmt numFmtId="44" formatCode="_(&quot;$&quot;* #,##0.00_);_(&quot;$&quot;* \(#,##0.00\);_(&quot;$&quot;* &quot;-&quot;??_);_(@_)"/>
    <numFmt numFmtId="43" formatCode="_(* #,##0.00_);_(* \(#,##0.00\);_(* &quot;-&quot;??_);_(@_)"/>
    <numFmt numFmtId="164" formatCode="_(* #,##0_);_(* \(#,##0\);_(* &quot;-&quot;??_);_(@_)"/>
    <numFmt numFmtId="165" formatCode="[$-409]mmm\-yy;@"/>
    <numFmt numFmtId="166" formatCode="_(&quot;$&quot;* #,##0.000000_);_(&quot;$&quot;* \(#,##0.000000\);_(&quot;$&quot;* &quot;-&quot;??_);_(@_)"/>
    <numFmt numFmtId="167" formatCode="0.0000%"/>
    <numFmt numFmtId="168" formatCode="0.0%"/>
    <numFmt numFmtId="169" formatCode="0.000000"/>
    <numFmt numFmtId="170" formatCode="0.000000_);[Red]\(0.000000\)"/>
    <numFmt numFmtId="171" formatCode="_(&quot;$&quot;* #,##0.00_);_(&quot;$&quot;* \(#,##0.00\);_(&quot;$&quot;* &quot;-&quot;?_);_(@_)"/>
    <numFmt numFmtId="172" formatCode="_(&quot;$&quot;* #,##0.00_);_(&quot;$&quot;* \(#,##0.00\);_(&quot;$&quot;* &quot;-&quot;_);_(@_)"/>
    <numFmt numFmtId="173" formatCode="_(&quot;$&quot;* #,##0_);_(&quot;$&quot;* \(#,##0\);_(&quot;$&quot;* &quot;-&quot;??_);_(@_)"/>
    <numFmt numFmtId="174" formatCode="0.00_);[Red]\(0.00\)"/>
    <numFmt numFmtId="175" formatCode="_(* #,##0.000000_);_(* \(#,##0.000000\);_(* &quot;-&quot;??????_);_(@_)"/>
    <numFmt numFmtId="176" formatCode="_(* #,##0.00000000_);_(* \(#,##0.00000000\);_(* &quot;-&quot;??????_);_(@_)"/>
    <numFmt numFmtId="177" formatCode="mm/dd/yy;@"/>
    <numFmt numFmtId="178" formatCode="mmm\ yy"/>
    <numFmt numFmtId="179" formatCode="_(* #,##0_);_(* \(#,##0\);_(* &quot;-&quot;?_);_(@_)"/>
  </numFmts>
  <fonts count="58" x14ac:knownFonts="1">
    <font>
      <sz val="11"/>
      <color theme="1"/>
      <name val="Calibri"/>
      <family val="2"/>
      <scheme val="minor"/>
    </font>
    <font>
      <sz val="11"/>
      <color theme="1"/>
      <name val="Calibri"/>
      <family val="2"/>
      <scheme val="minor"/>
    </font>
    <font>
      <b/>
      <sz val="11"/>
      <color theme="1"/>
      <name val="Calibri"/>
      <family val="2"/>
      <scheme val="minor"/>
    </font>
    <font>
      <b/>
      <sz val="18"/>
      <color rgb="FF00FF00"/>
      <name val="Calibri"/>
      <family val="2"/>
      <scheme val="minor"/>
    </font>
    <font>
      <i/>
      <sz val="11"/>
      <color theme="0" tint="-0.499984740745262"/>
      <name val="Calibri"/>
      <family val="2"/>
      <scheme val="minor"/>
    </font>
    <font>
      <sz val="11"/>
      <name val="Calibri"/>
      <family val="2"/>
      <scheme val="minor"/>
    </font>
    <font>
      <b/>
      <sz val="12"/>
      <name val="Calibri"/>
      <family val="2"/>
      <scheme val="minor"/>
    </font>
    <font>
      <sz val="11"/>
      <color rgb="FF00B050"/>
      <name val="Calibri"/>
      <family val="2"/>
      <scheme val="minor"/>
    </font>
    <font>
      <sz val="12"/>
      <name val="Calibri"/>
      <family val="2"/>
      <scheme val="minor"/>
    </font>
    <font>
      <b/>
      <sz val="20"/>
      <color theme="1"/>
      <name val="Calibri"/>
      <family val="2"/>
      <scheme val="minor"/>
    </font>
    <font>
      <sz val="11"/>
      <color theme="9" tint="-0.499984740745262"/>
      <name val="Calibri"/>
      <family val="2"/>
      <scheme val="minor"/>
    </font>
    <font>
      <sz val="20"/>
      <color theme="1"/>
      <name val="Calibri"/>
      <family val="2"/>
      <scheme val="minor"/>
    </font>
    <font>
      <sz val="18"/>
      <color theme="1"/>
      <name val="Calibri"/>
      <family val="2"/>
      <scheme val="minor"/>
    </font>
    <font>
      <b/>
      <sz val="16"/>
      <color theme="1"/>
      <name val="Calibri"/>
      <family val="2"/>
      <scheme val="minor"/>
    </font>
    <font>
      <i/>
      <sz val="11"/>
      <color theme="1"/>
      <name val="Calibri"/>
      <family val="2"/>
      <scheme val="minor"/>
    </font>
    <font>
      <i/>
      <sz val="12"/>
      <name val="Calibri"/>
      <family val="2"/>
      <scheme val="minor"/>
    </font>
    <font>
      <sz val="48"/>
      <color theme="1"/>
      <name val="Calibri"/>
      <family val="2"/>
      <scheme val="minor"/>
    </font>
    <font>
      <sz val="20"/>
      <color theme="1"/>
      <name val="Arial Black"/>
      <family val="2"/>
    </font>
    <font>
      <sz val="11"/>
      <color theme="1"/>
      <name val="Arial Black"/>
      <family val="2"/>
    </font>
    <font>
      <b/>
      <sz val="11"/>
      <color theme="1"/>
      <name val="Arial Black"/>
      <family val="2"/>
    </font>
    <font>
      <sz val="16"/>
      <color theme="1"/>
      <name val="Calibri"/>
      <family val="2"/>
      <scheme val="minor"/>
    </font>
    <font>
      <b/>
      <sz val="14"/>
      <color theme="1"/>
      <name val="Arial"/>
      <family val="2"/>
    </font>
    <font>
      <sz val="11"/>
      <color rgb="FF006100"/>
      <name val="Calibri"/>
      <family val="2"/>
      <scheme val="minor"/>
    </font>
    <font>
      <b/>
      <sz val="11"/>
      <color theme="0"/>
      <name val="Calibri"/>
      <family val="2"/>
      <scheme val="minor"/>
    </font>
    <font>
      <b/>
      <sz val="11"/>
      <name val="Calibri"/>
      <family val="2"/>
      <scheme val="minor"/>
    </font>
    <font>
      <b/>
      <sz val="11"/>
      <name val="Arial"/>
      <family val="2"/>
    </font>
    <font>
      <b/>
      <sz val="11"/>
      <color theme="9" tint="-0.499984740745262"/>
      <name val="Calibri"/>
      <family val="2"/>
      <scheme val="minor"/>
    </font>
    <font>
      <b/>
      <sz val="12"/>
      <color theme="1"/>
      <name val="Calibri"/>
      <family val="2"/>
      <scheme val="minor"/>
    </font>
    <font>
      <b/>
      <sz val="11"/>
      <color rgb="FFFF0000"/>
      <name val="Calibri"/>
      <family val="2"/>
      <scheme val="minor"/>
    </font>
    <font>
      <sz val="11"/>
      <color rgb="FFFF0000"/>
      <name val="Calibri"/>
      <family val="2"/>
      <scheme val="minor"/>
    </font>
    <font>
      <b/>
      <sz val="11"/>
      <color rgb="FF00B050"/>
      <name val="Calibri"/>
      <family val="2"/>
      <scheme val="minor"/>
    </font>
    <font>
      <sz val="11"/>
      <color theme="0" tint="-0.499984740745262"/>
      <name val="Calibri"/>
      <family val="2"/>
      <scheme val="minor"/>
    </font>
    <font>
      <sz val="11"/>
      <color theme="8"/>
      <name val="Calibri"/>
      <family val="2"/>
      <scheme val="minor"/>
    </font>
    <font>
      <sz val="11"/>
      <color theme="4" tint="-0.249977111117893"/>
      <name val="Calibri"/>
      <family val="2"/>
      <scheme val="minor"/>
    </font>
    <font>
      <sz val="11"/>
      <name val="Calibri"/>
      <family val="2"/>
    </font>
    <font>
      <b/>
      <i/>
      <u/>
      <sz val="11"/>
      <color theme="1"/>
      <name val="Calibri"/>
      <family val="2"/>
      <scheme val="minor"/>
    </font>
    <font>
      <b/>
      <strike/>
      <sz val="11"/>
      <color theme="1"/>
      <name val="Calibri"/>
      <family val="2"/>
      <scheme val="minor"/>
    </font>
    <font>
      <b/>
      <sz val="18"/>
      <color theme="1"/>
      <name val="Calibri"/>
      <family val="2"/>
      <scheme val="minor"/>
    </font>
    <font>
      <b/>
      <sz val="14"/>
      <color theme="1"/>
      <name val="Calibri"/>
      <family val="2"/>
      <scheme val="minor"/>
    </font>
    <font>
      <b/>
      <sz val="14"/>
      <name val="Calibri"/>
      <family val="2"/>
      <scheme val="minor"/>
    </font>
    <font>
      <b/>
      <i/>
      <sz val="11"/>
      <color theme="1"/>
      <name val="Calibri"/>
      <family val="2"/>
      <scheme val="minor"/>
    </font>
    <font>
      <b/>
      <i/>
      <sz val="11"/>
      <name val="Calibri"/>
      <family val="2"/>
      <scheme val="minor"/>
    </font>
    <font>
      <b/>
      <u/>
      <sz val="11"/>
      <color theme="1"/>
      <name val="Calibri"/>
      <family val="2"/>
      <scheme val="minor"/>
    </font>
    <font>
      <b/>
      <sz val="16"/>
      <color rgb="FFFF0000"/>
      <name val="Calibri"/>
      <family val="2"/>
      <scheme val="minor"/>
    </font>
    <font>
      <sz val="48"/>
      <color theme="1"/>
      <name val="Calibri"/>
      <family val="2"/>
    </font>
    <font>
      <b/>
      <sz val="16"/>
      <color theme="1"/>
      <name val="Arial"/>
      <family val="2"/>
    </font>
    <font>
      <sz val="16"/>
      <color theme="1"/>
      <name val="Arial"/>
      <family val="2"/>
    </font>
    <font>
      <sz val="11"/>
      <color rgb="FF0070C0"/>
      <name val="Arial Black"/>
      <family val="2"/>
    </font>
    <font>
      <sz val="11"/>
      <color rgb="FF0070C0"/>
      <name val="Calibri"/>
      <family val="2"/>
      <scheme val="minor"/>
    </font>
    <font>
      <b/>
      <sz val="16"/>
      <name val="Calibri"/>
      <family val="2"/>
      <scheme val="minor"/>
    </font>
    <font>
      <b/>
      <sz val="12"/>
      <color rgb="FFFF0000"/>
      <name val="Calibri"/>
      <family val="2"/>
      <scheme val="minor"/>
    </font>
    <font>
      <sz val="11"/>
      <color rgb="FFFFFF66"/>
      <name val="Calibri"/>
      <family val="2"/>
      <scheme val="minor"/>
    </font>
    <font>
      <b/>
      <sz val="11"/>
      <color rgb="FF0070C0"/>
      <name val="Calibri"/>
      <family val="2"/>
      <scheme val="minor"/>
    </font>
    <font>
      <b/>
      <sz val="16"/>
      <color rgb="FF0070C0"/>
      <name val="Calibri"/>
      <family val="2"/>
      <scheme val="minor"/>
    </font>
    <font>
      <strike/>
      <sz val="11"/>
      <color theme="4" tint="-0.249977111117893"/>
      <name val="Calibri"/>
      <family val="2"/>
      <scheme val="minor"/>
    </font>
    <font>
      <b/>
      <i/>
      <sz val="11"/>
      <color rgb="FFFF0000"/>
      <name val="Calibri"/>
      <family val="2"/>
      <scheme val="minor"/>
    </font>
    <font>
      <sz val="11"/>
      <color rgb="FF2EC000"/>
      <name val="Calibri"/>
      <family val="2"/>
      <scheme val="minor"/>
    </font>
    <font>
      <b/>
      <sz val="11"/>
      <color rgb="FF2EC000"/>
      <name val="Calibri"/>
      <family val="2"/>
      <scheme val="minor"/>
    </font>
  </fonts>
  <fills count="36">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DFC9EF"/>
        <bgColor indexed="64"/>
      </patternFill>
    </fill>
    <fill>
      <patternFill patternType="solid">
        <fgColor rgb="FFFFFFCC"/>
        <bgColor indexed="64"/>
      </patternFill>
    </fill>
    <fill>
      <patternFill patternType="solid">
        <fgColor rgb="FFC6EFCE"/>
      </patternFill>
    </fill>
    <fill>
      <patternFill patternType="solid">
        <fgColor theme="8" tint="-0.249977111117893"/>
        <bgColor indexed="64"/>
      </patternFill>
    </fill>
    <fill>
      <patternFill patternType="solid">
        <fgColor theme="0" tint="-0.14999847407452621"/>
        <bgColor indexed="64"/>
      </patternFill>
    </fill>
    <fill>
      <patternFill patternType="solid">
        <fgColor rgb="FFB0E098"/>
        <bgColor indexed="64"/>
      </patternFill>
    </fill>
    <fill>
      <patternFill patternType="solid">
        <fgColor rgb="FFFFFF66"/>
        <bgColor indexed="64"/>
      </patternFill>
    </fill>
    <fill>
      <patternFill patternType="solid">
        <fgColor rgb="FFC9C5E9"/>
        <bgColor indexed="64"/>
      </patternFill>
    </fill>
    <fill>
      <patternFill patternType="solid">
        <fgColor theme="0" tint="-0.249977111117893"/>
        <bgColor indexed="64"/>
      </patternFill>
    </fill>
    <fill>
      <patternFill patternType="solid">
        <fgColor rgb="FFF5B2AD"/>
        <bgColor indexed="64"/>
      </patternFill>
    </fill>
    <fill>
      <patternFill patternType="solid">
        <fgColor rgb="FF9BD7FF"/>
        <bgColor indexed="64"/>
      </patternFill>
    </fill>
    <fill>
      <patternFill patternType="solid">
        <fgColor rgb="FFFFFF99"/>
        <bgColor indexed="64"/>
      </patternFill>
    </fill>
    <fill>
      <patternFill patternType="solid">
        <fgColor rgb="FFFFFF00"/>
        <bgColor indexed="64"/>
      </patternFill>
    </fill>
    <fill>
      <patternFill patternType="solid">
        <fgColor theme="5" tint="0.79998168889431442"/>
        <bgColor indexed="64"/>
      </patternFill>
    </fill>
    <fill>
      <patternFill patternType="solid">
        <fgColor rgb="FFFDD7D7"/>
        <bgColor indexed="64"/>
      </patternFill>
    </fill>
    <fill>
      <patternFill patternType="solid">
        <fgColor rgb="FFF5E6FE"/>
        <bgColor indexed="64"/>
      </patternFill>
    </fill>
    <fill>
      <patternFill patternType="solid">
        <fgColor rgb="FFD3F4FD"/>
        <bgColor indexed="64"/>
      </patternFill>
    </fill>
    <fill>
      <patternFill patternType="solid">
        <fgColor rgb="FFD7E4FD"/>
        <bgColor indexed="64"/>
      </patternFill>
    </fill>
    <fill>
      <patternFill patternType="solid">
        <fgColor theme="4" tint="0.79998168889431442"/>
        <bgColor rgb="FFFFFFFF"/>
      </patternFill>
    </fill>
    <fill>
      <patternFill patternType="solid">
        <fgColor rgb="FFD6D9EA"/>
        <bgColor indexed="64"/>
      </patternFill>
    </fill>
    <fill>
      <patternFill patternType="solid">
        <fgColor rgb="FFD5D5D5"/>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rgb="FF92D050"/>
        <bgColor indexed="64"/>
      </patternFill>
    </fill>
    <fill>
      <patternFill patternType="solid">
        <fgColor rgb="FFE0D0FC"/>
        <bgColor indexed="64"/>
      </patternFill>
    </fill>
    <fill>
      <patternFill patternType="solid">
        <fgColor theme="9" tint="0.79998168889431442"/>
        <bgColor rgb="FFFFFFFF"/>
      </patternFill>
    </fill>
    <fill>
      <patternFill patternType="solid">
        <fgColor rgb="FFFFCE3C"/>
        <bgColor indexed="64"/>
      </patternFill>
    </fill>
    <fill>
      <patternFill patternType="solid">
        <fgColor rgb="FFB9EDFF"/>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theme="0"/>
      </left>
      <right style="thin">
        <color theme="0"/>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thin">
        <color theme="0"/>
      </left>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bottom/>
      <diagonal/>
    </border>
    <border>
      <left/>
      <right/>
      <top style="thin">
        <color auto="1"/>
      </top>
      <bottom/>
      <diagonal/>
    </border>
    <border>
      <left style="thin">
        <color indexed="64"/>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style="thin">
        <color indexed="64"/>
      </left>
      <right/>
      <top/>
      <bottom style="thin">
        <color indexed="64"/>
      </bottom>
      <diagonal/>
    </border>
    <border>
      <left/>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hair">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2" fillId="10" borderId="0" applyNumberFormat="0" applyBorder="0" applyAlignment="0" applyProtection="0"/>
  </cellStyleXfs>
  <cellXfs count="783">
    <xf numFmtId="0" fontId="0" fillId="0" borderId="0" xfId="0"/>
    <xf numFmtId="0" fontId="2" fillId="0" borderId="0" xfId="0" applyFont="1"/>
    <xf numFmtId="164" fontId="0" fillId="0" borderId="1" xfId="1" applyNumberFormat="1" applyFont="1" applyBorder="1"/>
    <xf numFmtId="164" fontId="0" fillId="0" borderId="0" xfId="0" applyNumberFormat="1"/>
    <xf numFmtId="43" fontId="0" fillId="0" borderId="0" xfId="1" applyFont="1"/>
    <xf numFmtId="164" fontId="0" fillId="0" borderId="3" xfId="1" applyNumberFormat="1" applyFont="1" applyBorder="1"/>
    <xf numFmtId="0" fontId="0" fillId="0" borderId="14" xfId="0" applyBorder="1"/>
    <xf numFmtId="0" fontId="0" fillId="2" borderId="14" xfId="0" applyFill="1" applyBorder="1"/>
    <xf numFmtId="0" fontId="8" fillId="2" borderId="14" xfId="0" applyFont="1" applyFill="1" applyBorder="1"/>
    <xf numFmtId="0" fontId="8" fillId="2" borderId="18" xfId="0" applyFont="1" applyFill="1" applyBorder="1"/>
    <xf numFmtId="0" fontId="0" fillId="0" borderId="18" xfId="0" applyBorder="1"/>
    <xf numFmtId="0" fontId="6" fillId="2" borderId="11" xfId="0" applyFont="1" applyFill="1" applyBorder="1"/>
    <xf numFmtId="167" fontId="5" fillId="0" borderId="1" xfId="3" applyNumberFormat="1" applyFont="1" applyBorder="1"/>
    <xf numFmtId="44" fontId="0" fillId="0" borderId="1" xfId="2" applyFont="1" applyBorder="1"/>
    <xf numFmtId="44" fontId="0" fillId="0" borderId="16" xfId="2" applyFont="1" applyBorder="1"/>
    <xf numFmtId="0" fontId="2" fillId="0" borderId="26" xfId="0" applyFont="1" applyBorder="1"/>
    <xf numFmtId="0" fontId="8" fillId="2" borderId="3" xfId="0" applyFont="1" applyFill="1" applyBorder="1"/>
    <xf numFmtId="0" fontId="5" fillId="0" borderId="33" xfId="0" applyFont="1" applyBorder="1"/>
    <xf numFmtId="0" fontId="5" fillId="0" borderId="3" xfId="0" applyFont="1" applyBorder="1"/>
    <xf numFmtId="0" fontId="5" fillId="2" borderId="3" xfId="0" applyFont="1" applyFill="1" applyBorder="1"/>
    <xf numFmtId="165" fontId="0" fillId="0" borderId="0" xfId="0" applyNumberFormat="1"/>
    <xf numFmtId="165" fontId="0" fillId="0" borderId="41" xfId="0" applyNumberFormat="1" applyBorder="1" applyAlignment="1">
      <alignment horizontal="center"/>
    </xf>
    <xf numFmtId="44" fontId="2" fillId="0" borderId="29" xfId="0" applyNumberFormat="1" applyFont="1" applyBorder="1"/>
    <xf numFmtId="44" fontId="2" fillId="0" borderId="29" xfId="2" applyFont="1" applyBorder="1"/>
    <xf numFmtId="165" fontId="0" fillId="0" borderId="39" xfId="0" applyNumberFormat="1" applyBorder="1" applyAlignment="1">
      <alignment horizontal="center"/>
    </xf>
    <xf numFmtId="44" fontId="0" fillId="0" borderId="32" xfId="0" applyNumberFormat="1" applyBorder="1"/>
    <xf numFmtId="44" fontId="0" fillId="0" borderId="3" xfId="0" applyNumberFormat="1" applyBorder="1"/>
    <xf numFmtId="44" fontId="0" fillId="0" borderId="33" xfId="0" applyNumberFormat="1" applyBorder="1"/>
    <xf numFmtId="44" fontId="2" fillId="0" borderId="40" xfId="2" applyFont="1" applyBorder="1"/>
    <xf numFmtId="0" fontId="2" fillId="0" borderId="35" xfId="0" applyFont="1" applyBorder="1"/>
    <xf numFmtId="0" fontId="2" fillId="0" borderId="34" xfId="0" applyFont="1" applyBorder="1"/>
    <xf numFmtId="0" fontId="2" fillId="0" borderId="25" xfId="0" applyFont="1" applyBorder="1"/>
    <xf numFmtId="0" fontId="2" fillId="0" borderId="5" xfId="0" applyFont="1" applyBorder="1"/>
    <xf numFmtId="44" fontId="2" fillId="0" borderId="40" xfId="0" applyNumberFormat="1" applyFont="1" applyBorder="1"/>
    <xf numFmtId="165" fontId="0" fillId="0" borderId="43" xfId="0" applyNumberFormat="1" applyBorder="1" applyAlignment="1">
      <alignment horizontal="center"/>
    </xf>
    <xf numFmtId="44" fontId="0" fillId="0" borderId="9" xfId="0" applyNumberFormat="1" applyBorder="1"/>
    <xf numFmtId="44" fontId="0" fillId="0" borderId="33" xfId="2" applyFont="1" applyBorder="1"/>
    <xf numFmtId="0" fontId="2" fillId="0" borderId="2" xfId="0" applyFont="1" applyBorder="1"/>
    <xf numFmtId="0" fontId="2" fillId="0" borderId="10" xfId="0" applyFont="1" applyBorder="1"/>
    <xf numFmtId="1" fontId="0" fillId="0" borderId="0" xfId="0" applyNumberFormat="1"/>
    <xf numFmtId="164" fontId="0" fillId="0" borderId="32" xfId="1" applyNumberFormat="1" applyFont="1" applyBorder="1"/>
    <xf numFmtId="164" fontId="0" fillId="0" borderId="33" xfId="1" applyNumberFormat="1" applyFont="1" applyBorder="1"/>
    <xf numFmtId="164" fontId="2" fillId="0" borderId="40" xfId="1" applyNumberFormat="1" applyFont="1" applyBorder="1"/>
    <xf numFmtId="0" fontId="2" fillId="0" borderId="1" xfId="0" applyFont="1" applyBorder="1"/>
    <xf numFmtId="0" fontId="2" fillId="0" borderId="12" xfId="0" applyFont="1" applyBorder="1"/>
    <xf numFmtId="44" fontId="2" fillId="0" borderId="0" xfId="2" applyFont="1" applyBorder="1"/>
    <xf numFmtId="0" fontId="2" fillId="0" borderId="19" xfId="0" applyFont="1" applyBorder="1"/>
    <xf numFmtId="0" fontId="0" fillId="5" borderId="0" xfId="0" applyFill="1"/>
    <xf numFmtId="164" fontId="0" fillId="0" borderId="20" xfId="1" applyNumberFormat="1" applyFont="1" applyBorder="1"/>
    <xf numFmtId="164" fontId="2" fillId="0" borderId="22" xfId="1" applyNumberFormat="1" applyFont="1" applyBorder="1"/>
    <xf numFmtId="164" fontId="2" fillId="0" borderId="39" xfId="1" applyNumberFormat="1" applyFont="1" applyBorder="1"/>
    <xf numFmtId="0" fontId="0" fillId="0" borderId="0" xfId="0" applyAlignment="1">
      <alignment horizontal="center"/>
    </xf>
    <xf numFmtId="164" fontId="2" fillId="0" borderId="15" xfId="1" applyNumberFormat="1" applyFont="1" applyBorder="1"/>
    <xf numFmtId="164" fontId="0" fillId="0" borderId="12" xfId="1" applyNumberFormat="1" applyFont="1" applyBorder="1"/>
    <xf numFmtId="0" fontId="13" fillId="0" borderId="0" xfId="0" applyFont="1" applyAlignment="1">
      <alignment horizontal="center"/>
    </xf>
    <xf numFmtId="0" fontId="0" fillId="0" borderId="0" xfId="0" applyAlignment="1">
      <alignment horizontal="center" vertical="center"/>
    </xf>
    <xf numFmtId="0" fontId="13" fillId="0" borderId="0" xfId="0" applyFont="1" applyAlignment="1">
      <alignment horizontal="center" vertical="center"/>
    </xf>
    <xf numFmtId="0" fontId="13" fillId="0" borderId="0" xfId="0" applyFont="1"/>
    <xf numFmtId="0" fontId="5" fillId="0" borderId="14" xfId="0" applyFont="1" applyBorder="1"/>
    <xf numFmtId="0" fontId="5" fillId="2" borderId="14" xfId="0" applyFont="1" applyFill="1" applyBorder="1"/>
    <xf numFmtId="0" fontId="5" fillId="0" borderId="18" xfId="0" applyFont="1" applyBorder="1"/>
    <xf numFmtId="168" fontId="0" fillId="0" borderId="49" xfId="3" applyNumberFormat="1" applyFont="1" applyBorder="1"/>
    <xf numFmtId="0" fontId="16" fillId="0" borderId="27" xfId="0" applyFont="1" applyBorder="1" applyAlignment="1">
      <alignment vertical="center"/>
    </xf>
    <xf numFmtId="0" fontId="19" fillId="0" borderId="0" xfId="0" applyFont="1"/>
    <xf numFmtId="0" fontId="18" fillId="0" borderId="0" xfId="0" applyFont="1"/>
    <xf numFmtId="0" fontId="0" fillId="0" borderId="3" xfId="0" applyBorder="1"/>
    <xf numFmtId="164" fontId="0" fillId="0" borderId="1" xfId="1" applyNumberFormat="1" applyFont="1" applyFill="1" applyBorder="1"/>
    <xf numFmtId="0" fontId="0" fillId="0" borderId="32" xfId="0" applyBorder="1"/>
    <xf numFmtId="0" fontId="5" fillId="0" borderId="0" xfId="0" applyFont="1"/>
    <xf numFmtId="169" fontId="5" fillId="0" borderId="0" xfId="4" applyNumberFormat="1" applyFont="1" applyFill="1" applyBorder="1" applyAlignment="1">
      <alignment horizontal="center"/>
    </xf>
    <xf numFmtId="1" fontId="0" fillId="0" borderId="0" xfId="0" applyNumberFormat="1" applyAlignment="1">
      <alignment horizontal="center" vertical="center"/>
    </xf>
    <xf numFmtId="170" fontId="5" fillId="0" borderId="0" xfId="4" applyNumberFormat="1" applyFont="1" applyFill="1" applyBorder="1" applyAlignment="1">
      <alignment horizontal="center"/>
    </xf>
    <xf numFmtId="44" fontId="0" fillId="0" borderId="1" xfId="2" applyFont="1" applyFill="1" applyBorder="1"/>
    <xf numFmtId="43" fontId="5" fillId="0" borderId="0" xfId="4" applyNumberFormat="1" applyFont="1" applyFill="1" applyBorder="1" applyAlignment="1">
      <alignment horizontal="center"/>
    </xf>
    <xf numFmtId="171" fontId="5" fillId="0" borderId="16" xfId="4" applyNumberFormat="1" applyFont="1" applyFill="1" applyBorder="1" applyAlignment="1">
      <alignment horizontal="center"/>
    </xf>
    <xf numFmtId="168" fontId="5" fillId="0" borderId="12" xfId="4" applyNumberFormat="1" applyFont="1" applyFill="1" applyBorder="1" applyAlignment="1">
      <alignment horizontal="center"/>
    </xf>
    <xf numFmtId="168" fontId="5" fillId="0" borderId="16" xfId="4" applyNumberFormat="1" applyFont="1" applyFill="1" applyBorder="1" applyAlignment="1">
      <alignment horizontal="center"/>
    </xf>
    <xf numFmtId="0" fontId="24" fillId="0" borderId="0" xfId="0" applyFont="1"/>
    <xf numFmtId="168" fontId="25" fillId="0" borderId="23" xfId="4" applyNumberFormat="1" applyFont="1" applyFill="1" applyBorder="1" applyAlignment="1">
      <alignment horizontal="center"/>
    </xf>
    <xf numFmtId="9" fontId="25" fillId="0" borderId="23" xfId="4" applyNumberFormat="1" applyFont="1" applyFill="1" applyBorder="1" applyAlignment="1">
      <alignment horizontal="center"/>
    </xf>
    <xf numFmtId="9" fontId="24" fillId="0" borderId="23" xfId="4" applyNumberFormat="1" applyFont="1" applyFill="1" applyBorder="1" applyAlignment="1">
      <alignment horizontal="center"/>
    </xf>
    <xf numFmtId="171" fontId="5" fillId="0" borderId="12" xfId="4" applyNumberFormat="1" applyFont="1" applyFill="1" applyBorder="1" applyAlignment="1">
      <alignment horizontal="center"/>
    </xf>
    <xf numFmtId="9" fontId="5" fillId="0" borderId="0" xfId="4" applyNumberFormat="1" applyFont="1" applyFill="1" applyBorder="1" applyAlignment="1">
      <alignment horizontal="center"/>
    </xf>
    <xf numFmtId="44" fontId="5" fillId="0" borderId="0" xfId="4" applyNumberFormat="1" applyFont="1" applyFill="1" applyBorder="1" applyAlignment="1"/>
    <xf numFmtId="44" fontId="5" fillId="0" borderId="0" xfId="4" applyNumberFormat="1" applyFont="1" applyFill="1" applyBorder="1" applyAlignment="1">
      <alignment horizontal="center"/>
    </xf>
    <xf numFmtId="44" fontId="5" fillId="0" borderId="0" xfId="4" applyNumberFormat="1" applyFont="1" applyFill="1" applyBorder="1" applyAlignment="1">
      <alignment horizontal="right"/>
    </xf>
    <xf numFmtId="172" fontId="5" fillId="0" borderId="0" xfId="4" applyNumberFormat="1" applyFont="1" applyFill="1" applyBorder="1" applyAlignment="1">
      <alignment horizontal="center"/>
    </xf>
    <xf numFmtId="172" fontId="5" fillId="0" borderId="0" xfId="4" applyNumberFormat="1" applyFont="1" applyFill="1" applyBorder="1" applyAlignment="1">
      <alignment horizontal="right"/>
    </xf>
    <xf numFmtId="9" fontId="5" fillId="0" borderId="23" xfId="4" applyNumberFormat="1" applyFont="1" applyFill="1" applyBorder="1" applyAlignment="1">
      <alignment horizontal="center"/>
    </xf>
    <xf numFmtId="164" fontId="0" fillId="0" borderId="55" xfId="1" applyNumberFormat="1" applyFont="1" applyBorder="1"/>
    <xf numFmtId="44" fontId="0" fillId="0" borderId="12" xfId="2" applyFont="1" applyBorder="1"/>
    <xf numFmtId="165" fontId="2" fillId="0" borderId="22" xfId="0" applyNumberFormat="1" applyFont="1" applyBorder="1" applyAlignment="1">
      <alignment horizontal="center"/>
    </xf>
    <xf numFmtId="0" fontId="5" fillId="0" borderId="32" xfId="0" applyFont="1" applyBorder="1"/>
    <xf numFmtId="164" fontId="0" fillId="0" borderId="23" xfId="0" applyNumberFormat="1" applyBorder="1"/>
    <xf numFmtId="0" fontId="6" fillId="2" borderId="18" xfId="0" applyFont="1" applyFill="1" applyBorder="1"/>
    <xf numFmtId="0" fontId="6" fillId="2" borderId="33" xfId="0" applyFont="1" applyFill="1" applyBorder="1"/>
    <xf numFmtId="0" fontId="0" fillId="0" borderId="45" xfId="0" applyBorder="1"/>
    <xf numFmtId="44" fontId="0" fillId="0" borderId="55" xfId="0" applyNumberFormat="1" applyBorder="1"/>
    <xf numFmtId="44" fontId="2" fillId="0" borderId="22" xfId="2" applyFont="1" applyBorder="1"/>
    <xf numFmtId="44" fontId="2" fillId="0" borderId="23" xfId="2" applyFont="1" applyBorder="1"/>
    <xf numFmtId="173" fontId="0" fillId="0" borderId="1" xfId="2" applyNumberFormat="1" applyFont="1" applyBorder="1"/>
    <xf numFmtId="165" fontId="0" fillId="0" borderId="22" xfId="0" applyNumberFormat="1" applyBorder="1" applyAlignment="1">
      <alignment horizontal="center"/>
    </xf>
    <xf numFmtId="165" fontId="24" fillId="2" borderId="23" xfId="0" applyNumberFormat="1" applyFont="1" applyFill="1" applyBorder="1" applyAlignment="1">
      <alignment horizontal="center"/>
    </xf>
    <xf numFmtId="165" fontId="2" fillId="0" borderId="23" xfId="0" applyNumberFormat="1" applyFont="1" applyBorder="1" applyAlignment="1">
      <alignment horizontal="center"/>
    </xf>
    <xf numFmtId="0" fontId="2" fillId="13" borderId="2" xfId="0" applyFont="1" applyFill="1" applyBorder="1"/>
    <xf numFmtId="0" fontId="2" fillId="14" borderId="35" xfId="0" applyFont="1" applyFill="1" applyBorder="1"/>
    <xf numFmtId="0" fontId="2" fillId="15" borderId="35" xfId="0" applyFont="1" applyFill="1" applyBorder="1"/>
    <xf numFmtId="0" fontId="0" fillId="9" borderId="0" xfId="0" applyFill="1" applyAlignment="1" applyProtection="1">
      <alignment horizontal="center"/>
      <protection locked="0"/>
    </xf>
    <xf numFmtId="164" fontId="0" fillId="16" borderId="50" xfId="1" applyNumberFormat="1" applyFont="1" applyFill="1" applyBorder="1"/>
    <xf numFmtId="164" fontId="0" fillId="16" borderId="1" xfId="1" applyNumberFormat="1" applyFont="1" applyFill="1" applyBorder="1"/>
    <xf numFmtId="0" fontId="6" fillId="2" borderId="45" xfId="0" applyFont="1" applyFill="1" applyBorder="1"/>
    <xf numFmtId="0" fontId="0" fillId="2" borderId="3" xfId="0" applyFill="1" applyBorder="1"/>
    <xf numFmtId="0" fontId="14" fillId="16" borderId="55" xfId="0" applyFont="1" applyFill="1" applyBorder="1"/>
    <xf numFmtId="0" fontId="2" fillId="0" borderId="39" xfId="0" applyFont="1" applyBorder="1"/>
    <xf numFmtId="0" fontId="6" fillId="2" borderId="9" xfId="0" applyFont="1" applyFill="1" applyBorder="1"/>
    <xf numFmtId="0" fontId="15" fillId="16" borderId="55" xfId="0" applyFont="1" applyFill="1" applyBorder="1"/>
    <xf numFmtId="44" fontId="28" fillId="0" borderId="0" xfId="2" applyFont="1" applyBorder="1"/>
    <xf numFmtId="9" fontId="0" fillId="12" borderId="16" xfId="3" applyFont="1" applyFill="1" applyBorder="1"/>
    <xf numFmtId="44" fontId="28" fillId="0" borderId="0" xfId="2" applyFont="1" applyFill="1" applyBorder="1"/>
    <xf numFmtId="44" fontId="2" fillId="0" borderId="0" xfId="2" applyFont="1" applyFill="1" applyBorder="1"/>
    <xf numFmtId="164" fontId="0" fillId="12" borderId="1" xfId="1" applyNumberFormat="1" applyFont="1" applyFill="1" applyBorder="1"/>
    <xf numFmtId="0" fontId="7" fillId="0" borderId="0" xfId="0" applyFont="1"/>
    <xf numFmtId="44" fontId="30" fillId="0" borderId="0" xfId="2" applyFont="1" applyBorder="1"/>
    <xf numFmtId="9" fontId="0" fillId="16" borderId="12" xfId="3" applyFont="1" applyFill="1" applyBorder="1"/>
    <xf numFmtId="9" fontId="0" fillId="16" borderId="1" xfId="3" applyFont="1" applyFill="1" applyBorder="1"/>
    <xf numFmtId="9" fontId="0" fillId="16" borderId="16" xfId="3" applyFont="1" applyFill="1" applyBorder="1"/>
    <xf numFmtId="9" fontId="0" fillId="12" borderId="12" xfId="3" applyFont="1" applyFill="1" applyBorder="1"/>
    <xf numFmtId="9" fontId="0" fillId="12" borderId="1" xfId="3" applyFont="1" applyFill="1" applyBorder="1"/>
    <xf numFmtId="9" fontId="0" fillId="12" borderId="50" xfId="3" applyFont="1" applyFill="1" applyBorder="1"/>
    <xf numFmtId="41" fontId="0" fillId="0" borderId="0" xfId="0" applyNumberFormat="1"/>
    <xf numFmtId="41" fontId="0" fillId="5" borderId="0" xfId="0" applyNumberFormat="1" applyFill="1"/>
    <xf numFmtId="41" fontId="0" fillId="5" borderId="7" xfId="0" applyNumberFormat="1" applyFill="1" applyBorder="1"/>
    <xf numFmtId="0" fontId="2" fillId="0" borderId="16" xfId="0" applyFont="1" applyBorder="1"/>
    <xf numFmtId="9" fontId="0" fillId="16" borderId="50" xfId="3" applyFont="1" applyFill="1" applyBorder="1"/>
    <xf numFmtId="0" fontId="2" fillId="12" borderId="50" xfId="0" applyFont="1" applyFill="1" applyBorder="1"/>
    <xf numFmtId="41" fontId="0" fillId="0" borderId="7" xfId="0" applyNumberFormat="1" applyBorder="1"/>
    <xf numFmtId="0" fontId="2" fillId="0" borderId="18" xfId="0" applyFont="1" applyBorder="1"/>
    <xf numFmtId="0" fontId="29" fillId="0" borderId="0" xfId="0" applyFont="1"/>
    <xf numFmtId="0" fontId="31" fillId="0" borderId="0" xfId="0" applyFont="1"/>
    <xf numFmtId="164" fontId="0" fillId="16" borderId="19" xfId="1" applyNumberFormat="1" applyFont="1" applyFill="1" applyBorder="1"/>
    <xf numFmtId="164" fontId="0" fillId="16" borderId="23" xfId="0" applyNumberFormat="1" applyFill="1" applyBorder="1"/>
    <xf numFmtId="174" fontId="5" fillId="0" borderId="0" xfId="4" applyNumberFormat="1" applyFont="1" applyFill="1" applyBorder="1" applyAlignment="1">
      <alignment horizontal="right"/>
    </xf>
    <xf numFmtId="0" fontId="5" fillId="0" borderId="49" xfId="0" applyFont="1" applyBorder="1" applyAlignment="1">
      <alignment wrapText="1"/>
    </xf>
    <xf numFmtId="0" fontId="5" fillId="0" borderId="0" xfId="0" applyFont="1" applyAlignment="1">
      <alignment wrapText="1"/>
    </xf>
    <xf numFmtId="169" fontId="0" fillId="0" borderId="0" xfId="0" applyNumberFormat="1"/>
    <xf numFmtId="171" fontId="5" fillId="12" borderId="16" xfId="4" applyNumberFormat="1" applyFont="1" applyFill="1" applyBorder="1" applyAlignment="1">
      <alignment horizontal="center"/>
    </xf>
    <xf numFmtId="168" fontId="5" fillId="12" borderId="12" xfId="4" applyNumberFormat="1" applyFont="1" applyFill="1" applyBorder="1" applyAlignment="1">
      <alignment horizontal="center"/>
    </xf>
    <xf numFmtId="168" fontId="5" fillId="12" borderId="16" xfId="4" applyNumberFormat="1" applyFont="1" applyFill="1" applyBorder="1" applyAlignment="1">
      <alignment horizontal="center"/>
    </xf>
    <xf numFmtId="168" fontId="25" fillId="12" borderId="23" xfId="4" applyNumberFormat="1" applyFont="1" applyFill="1" applyBorder="1" applyAlignment="1">
      <alignment horizontal="center"/>
    </xf>
    <xf numFmtId="9" fontId="25" fillId="12" borderId="23" xfId="4" applyNumberFormat="1" applyFont="1" applyFill="1" applyBorder="1" applyAlignment="1">
      <alignment horizontal="center"/>
    </xf>
    <xf numFmtId="9" fontId="24" fillId="12" borderId="23" xfId="4" applyNumberFormat="1" applyFont="1" applyFill="1" applyBorder="1" applyAlignment="1">
      <alignment horizontal="center"/>
    </xf>
    <xf numFmtId="171" fontId="5" fillId="12" borderId="12" xfId="4" applyNumberFormat="1" applyFont="1" applyFill="1" applyBorder="1" applyAlignment="1">
      <alignment horizontal="center"/>
    </xf>
    <xf numFmtId="9" fontId="5" fillId="12" borderId="0" xfId="4" applyNumberFormat="1" applyFont="1" applyFill="1" applyBorder="1" applyAlignment="1">
      <alignment horizontal="center"/>
    </xf>
    <xf numFmtId="44" fontId="5" fillId="16" borderId="0" xfId="4" applyNumberFormat="1" applyFont="1" applyFill="1" applyBorder="1" applyAlignment="1"/>
    <xf numFmtId="44" fontId="5" fillId="16" borderId="0" xfId="4" applyNumberFormat="1" applyFont="1" applyFill="1" applyBorder="1" applyAlignment="1">
      <alignment horizontal="center"/>
    </xf>
    <xf numFmtId="44" fontId="5" fillId="16" borderId="0" xfId="4" applyNumberFormat="1" applyFont="1" applyFill="1" applyBorder="1" applyAlignment="1">
      <alignment horizontal="right"/>
    </xf>
    <xf numFmtId="172" fontId="5" fillId="16" borderId="0" xfId="4" applyNumberFormat="1" applyFont="1" applyFill="1" applyBorder="1" applyAlignment="1">
      <alignment horizontal="center"/>
    </xf>
    <xf numFmtId="172" fontId="5" fillId="16" borderId="0" xfId="4" applyNumberFormat="1" applyFont="1" applyFill="1" applyBorder="1" applyAlignment="1">
      <alignment horizontal="right"/>
    </xf>
    <xf numFmtId="44" fontId="5" fillId="12" borderId="0" xfId="4" applyNumberFormat="1" applyFont="1" applyFill="1" applyBorder="1" applyAlignment="1"/>
    <xf numFmtId="44" fontId="5" fillId="12" borderId="0" xfId="4" applyNumberFormat="1" applyFont="1" applyFill="1" applyBorder="1" applyAlignment="1">
      <alignment horizontal="center"/>
    </xf>
    <xf numFmtId="44" fontId="5" fillId="12" borderId="0" xfId="4" applyNumberFormat="1" applyFont="1" applyFill="1" applyBorder="1" applyAlignment="1">
      <alignment horizontal="right"/>
    </xf>
    <xf numFmtId="172" fontId="5" fillId="12" borderId="0" xfId="4" applyNumberFormat="1" applyFont="1" applyFill="1" applyBorder="1" applyAlignment="1">
      <alignment horizontal="center"/>
    </xf>
    <xf numFmtId="172" fontId="5" fillId="12" borderId="0" xfId="4" applyNumberFormat="1" applyFont="1" applyFill="1" applyBorder="1" applyAlignment="1">
      <alignment horizontal="right"/>
    </xf>
    <xf numFmtId="9" fontId="5" fillId="12" borderId="23" xfId="4" applyNumberFormat="1" applyFont="1" applyFill="1" applyBorder="1" applyAlignment="1">
      <alignment horizontal="center"/>
    </xf>
    <xf numFmtId="164" fontId="2" fillId="0" borderId="23" xfId="1" applyNumberFormat="1" applyFont="1" applyBorder="1"/>
    <xf numFmtId="164" fontId="0" fillId="2" borderId="1" xfId="1" applyNumberFormat="1" applyFont="1" applyFill="1" applyBorder="1"/>
    <xf numFmtId="164" fontId="0" fillId="0" borderId="16" xfId="0" applyNumberFormat="1" applyBorder="1"/>
    <xf numFmtId="164" fontId="0" fillId="16" borderId="16" xfId="0" applyNumberFormat="1" applyFill="1" applyBorder="1"/>
    <xf numFmtId="0" fontId="6" fillId="2" borderId="14" xfId="0" applyFont="1" applyFill="1" applyBorder="1"/>
    <xf numFmtId="0" fontId="5" fillId="0" borderId="14" xfId="0" applyFont="1" applyBorder="1" applyAlignment="1">
      <alignment horizontal="left"/>
    </xf>
    <xf numFmtId="0" fontId="24" fillId="12" borderId="36" xfId="0" applyFont="1" applyFill="1" applyBorder="1"/>
    <xf numFmtId="0" fontId="25" fillId="0" borderId="31" xfId="0" applyFont="1" applyBorder="1"/>
    <xf numFmtId="168" fontId="25" fillId="0" borderId="29" xfId="4" applyNumberFormat="1" applyFont="1" applyFill="1" applyBorder="1" applyAlignment="1">
      <alignment horizontal="center"/>
    </xf>
    <xf numFmtId="9" fontId="25" fillId="0" borderId="29" xfId="4" applyNumberFormat="1" applyFont="1" applyFill="1" applyBorder="1" applyAlignment="1">
      <alignment horizontal="center"/>
    </xf>
    <xf numFmtId="9" fontId="24" fillId="0" borderId="29" xfId="4" applyNumberFormat="1" applyFont="1" applyFill="1" applyBorder="1" applyAlignment="1">
      <alignment horizontal="center"/>
    </xf>
    <xf numFmtId="168" fontId="25" fillId="12" borderId="29" xfId="4" applyNumberFormat="1" applyFont="1" applyFill="1" applyBorder="1" applyAlignment="1">
      <alignment horizontal="center"/>
    </xf>
    <xf numFmtId="9" fontId="25" fillId="12" borderId="29" xfId="4" applyNumberFormat="1" applyFont="1" applyFill="1" applyBorder="1" applyAlignment="1">
      <alignment horizontal="center"/>
    </xf>
    <xf numFmtId="9" fontId="24" fillId="12" borderId="29" xfId="4" applyNumberFormat="1" applyFont="1" applyFill="1" applyBorder="1" applyAlignment="1">
      <alignment horizontal="center"/>
    </xf>
    <xf numFmtId="0" fontId="5" fillId="0" borderId="11" xfId="0" applyFont="1" applyBorder="1"/>
    <xf numFmtId="0" fontId="24" fillId="12" borderId="22" xfId="0" applyFont="1" applyFill="1" applyBorder="1"/>
    <xf numFmtId="0" fontId="25" fillId="0" borderId="22" xfId="0" applyFont="1" applyBorder="1"/>
    <xf numFmtId="0" fontId="15" fillId="2" borderId="14" xfId="0" applyFont="1" applyFill="1" applyBorder="1"/>
    <xf numFmtId="164" fontId="0" fillId="12" borderId="16" xfId="0" applyNumberFormat="1" applyFill="1" applyBorder="1"/>
    <xf numFmtId="0" fontId="9" fillId="0" borderId="0" xfId="0" applyFont="1"/>
    <xf numFmtId="41" fontId="32" fillId="0" borderId="0" xfId="0" applyNumberFormat="1" applyFont="1"/>
    <xf numFmtId="0" fontId="2" fillId="0" borderId="51" xfId="0" applyFont="1" applyBorder="1" applyAlignment="1">
      <alignment horizontal="left" vertical="top"/>
    </xf>
    <xf numFmtId="0" fontId="2" fillId="0" borderId="0" xfId="0" applyFont="1" applyAlignment="1">
      <alignment vertical="top"/>
    </xf>
    <xf numFmtId="0" fontId="0" fillId="0" borderId="0" xfId="0" applyAlignment="1">
      <alignment vertical="top"/>
    </xf>
    <xf numFmtId="43" fontId="0" fillId="0" borderId="0" xfId="1" applyFont="1" applyFill="1" applyBorder="1"/>
    <xf numFmtId="164" fontId="5" fillId="0" borderId="23" xfId="0" applyNumberFormat="1" applyFont="1" applyBorder="1"/>
    <xf numFmtId="0" fontId="0" fillId="0" borderId="0" xfId="0" applyAlignment="1">
      <alignment vertical="top" wrapText="1"/>
    </xf>
    <xf numFmtId="41" fontId="33" fillId="0" borderId="0" xfId="0" applyNumberFormat="1" applyFont="1"/>
    <xf numFmtId="0" fontId="33" fillId="0" borderId="0" xfId="0" applyFont="1"/>
    <xf numFmtId="0" fontId="0" fillId="0" borderId="47" xfId="0" applyBorder="1" applyAlignment="1">
      <alignment horizontal="center"/>
    </xf>
    <xf numFmtId="164" fontId="0" fillId="0" borderId="12" xfId="1" applyNumberFormat="1" applyFont="1" applyFill="1" applyBorder="1"/>
    <xf numFmtId="164" fontId="0" fillId="12" borderId="12" xfId="1" applyNumberFormat="1" applyFont="1" applyFill="1" applyBorder="1"/>
    <xf numFmtId="164" fontId="2" fillId="0" borderId="23" xfId="1" applyNumberFormat="1" applyFont="1" applyFill="1" applyBorder="1"/>
    <xf numFmtId="0" fontId="0" fillId="12" borderId="47" xfId="0" applyFill="1" applyBorder="1" applyAlignment="1">
      <alignment horizontal="center"/>
    </xf>
    <xf numFmtId="164" fontId="2" fillId="12" borderId="22" xfId="1" applyNumberFormat="1" applyFont="1" applyFill="1" applyBorder="1"/>
    <xf numFmtId="164" fontId="2" fillId="12" borderId="23" xfId="1" applyNumberFormat="1" applyFont="1" applyFill="1" applyBorder="1"/>
    <xf numFmtId="41" fontId="0" fillId="9" borderId="0" xfId="0" applyNumberFormat="1" applyFill="1"/>
    <xf numFmtId="175" fontId="0" fillId="0" borderId="0" xfId="0" applyNumberFormat="1"/>
    <xf numFmtId="43" fontId="7" fillId="0" borderId="0" xfId="0" applyNumberFormat="1" applyFont="1"/>
    <xf numFmtId="43" fontId="7" fillId="0" borderId="27" xfId="0" applyNumberFormat="1" applyFont="1" applyBorder="1"/>
    <xf numFmtId="167" fontId="5" fillId="0" borderId="1" xfId="3" applyNumberFormat="1" applyFont="1" applyFill="1" applyBorder="1"/>
    <xf numFmtId="167" fontId="5" fillId="0" borderId="16" xfId="3" applyNumberFormat="1" applyFont="1" applyFill="1" applyBorder="1"/>
    <xf numFmtId="176" fontId="0" fillId="0" borderId="0" xfId="0" applyNumberFormat="1"/>
    <xf numFmtId="0" fontId="30" fillId="0" borderId="0" xfId="0" applyFont="1"/>
    <xf numFmtId="41" fontId="30" fillId="0" borderId="0" xfId="0" applyNumberFormat="1" applyFont="1"/>
    <xf numFmtId="44" fontId="30" fillId="0" borderId="0" xfId="0" applyNumberFormat="1" applyFont="1"/>
    <xf numFmtId="44" fontId="7" fillId="0" borderId="27" xfId="2" applyFont="1" applyBorder="1"/>
    <xf numFmtId="41" fontId="7" fillId="0" borderId="0" xfId="0" applyNumberFormat="1" applyFont="1"/>
    <xf numFmtId="164" fontId="30" fillId="0" borderId="0" xfId="0" applyNumberFormat="1" applyFont="1"/>
    <xf numFmtId="165" fontId="0" fillId="0" borderId="0" xfId="0" applyNumberFormat="1" applyAlignment="1">
      <alignment horizontal="center"/>
    </xf>
    <xf numFmtId="0" fontId="35" fillId="0" borderId="0" xfId="0" applyFont="1"/>
    <xf numFmtId="164" fontId="5" fillId="0" borderId="1" xfId="1" applyNumberFormat="1" applyFont="1" applyBorder="1"/>
    <xf numFmtId="0" fontId="2" fillId="0" borderId="20" xfId="0" applyFont="1" applyBorder="1" applyAlignment="1">
      <alignment horizontal="left" vertical="top"/>
    </xf>
    <xf numFmtId="0" fontId="0" fillId="0" borderId="20" xfId="0" applyBorder="1" applyAlignment="1">
      <alignment horizontal="left" vertical="top"/>
    </xf>
    <xf numFmtId="164" fontId="5" fillId="0" borderId="0" xfId="0" applyNumberFormat="1" applyFont="1"/>
    <xf numFmtId="164" fontId="29" fillId="0" borderId="49" xfId="1" applyNumberFormat="1" applyFont="1" applyFill="1" applyBorder="1"/>
    <xf numFmtId="0" fontId="4" fillId="0" borderId="49" xfId="0" applyFont="1" applyBorder="1"/>
    <xf numFmtId="164" fontId="0" fillId="0" borderId="49" xfId="1" applyNumberFormat="1" applyFont="1" applyFill="1" applyBorder="1"/>
    <xf numFmtId="0" fontId="0" fillId="0" borderId="27" xfId="0" applyBorder="1"/>
    <xf numFmtId="164" fontId="5" fillId="0" borderId="1" xfId="1" applyNumberFormat="1" applyFont="1" applyFill="1" applyBorder="1"/>
    <xf numFmtId="41" fontId="30" fillId="0" borderId="0" xfId="0" applyNumberFormat="1" applyFont="1" applyAlignment="1">
      <alignment horizontal="center"/>
    </xf>
    <xf numFmtId="0" fontId="0" fillId="12" borderId="14" xfId="0" applyFill="1" applyBorder="1"/>
    <xf numFmtId="164" fontId="2" fillId="12" borderId="15" xfId="1" applyNumberFormat="1" applyFont="1" applyFill="1" applyBorder="1"/>
    <xf numFmtId="164" fontId="2" fillId="12" borderId="17" xfId="1" applyNumberFormat="1" applyFont="1" applyFill="1" applyBorder="1"/>
    <xf numFmtId="175" fontId="7" fillId="0" borderId="0" xfId="0" applyNumberFormat="1" applyFont="1"/>
    <xf numFmtId="164" fontId="5" fillId="16" borderId="1" xfId="1" applyNumberFormat="1" applyFont="1" applyFill="1" applyBorder="1"/>
    <xf numFmtId="0" fontId="2" fillId="0" borderId="0" xfId="0" applyFont="1" applyAlignment="1">
      <alignment horizontal="left" vertical="top"/>
    </xf>
    <xf numFmtId="0" fontId="2" fillId="0" borderId="0" xfId="0" applyFont="1" applyAlignment="1">
      <alignment horizontal="right" vertical="top"/>
    </xf>
    <xf numFmtId="14" fontId="2" fillId="0" borderId="0" xfId="0" applyNumberFormat="1" applyFont="1" applyAlignment="1">
      <alignment horizontal="right" vertical="top"/>
    </xf>
    <xf numFmtId="0" fontId="0" fillId="0" borderId="51" xfId="0" applyBorder="1" applyAlignment="1">
      <alignment horizontal="left" vertical="top" wrapText="1"/>
    </xf>
    <xf numFmtId="0" fontId="0" fillId="0" borderId="0" xfId="0" applyAlignment="1">
      <alignment horizontal="left" vertical="top" wrapText="1"/>
    </xf>
    <xf numFmtId="0" fontId="0" fillId="0" borderId="20" xfId="0" applyBorder="1" applyAlignment="1">
      <alignment horizontal="left" vertical="top" wrapText="1"/>
    </xf>
    <xf numFmtId="0" fontId="2" fillId="0" borderId="57" xfId="0" applyFont="1" applyBorder="1"/>
    <xf numFmtId="0" fontId="2" fillId="0" borderId="58" xfId="0" applyFont="1" applyBorder="1"/>
    <xf numFmtId="0" fontId="2" fillId="0" borderId="3" xfId="0" applyFont="1" applyBorder="1"/>
    <xf numFmtId="0" fontId="0" fillId="0" borderId="51" xfId="0" applyBorder="1" applyAlignment="1">
      <alignment horizontal="left" vertical="top"/>
    </xf>
    <xf numFmtId="0" fontId="0" fillId="0" borderId="0" xfId="0" applyAlignment="1">
      <alignment horizontal="center" vertical="top"/>
    </xf>
    <xf numFmtId="0" fontId="0" fillId="0" borderId="20" xfId="0" applyBorder="1" applyAlignment="1">
      <alignment horizontal="center" vertical="top"/>
    </xf>
    <xf numFmtId="0" fontId="2" fillId="0" borderId="54" xfId="0" applyFont="1" applyBorder="1" applyAlignment="1">
      <alignment horizontal="left" vertical="top"/>
    </xf>
    <xf numFmtId="0" fontId="2" fillId="0" borderId="52" xfId="0" applyFont="1" applyBorder="1" applyAlignment="1">
      <alignment horizontal="left" vertical="top"/>
    </xf>
    <xf numFmtId="14" fontId="2" fillId="0" borderId="52" xfId="0" applyNumberFormat="1" applyFont="1" applyBorder="1" applyAlignment="1">
      <alignment horizontal="right" vertical="top"/>
    </xf>
    <xf numFmtId="0" fontId="2" fillId="0" borderId="52" xfId="0" applyFont="1" applyBorder="1" applyAlignment="1">
      <alignment horizontal="right" vertical="top"/>
    </xf>
    <xf numFmtId="0" fontId="2" fillId="0" borderId="55" xfId="0" applyFont="1" applyBorder="1" applyAlignment="1">
      <alignment horizontal="left" vertical="top"/>
    </xf>
    <xf numFmtId="0" fontId="0" fillId="0" borderId="54" xfId="0" applyBorder="1" applyAlignment="1">
      <alignment vertical="top" wrapText="1"/>
    </xf>
    <xf numFmtId="0" fontId="0" fillId="0" borderId="52" xfId="0" applyBorder="1" applyAlignment="1">
      <alignment vertical="top" wrapText="1"/>
    </xf>
    <xf numFmtId="0" fontId="0" fillId="0" borderId="55" xfId="0" applyBorder="1" applyAlignment="1">
      <alignment vertical="top" wrapText="1"/>
    </xf>
    <xf numFmtId="0" fontId="2" fillId="0" borderId="59" xfId="0" applyFont="1" applyBorder="1" applyAlignment="1">
      <alignment horizontal="left" vertical="top"/>
    </xf>
    <xf numFmtId="0" fontId="2" fillId="0" borderId="60" xfId="0" applyFont="1" applyBorder="1" applyAlignment="1">
      <alignment horizontal="left" vertical="top"/>
    </xf>
    <xf numFmtId="14" fontId="2" fillId="0" borderId="60" xfId="0" applyNumberFormat="1" applyFont="1" applyBorder="1" applyAlignment="1">
      <alignment horizontal="right" vertical="top"/>
    </xf>
    <xf numFmtId="0" fontId="2" fillId="0" borderId="60" xfId="0" applyFont="1" applyBorder="1" applyAlignment="1">
      <alignment horizontal="right" vertical="top"/>
    </xf>
    <xf numFmtId="0" fontId="2" fillId="0" borderId="32" xfId="0" applyFont="1" applyBorder="1" applyAlignment="1">
      <alignment horizontal="left" vertical="top"/>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32" xfId="0" applyBorder="1" applyAlignment="1">
      <alignment horizontal="left" vertical="top" wrapText="1"/>
    </xf>
    <xf numFmtId="0" fontId="0" fillId="0" borderId="51" xfId="0" applyBorder="1" applyAlignment="1">
      <alignment vertical="top" wrapText="1"/>
    </xf>
    <xf numFmtId="0" fontId="0" fillId="0" borderId="20" xfId="0" applyBorder="1" applyAlignment="1">
      <alignment vertical="top" wrapText="1"/>
    </xf>
    <xf numFmtId="0" fontId="5" fillId="0" borderId="51" xfId="0" applyFont="1" applyBorder="1" applyAlignment="1">
      <alignment vertical="top"/>
    </xf>
    <xf numFmtId="0" fontId="5" fillId="0" borderId="0" xfId="0" applyFont="1" applyAlignment="1">
      <alignment vertical="top"/>
    </xf>
    <xf numFmtId="0" fontId="5" fillId="0" borderId="20" xfId="0" applyFont="1" applyBorder="1" applyAlignment="1">
      <alignment vertical="top"/>
    </xf>
    <xf numFmtId="0" fontId="0" fillId="0" borderId="54" xfId="0" applyBorder="1" applyAlignment="1">
      <alignment horizontal="left" vertical="top"/>
    </xf>
    <xf numFmtId="0" fontId="0" fillId="0" borderId="52" xfId="0" applyBorder="1" applyAlignment="1">
      <alignment horizontal="center" vertical="top"/>
    </xf>
    <xf numFmtId="0" fontId="0" fillId="0" borderId="55" xfId="0" applyBorder="1" applyAlignment="1">
      <alignment horizontal="center" vertical="top"/>
    </xf>
    <xf numFmtId="177" fontId="2" fillId="0" borderId="0" xfId="0" applyNumberFormat="1" applyFont="1" applyAlignment="1">
      <alignment horizontal="right" vertical="top"/>
    </xf>
    <xf numFmtId="0" fontId="0" fillId="0" borderId="51" xfId="0" applyBorder="1" applyAlignment="1">
      <alignment vertical="top"/>
    </xf>
    <xf numFmtId="0" fontId="0" fillId="0" borderId="20" xfId="0" applyBorder="1" applyAlignment="1">
      <alignment vertical="top"/>
    </xf>
    <xf numFmtId="177" fontId="0" fillId="0" borderId="52" xfId="0" applyNumberFormat="1" applyBorder="1" applyAlignment="1">
      <alignment horizontal="right" vertical="top"/>
    </xf>
    <xf numFmtId="0" fontId="0" fillId="0" borderId="54" xfId="0" applyBorder="1" applyAlignment="1">
      <alignment vertical="top"/>
    </xf>
    <xf numFmtId="0" fontId="0" fillId="0" borderId="52" xfId="0" applyBorder="1" applyAlignment="1">
      <alignment vertical="top"/>
    </xf>
    <xf numFmtId="0" fontId="0" fillId="0" borderId="55" xfId="0" applyBorder="1" applyAlignment="1">
      <alignment vertical="top"/>
    </xf>
    <xf numFmtId="177" fontId="0" fillId="0" borderId="0" xfId="0" applyNumberFormat="1" applyAlignment="1">
      <alignment horizontal="right" vertical="top"/>
    </xf>
    <xf numFmtId="177" fontId="0" fillId="0" borderId="60" xfId="0" applyNumberFormat="1" applyBorder="1" applyAlignment="1">
      <alignment horizontal="right" vertical="top"/>
    </xf>
    <xf numFmtId="0" fontId="0" fillId="0" borderId="59" xfId="0" applyBorder="1" applyAlignment="1">
      <alignment vertical="top"/>
    </xf>
    <xf numFmtId="0" fontId="0" fillId="0" borderId="60" xfId="0" applyBorder="1" applyAlignment="1">
      <alignment vertical="top"/>
    </xf>
    <xf numFmtId="0" fontId="0" fillId="0" borderId="32" xfId="0" applyBorder="1" applyAlignment="1">
      <alignment vertical="top"/>
    </xf>
    <xf numFmtId="0" fontId="0" fillId="0" borderId="0" xfId="0" applyAlignment="1">
      <alignment horizontal="left" vertical="top"/>
    </xf>
    <xf numFmtId="0" fontId="0" fillId="0" borderId="0" xfId="0" applyAlignment="1">
      <alignment horizontal="right" vertical="top"/>
    </xf>
    <xf numFmtId="0" fontId="0" fillId="0" borderId="52" xfId="0" applyBorder="1" applyAlignment="1">
      <alignment horizontal="left" vertical="top"/>
    </xf>
    <xf numFmtId="0" fontId="0" fillId="0" borderId="52" xfId="0" applyBorder="1" applyAlignment="1">
      <alignment horizontal="right" vertical="top"/>
    </xf>
    <xf numFmtId="0" fontId="0" fillId="0" borderId="55" xfId="0" applyBorder="1" applyAlignment="1">
      <alignment horizontal="left" vertical="top"/>
    </xf>
    <xf numFmtId="0" fontId="0" fillId="0" borderId="60" xfId="0" applyBorder="1" applyAlignment="1">
      <alignment horizontal="left" vertical="top"/>
    </xf>
    <xf numFmtId="0" fontId="0" fillId="0" borderId="60" xfId="0" applyBorder="1" applyAlignment="1">
      <alignment horizontal="right" vertical="top"/>
    </xf>
    <xf numFmtId="0" fontId="0" fillId="0" borderId="32" xfId="0" applyBorder="1" applyAlignment="1">
      <alignment horizontal="left" vertical="top"/>
    </xf>
    <xf numFmtId="41" fontId="0" fillId="9" borderId="7" xfId="0" applyNumberFormat="1" applyFill="1" applyBorder="1"/>
    <xf numFmtId="0" fontId="0" fillId="0" borderId="49" xfId="0" applyBorder="1" applyAlignment="1">
      <alignment horizontal="center" vertical="center" textRotation="90" wrapText="1" readingOrder="1"/>
    </xf>
    <xf numFmtId="0" fontId="2" fillId="0" borderId="49" xfId="0" applyFont="1" applyBorder="1" applyAlignment="1">
      <alignment wrapText="1"/>
    </xf>
    <xf numFmtId="164" fontId="30" fillId="0" borderId="0" xfId="1" applyNumberFormat="1" applyFont="1" applyFill="1" applyBorder="1" applyAlignment="1">
      <alignment horizontal="right"/>
    </xf>
    <xf numFmtId="0" fontId="5" fillId="0" borderId="27" xfId="0" applyFont="1" applyBorder="1"/>
    <xf numFmtId="164" fontId="7" fillId="0" borderId="27" xfId="1" applyNumberFormat="1" applyFont="1" applyFill="1" applyBorder="1"/>
    <xf numFmtId="9" fontId="3" fillId="0" borderId="0" xfId="3" applyFont="1" applyFill="1" applyBorder="1" applyAlignment="1">
      <alignment wrapText="1"/>
    </xf>
    <xf numFmtId="168" fontId="1" fillId="0" borderId="23" xfId="3" applyNumberFormat="1" applyFont="1" applyFill="1" applyBorder="1" applyAlignment="1">
      <alignment horizontal="center" vertical="center"/>
    </xf>
    <xf numFmtId="0" fontId="0" fillId="0" borderId="0" xfId="0" applyAlignment="1">
      <alignment vertical="center"/>
    </xf>
    <xf numFmtId="0" fontId="5" fillId="19" borderId="27" xfId="0" applyFont="1" applyFill="1" applyBorder="1"/>
    <xf numFmtId="0" fontId="0" fillId="19" borderId="27" xfId="0" applyFill="1" applyBorder="1"/>
    <xf numFmtId="0" fontId="39" fillId="24" borderId="35" xfId="0" applyFont="1" applyFill="1" applyBorder="1" applyAlignment="1">
      <alignment horizontal="center" vertical="center"/>
    </xf>
    <xf numFmtId="0" fontId="40" fillId="19" borderId="27" xfId="0" applyFont="1" applyFill="1" applyBorder="1"/>
    <xf numFmtId="0" fontId="41" fillId="19" borderId="27" xfId="0" applyFont="1" applyFill="1" applyBorder="1"/>
    <xf numFmtId="0" fontId="0" fillId="0" borderId="0" xfId="0" applyAlignment="1">
      <alignment horizontal="center" vertical="center" textRotation="90" wrapText="1" readingOrder="1"/>
    </xf>
    <xf numFmtId="0" fontId="4" fillId="0" borderId="0" xfId="0" applyFont="1"/>
    <xf numFmtId="164" fontId="0" fillId="0" borderId="0" xfId="1" applyNumberFormat="1" applyFont="1" applyFill="1" applyBorder="1"/>
    <xf numFmtId="164" fontId="2" fillId="0" borderId="0" xfId="1" applyNumberFormat="1" applyFont="1" applyFill="1"/>
    <xf numFmtId="0" fontId="0" fillId="0" borderId="7" xfId="0" applyBorder="1" applyAlignment="1">
      <alignment horizontal="center" vertical="center" textRotation="90" wrapText="1" readingOrder="1"/>
    </xf>
    <xf numFmtId="0" fontId="4" fillId="0" borderId="28" xfId="0" applyFont="1" applyBorder="1"/>
    <xf numFmtId="0" fontId="0" fillId="0" borderId="7" xfId="0" applyBorder="1"/>
    <xf numFmtId="41" fontId="30" fillId="0" borderId="0" xfId="1" applyNumberFormat="1" applyFont="1" applyFill="1" applyBorder="1"/>
    <xf numFmtId="0" fontId="2" fillId="0" borderId="0" xfId="0" applyFont="1" applyAlignment="1">
      <alignment wrapText="1"/>
    </xf>
    <xf numFmtId="164" fontId="0" fillId="0" borderId="27" xfId="1" applyNumberFormat="1" applyFont="1" applyFill="1" applyBorder="1"/>
    <xf numFmtId="0" fontId="4" fillId="0" borderId="21" xfId="0" applyFont="1" applyBorder="1"/>
    <xf numFmtId="0" fontId="9" fillId="0" borderId="0" xfId="0" applyFont="1" applyAlignment="1">
      <alignment horizontal="center" vertical="center" textRotation="90" wrapText="1" readingOrder="1"/>
    </xf>
    <xf numFmtId="0" fontId="0" fillId="0" borderId="56" xfId="0" applyBorder="1"/>
    <xf numFmtId="0" fontId="6" fillId="2" borderId="22" xfId="0" applyFont="1" applyFill="1" applyBorder="1"/>
    <xf numFmtId="0" fontId="2" fillId="0" borderId="22" xfId="0" applyFont="1" applyBorder="1"/>
    <xf numFmtId="0" fontId="30" fillId="0" borderId="0" xfId="0" applyFont="1" applyAlignment="1">
      <alignment horizontal="right"/>
    </xf>
    <xf numFmtId="167" fontId="5" fillId="0" borderId="19" xfId="3" applyNumberFormat="1" applyFont="1" applyFill="1" applyBorder="1"/>
    <xf numFmtId="0" fontId="8" fillId="2" borderId="56" xfId="0" applyFont="1" applyFill="1" applyBorder="1"/>
    <xf numFmtId="0" fontId="6" fillId="2" borderId="45" xfId="0" applyFont="1" applyFill="1" applyBorder="1" applyAlignment="1">
      <alignment horizontal="left"/>
    </xf>
    <xf numFmtId="0" fontId="27" fillId="2" borderId="47" xfId="0" applyFont="1" applyFill="1" applyBorder="1" applyAlignment="1">
      <alignment vertical="center"/>
    </xf>
    <xf numFmtId="0" fontId="27" fillId="0" borderId="22" xfId="0" applyFont="1" applyBorder="1"/>
    <xf numFmtId="167" fontId="5" fillId="0" borderId="0" xfId="3" applyNumberFormat="1" applyFont="1" applyFill="1" applyBorder="1"/>
    <xf numFmtId="2" fontId="5" fillId="0" borderId="0" xfId="0" applyNumberFormat="1" applyFont="1"/>
    <xf numFmtId="2" fontId="24" fillId="0" borderId="0" xfId="0" applyNumberFormat="1" applyFont="1"/>
    <xf numFmtId="2" fontId="24" fillId="0" borderId="0" xfId="1" applyNumberFormat="1" applyFont="1" applyFill="1" applyBorder="1"/>
    <xf numFmtId="164" fontId="7" fillId="0" borderId="0" xfId="1" applyNumberFormat="1" applyFont="1" applyFill="1" applyBorder="1"/>
    <xf numFmtId="0" fontId="0" fillId="0" borderId="49" xfId="0" applyBorder="1"/>
    <xf numFmtId="0" fontId="4" fillId="0" borderId="27" xfId="0" applyFont="1" applyBorder="1"/>
    <xf numFmtId="0" fontId="5" fillId="0" borderId="56" xfId="0" applyFont="1" applyBorder="1"/>
    <xf numFmtId="0" fontId="27" fillId="2" borderId="22" xfId="0" applyFont="1" applyFill="1" applyBorder="1" applyAlignment="1">
      <alignment vertical="center"/>
    </xf>
    <xf numFmtId="168" fontId="0" fillId="2" borderId="23" xfId="3" applyNumberFormat="1" applyFont="1" applyFill="1" applyBorder="1" applyAlignment="1">
      <alignment horizontal="center" vertical="center"/>
    </xf>
    <xf numFmtId="168" fontId="10" fillId="2" borderId="23" xfId="3" applyNumberFormat="1" applyFont="1" applyFill="1" applyBorder="1" applyAlignment="1">
      <alignment horizontal="center" vertical="center"/>
    </xf>
    <xf numFmtId="0" fontId="27" fillId="0" borderId="22" xfId="0" applyFont="1" applyBorder="1" applyAlignment="1">
      <alignment horizontal="left"/>
    </xf>
    <xf numFmtId="168" fontId="26" fillId="0" borderId="23" xfId="3" applyNumberFormat="1" applyFont="1" applyFill="1" applyBorder="1" applyAlignment="1">
      <alignment horizontal="center" vertical="center"/>
    </xf>
    <xf numFmtId="0" fontId="6" fillId="2" borderId="22" xfId="0" applyFont="1" applyFill="1" applyBorder="1" applyAlignment="1">
      <alignment horizontal="left"/>
    </xf>
    <xf numFmtId="0" fontId="27" fillId="0" borderId="22" xfId="0" applyFont="1" applyBorder="1" applyAlignment="1">
      <alignment vertical="center"/>
    </xf>
    <xf numFmtId="168" fontId="0" fillId="0" borderId="23" xfId="3" applyNumberFormat="1" applyFont="1" applyFill="1" applyBorder="1" applyAlignment="1">
      <alignment horizontal="center" vertical="center"/>
    </xf>
    <xf numFmtId="168" fontId="10" fillId="0" borderId="23" xfId="3" applyNumberFormat="1" applyFont="1" applyFill="1" applyBorder="1" applyAlignment="1">
      <alignment horizontal="center" vertical="center"/>
    </xf>
    <xf numFmtId="0" fontId="0" fillId="9" borderId="45" xfId="0" applyFill="1" applyBorder="1"/>
    <xf numFmtId="0" fontId="5" fillId="0" borderId="3" xfId="0" applyFont="1" applyBorder="1" applyAlignment="1">
      <alignment horizontal="left"/>
    </xf>
    <xf numFmtId="0" fontId="5" fillId="0" borderId="56" xfId="0" applyFont="1" applyBorder="1" applyAlignment="1">
      <alignment horizontal="left"/>
    </xf>
    <xf numFmtId="0" fontId="5" fillId="0" borderId="32" xfId="0" applyFont="1" applyBorder="1" applyAlignment="1">
      <alignment horizontal="left"/>
    </xf>
    <xf numFmtId="0" fontId="27" fillId="12" borderId="22" xfId="0" applyFont="1" applyFill="1" applyBorder="1" applyAlignment="1">
      <alignment horizontal="center"/>
    </xf>
    <xf numFmtId="0" fontId="6" fillId="12" borderId="22" xfId="0" applyFont="1" applyFill="1" applyBorder="1" applyAlignment="1">
      <alignment horizontal="center"/>
    </xf>
    <xf numFmtId="0" fontId="0" fillId="9" borderId="47" xfId="0" applyFill="1" applyBorder="1"/>
    <xf numFmtId="0" fontId="27" fillId="12" borderId="22" xfId="0" applyFont="1" applyFill="1" applyBorder="1" applyAlignment="1">
      <alignment horizontal="left"/>
    </xf>
    <xf numFmtId="0" fontId="6" fillId="12" borderId="22" xfId="0" applyFont="1" applyFill="1" applyBorder="1" applyAlignment="1">
      <alignment horizontal="left"/>
    </xf>
    <xf numFmtId="0" fontId="27" fillId="12" borderId="39" xfId="0" applyFont="1" applyFill="1" applyBorder="1" applyAlignment="1">
      <alignment horizontal="left"/>
    </xf>
    <xf numFmtId="0" fontId="27" fillId="0" borderId="0" xfId="0" applyFont="1"/>
    <xf numFmtId="167" fontId="31" fillId="0" borderId="0" xfId="0" applyNumberFormat="1" applyFont="1"/>
    <xf numFmtId="165" fontId="24" fillId="0" borderId="23" xfId="0" applyNumberFormat="1" applyFont="1" applyBorder="1" applyAlignment="1">
      <alignment horizontal="center"/>
    </xf>
    <xf numFmtId="166" fontId="0" fillId="0" borderId="16" xfId="2" applyNumberFormat="1" applyFont="1" applyFill="1" applyBorder="1"/>
    <xf numFmtId="0" fontId="24" fillId="0" borderId="20" xfId="0" applyFont="1" applyBorder="1"/>
    <xf numFmtId="166" fontId="0" fillId="0" borderId="1" xfId="2" applyNumberFormat="1" applyFont="1" applyFill="1" applyBorder="1"/>
    <xf numFmtId="169" fontId="5" fillId="0" borderId="1" xfId="4" applyNumberFormat="1" applyFont="1" applyFill="1" applyBorder="1" applyAlignment="1">
      <alignment horizontal="center"/>
    </xf>
    <xf numFmtId="169" fontId="5" fillId="0" borderId="16" xfId="4" applyNumberFormat="1" applyFont="1" applyFill="1" applyBorder="1" applyAlignment="1">
      <alignment horizontal="center"/>
    </xf>
    <xf numFmtId="170" fontId="5" fillId="0" borderId="1" xfId="4" applyNumberFormat="1" applyFont="1" applyFill="1" applyBorder="1" applyAlignment="1">
      <alignment horizontal="center"/>
    </xf>
    <xf numFmtId="170" fontId="5" fillId="0" borderId="16" xfId="4" applyNumberFormat="1" applyFont="1" applyFill="1" applyBorder="1" applyAlignment="1">
      <alignment horizontal="center"/>
    </xf>
    <xf numFmtId="169" fontId="5" fillId="7" borderId="1" xfId="4" applyNumberFormat="1" applyFont="1" applyFill="1" applyBorder="1" applyAlignment="1">
      <alignment horizontal="center"/>
    </xf>
    <xf numFmtId="169" fontId="5" fillId="7" borderId="16" xfId="4" applyNumberFormat="1" applyFont="1" applyFill="1" applyBorder="1" applyAlignment="1">
      <alignment horizontal="center"/>
    </xf>
    <xf numFmtId="170" fontId="5" fillId="7" borderId="1" xfId="4" applyNumberFormat="1" applyFont="1" applyFill="1" applyBorder="1" applyAlignment="1">
      <alignment horizontal="center"/>
    </xf>
    <xf numFmtId="170" fontId="5" fillId="7" borderId="16" xfId="4" applyNumberFormat="1" applyFont="1" applyFill="1" applyBorder="1" applyAlignment="1">
      <alignment horizontal="center"/>
    </xf>
    <xf numFmtId="169" fontId="34" fillId="0" borderId="1" xfId="4" applyNumberFormat="1" applyFont="1" applyFill="1" applyBorder="1" applyAlignment="1">
      <alignment horizontal="center"/>
    </xf>
    <xf numFmtId="169" fontId="34" fillId="0" borderId="16" xfId="4" applyNumberFormat="1" applyFont="1" applyFill="1" applyBorder="1" applyAlignment="1">
      <alignment horizontal="center"/>
    </xf>
    <xf numFmtId="169" fontId="34" fillId="26" borderId="1" xfId="4" applyNumberFormat="1" applyFont="1" applyFill="1" applyBorder="1" applyAlignment="1">
      <alignment horizontal="center"/>
    </xf>
    <xf numFmtId="169" fontId="34" fillId="26" borderId="16" xfId="4" applyNumberFormat="1" applyFont="1" applyFill="1" applyBorder="1" applyAlignment="1">
      <alignment horizontal="center"/>
    </xf>
    <xf numFmtId="169" fontId="34" fillId="7" borderId="1" xfId="4" applyNumberFormat="1" applyFont="1" applyFill="1" applyBorder="1" applyAlignment="1">
      <alignment horizontal="center"/>
    </xf>
    <xf numFmtId="169" fontId="34" fillId="7" borderId="16" xfId="4" applyNumberFormat="1" applyFont="1" applyFill="1" applyBorder="1" applyAlignment="1">
      <alignment horizontal="center"/>
    </xf>
    <xf numFmtId="0" fontId="0" fillId="14" borderId="0" xfId="0" applyFill="1"/>
    <xf numFmtId="0" fontId="42" fillId="0" borderId="0" xfId="0" applyFont="1"/>
    <xf numFmtId="0" fontId="43" fillId="0" borderId="0" xfId="0" applyFont="1" applyAlignment="1">
      <alignment horizontal="center" vertical="center"/>
    </xf>
    <xf numFmtId="0" fontId="16" fillId="12" borderId="45" xfId="0" applyFont="1" applyFill="1" applyBorder="1" applyAlignment="1">
      <alignment horizontal="center" vertical="center"/>
    </xf>
    <xf numFmtId="0" fontId="16" fillId="12" borderId="44" xfId="0" applyFont="1" applyFill="1" applyBorder="1" applyAlignment="1">
      <alignment horizontal="center" vertical="center"/>
    </xf>
    <xf numFmtId="0" fontId="47" fillId="0" borderId="0" xfId="0" applyFont="1"/>
    <xf numFmtId="0" fontId="48" fillId="0" borderId="0" xfId="0" applyFont="1"/>
    <xf numFmtId="165" fontId="0" fillId="0" borderId="23" xfId="0" applyNumberFormat="1" applyBorder="1" applyAlignment="1">
      <alignment horizontal="center"/>
    </xf>
    <xf numFmtId="165" fontId="0" fillId="29" borderId="23" xfId="0" applyNumberFormat="1" applyFill="1" applyBorder="1" applyAlignment="1">
      <alignment horizontal="center"/>
    </xf>
    <xf numFmtId="0" fontId="0" fillId="0" borderId="11" xfId="0" applyBorder="1"/>
    <xf numFmtId="164" fontId="5" fillId="0" borderId="12" xfId="1" applyNumberFormat="1" applyFont="1" applyFill="1" applyBorder="1"/>
    <xf numFmtId="164" fontId="0" fillId="29" borderId="12" xfId="1" applyNumberFormat="1" applyFont="1" applyFill="1" applyBorder="1"/>
    <xf numFmtId="164" fontId="0" fillId="29" borderId="61" xfId="1" applyNumberFormat="1" applyFont="1" applyFill="1" applyBorder="1"/>
    <xf numFmtId="164" fontId="2" fillId="0" borderId="13" xfId="1" applyNumberFormat="1" applyFont="1" applyBorder="1"/>
    <xf numFmtId="164" fontId="0" fillId="29" borderId="1" xfId="1" applyNumberFormat="1" applyFont="1" applyFill="1" applyBorder="1"/>
    <xf numFmtId="164" fontId="0" fillId="29" borderId="57" xfId="1" applyNumberFormat="1" applyFont="1" applyFill="1" applyBorder="1"/>
    <xf numFmtId="0" fontId="14" fillId="16" borderId="18" xfId="0" applyFont="1" applyFill="1" applyBorder="1"/>
    <xf numFmtId="164" fontId="0" fillId="0" borderId="16" xfId="1" applyNumberFormat="1" applyFont="1" applyFill="1" applyBorder="1"/>
    <xf numFmtId="164" fontId="5" fillId="0" borderId="16" xfId="1" applyNumberFormat="1" applyFont="1" applyFill="1" applyBorder="1"/>
    <xf numFmtId="164" fontId="0" fillId="29" borderId="50" xfId="1" applyNumberFormat="1" applyFont="1" applyFill="1" applyBorder="1"/>
    <xf numFmtId="164" fontId="0" fillId="29" borderId="62" xfId="1" applyNumberFormat="1" applyFont="1" applyFill="1" applyBorder="1"/>
    <xf numFmtId="164" fontId="0" fillId="29" borderId="16" xfId="1" applyNumberFormat="1" applyFont="1" applyFill="1" applyBorder="1"/>
    <xf numFmtId="164" fontId="2" fillId="16" borderId="17" xfId="1" applyNumberFormat="1" applyFont="1" applyFill="1" applyBorder="1"/>
    <xf numFmtId="0" fontId="2" fillId="0" borderId="31" xfId="0" applyFont="1" applyBorder="1"/>
    <xf numFmtId="164" fontId="2" fillId="0" borderId="29" xfId="1" applyNumberFormat="1" applyFont="1" applyFill="1" applyBorder="1"/>
    <xf numFmtId="164" fontId="24" fillId="0" borderId="29" xfId="1" applyNumberFormat="1" applyFont="1" applyFill="1" applyBorder="1"/>
    <xf numFmtId="164" fontId="2" fillId="29" borderId="23" xfId="1" applyNumberFormat="1" applyFont="1" applyFill="1" applyBorder="1"/>
    <xf numFmtId="164" fontId="2" fillId="0" borderId="30" xfId="1" applyNumberFormat="1" applyFont="1" applyBorder="1"/>
    <xf numFmtId="164" fontId="48" fillId="0" borderId="51" xfId="1" applyNumberFormat="1" applyFont="1" applyFill="1" applyBorder="1"/>
    <xf numFmtId="0" fontId="2" fillId="0" borderId="44" xfId="0" applyFont="1" applyBorder="1" applyAlignment="1">
      <alignment horizontal="center"/>
    </xf>
    <xf numFmtId="0" fontId="14" fillId="16" borderId="63" xfId="0" applyFont="1" applyFill="1" applyBorder="1"/>
    <xf numFmtId="0" fontId="13" fillId="30" borderId="0" xfId="0" applyFont="1" applyFill="1" applyAlignment="1">
      <alignment horizontal="center"/>
    </xf>
    <xf numFmtId="0" fontId="0" fillId="30" borderId="0" xfId="0" applyFill="1"/>
    <xf numFmtId="0" fontId="2" fillId="30" borderId="0" xfId="0" applyFont="1" applyFill="1"/>
    <xf numFmtId="0" fontId="48" fillId="30" borderId="0" xfId="0" applyFont="1" applyFill="1"/>
    <xf numFmtId="0" fontId="50" fillId="0" borderId="0" xfId="0" applyFont="1" applyAlignment="1">
      <alignment horizontal="center" vertical="center"/>
    </xf>
    <xf numFmtId="0" fontId="2" fillId="0" borderId="49" xfId="0" applyFont="1" applyBorder="1" applyAlignment="1">
      <alignment horizontal="center"/>
    </xf>
    <xf numFmtId="164" fontId="2" fillId="19" borderId="35" xfId="0" applyNumberFormat="1" applyFont="1" applyFill="1" applyBorder="1"/>
    <xf numFmtId="164" fontId="2" fillId="0" borderId="0" xfId="0" applyNumberFormat="1" applyFont="1"/>
    <xf numFmtId="164" fontId="48" fillId="0" borderId="0" xfId="0" applyNumberFormat="1" applyFont="1"/>
    <xf numFmtId="164" fontId="48" fillId="31" borderId="0" xfId="1" applyNumberFormat="1" applyFont="1" applyFill="1" applyBorder="1"/>
    <xf numFmtId="0" fontId="51" fillId="0" borderId="0" xfId="0" applyFont="1"/>
    <xf numFmtId="164" fontId="48" fillId="31" borderId="0" xfId="0" applyNumberFormat="1" applyFont="1" applyFill="1"/>
    <xf numFmtId="0" fontId="48" fillId="0" borderId="0" xfId="0" applyFont="1" applyAlignment="1">
      <alignment horizontal="center"/>
    </xf>
    <xf numFmtId="0" fontId="48" fillId="0" borderId="47" xfId="0" applyFont="1" applyBorder="1" applyAlignment="1">
      <alignment horizontal="center"/>
    </xf>
    <xf numFmtId="165" fontId="48" fillId="0" borderId="23" xfId="0" applyNumberFormat="1" applyFont="1" applyBorder="1" applyAlignment="1">
      <alignment horizontal="center"/>
    </xf>
    <xf numFmtId="165" fontId="48" fillId="29" borderId="23" xfId="0" applyNumberFormat="1" applyFont="1" applyFill="1" applyBorder="1" applyAlignment="1">
      <alignment horizontal="center"/>
    </xf>
    <xf numFmtId="0" fontId="52" fillId="0" borderId="44" xfId="0" applyFont="1" applyBorder="1" applyAlignment="1">
      <alignment horizontal="center"/>
    </xf>
    <xf numFmtId="0" fontId="48" fillId="0" borderId="11" xfId="0" applyFont="1" applyBorder="1"/>
    <xf numFmtId="41" fontId="48" fillId="0" borderId="12" xfId="0" applyNumberFormat="1" applyFont="1" applyBorder="1"/>
    <xf numFmtId="41" fontId="48" fillId="29" borderId="12" xfId="0" applyNumberFormat="1" applyFont="1" applyFill="1" applyBorder="1"/>
    <xf numFmtId="41" fontId="48" fillId="29" borderId="61" xfId="0" applyNumberFormat="1" applyFont="1" applyFill="1" applyBorder="1"/>
    <xf numFmtId="41" fontId="52" fillId="0" borderId="13" xfId="0" applyNumberFormat="1" applyFont="1" applyBorder="1"/>
    <xf numFmtId="0" fontId="48" fillId="0" borderId="14" xfId="0" applyFont="1" applyBorder="1"/>
    <xf numFmtId="41" fontId="48" fillId="0" borderId="1" xfId="0" applyNumberFormat="1" applyFont="1" applyBorder="1"/>
    <xf numFmtId="41" fontId="48" fillId="29" borderId="1" xfId="0" applyNumberFormat="1" applyFont="1" applyFill="1" applyBorder="1"/>
    <xf numFmtId="41" fontId="48" fillId="29" borderId="57" xfId="0" applyNumberFormat="1" applyFont="1" applyFill="1" applyBorder="1"/>
    <xf numFmtId="41" fontId="52" fillId="0" borderId="15" xfId="0" applyNumberFormat="1" applyFont="1" applyBorder="1"/>
    <xf numFmtId="0" fontId="48" fillId="0" borderId="63" xfId="0" applyFont="1" applyBorder="1"/>
    <xf numFmtId="41" fontId="48" fillId="0" borderId="50" xfId="0" applyNumberFormat="1" applyFont="1" applyBorder="1"/>
    <xf numFmtId="41" fontId="48" fillId="29" borderId="50" xfId="0" applyNumberFormat="1" applyFont="1" applyFill="1" applyBorder="1"/>
    <xf numFmtId="41" fontId="48" fillId="29" borderId="54" xfId="0" applyNumberFormat="1" applyFont="1" applyFill="1" applyBorder="1"/>
    <xf numFmtId="41" fontId="52" fillId="0" borderId="46" xfId="0" applyNumberFormat="1" applyFont="1" applyBorder="1"/>
    <xf numFmtId="0" fontId="48" fillId="0" borderId="22" xfId="0" applyFont="1" applyBorder="1"/>
    <xf numFmtId="41" fontId="48" fillId="0" borderId="23" xfId="0" applyNumberFormat="1" applyFont="1" applyBorder="1"/>
    <xf numFmtId="41" fontId="48" fillId="29" borderId="23" xfId="0" applyNumberFormat="1" applyFont="1" applyFill="1" applyBorder="1"/>
    <xf numFmtId="41" fontId="48" fillId="29" borderId="38" xfId="0" applyNumberFormat="1" applyFont="1" applyFill="1" applyBorder="1"/>
    <xf numFmtId="41" fontId="52" fillId="0" borderId="24" xfId="0" applyNumberFormat="1" applyFont="1" applyBorder="1"/>
    <xf numFmtId="41" fontId="54" fillId="0" borderId="0" xfId="0" applyNumberFormat="1" applyFont="1"/>
    <xf numFmtId="41" fontId="2" fillId="0" borderId="0" xfId="0" applyNumberFormat="1" applyFont="1"/>
    <xf numFmtId="165" fontId="0" fillId="29" borderId="38" xfId="0" applyNumberFormat="1" applyFill="1" applyBorder="1" applyAlignment="1">
      <alignment horizontal="center"/>
    </xf>
    <xf numFmtId="0" fontId="2" fillId="0" borderId="24" xfId="0" applyFont="1" applyBorder="1" applyAlignment="1">
      <alignment horizontal="center"/>
    </xf>
    <xf numFmtId="164" fontId="2" fillId="0" borderId="13" xfId="1" applyNumberFormat="1" applyFont="1" applyFill="1" applyBorder="1"/>
    <xf numFmtId="164" fontId="2" fillId="0" borderId="15" xfId="1" applyNumberFormat="1" applyFont="1" applyFill="1" applyBorder="1"/>
    <xf numFmtId="164" fontId="2" fillId="0" borderId="24" xfId="1" applyNumberFormat="1" applyFont="1" applyFill="1" applyBorder="1"/>
    <xf numFmtId="0" fontId="13" fillId="30" borderId="0" xfId="0" applyFont="1" applyFill="1" applyAlignment="1">
      <alignment horizontal="center" vertical="center"/>
    </xf>
    <xf numFmtId="164" fontId="0" fillId="0" borderId="61" xfId="1" applyNumberFormat="1" applyFont="1" applyBorder="1"/>
    <xf numFmtId="164" fontId="0" fillId="0" borderId="57" xfId="1" applyNumberFormat="1" applyFont="1" applyBorder="1"/>
    <xf numFmtId="0" fontId="2" fillId="0" borderId="45" xfId="0" applyFont="1" applyBorder="1"/>
    <xf numFmtId="164" fontId="2" fillId="19" borderId="24" xfId="0" applyNumberFormat="1" applyFont="1" applyFill="1" applyBorder="1"/>
    <xf numFmtId="0" fontId="2" fillId="0" borderId="47" xfId="0" applyFont="1" applyBorder="1"/>
    <xf numFmtId="0" fontId="48" fillId="0" borderId="0" xfId="1" applyNumberFormat="1" applyFont="1" applyFill="1" applyBorder="1"/>
    <xf numFmtId="164" fontId="48" fillId="0" borderId="0" xfId="1" applyNumberFormat="1" applyFont="1" applyFill="1" applyBorder="1"/>
    <xf numFmtId="0" fontId="48" fillId="0" borderId="36" xfId="0" applyFont="1" applyBorder="1" applyAlignment="1">
      <alignment horizontal="center"/>
    </xf>
    <xf numFmtId="165" fontId="48" fillId="0" borderId="41" xfId="0" applyNumberFormat="1" applyFont="1" applyBorder="1" applyAlignment="1">
      <alignment horizontal="center"/>
    </xf>
    <xf numFmtId="165" fontId="48" fillId="29" borderId="41" xfId="0" applyNumberFormat="1" applyFont="1" applyFill="1" applyBorder="1" applyAlignment="1">
      <alignment horizontal="center"/>
    </xf>
    <xf numFmtId="0" fontId="52" fillId="0" borderId="42" xfId="0" applyFont="1" applyBorder="1" applyAlignment="1">
      <alignment horizontal="center"/>
    </xf>
    <xf numFmtId="41" fontId="48" fillId="0" borderId="11" xfId="0" applyNumberFormat="1" applyFont="1" applyBorder="1"/>
    <xf numFmtId="41" fontId="48" fillId="0" borderId="13" xfId="0" applyNumberFormat="1" applyFont="1" applyBorder="1"/>
    <xf numFmtId="41" fontId="48" fillId="0" borderId="14" xfId="0" applyNumberFormat="1" applyFont="1" applyBorder="1"/>
    <xf numFmtId="41" fontId="48" fillId="0" borderId="15" xfId="0" applyNumberFormat="1" applyFont="1" applyBorder="1"/>
    <xf numFmtId="41" fontId="48" fillId="0" borderId="18" xfId="0" applyNumberFormat="1" applyFont="1" applyBorder="1"/>
    <xf numFmtId="41" fontId="48" fillId="0" borderId="16" xfId="0" applyNumberFormat="1" applyFont="1" applyBorder="1"/>
    <xf numFmtId="41" fontId="48" fillId="29" borderId="16" xfId="0" applyNumberFormat="1" applyFont="1" applyFill="1" applyBorder="1"/>
    <xf numFmtId="41" fontId="48" fillId="0" borderId="17" xfId="0" applyNumberFormat="1" applyFont="1" applyBorder="1"/>
    <xf numFmtId="41" fontId="32" fillId="0" borderId="0" xfId="0" applyNumberFormat="1" applyFont="1" applyAlignment="1">
      <alignment horizontal="center" vertical="center"/>
    </xf>
    <xf numFmtId="41" fontId="48" fillId="0" borderId="31" xfId="0" applyNumberFormat="1" applyFont="1" applyBorder="1"/>
    <xf numFmtId="41" fontId="48" fillId="0" borderId="29" xfId="0" applyNumberFormat="1" applyFont="1" applyBorder="1"/>
    <xf numFmtId="41" fontId="48" fillId="29" borderId="29" xfId="0" applyNumberFormat="1" applyFont="1" applyFill="1" applyBorder="1"/>
    <xf numFmtId="41" fontId="48" fillId="0" borderId="30" xfId="0" applyNumberFormat="1" applyFont="1" applyBorder="1"/>
    <xf numFmtId="164" fontId="48" fillId="0" borderId="0" xfId="0" applyNumberFormat="1" applyFont="1" applyAlignment="1">
      <alignment horizontal="center" vertical="center"/>
    </xf>
    <xf numFmtId="164" fontId="0" fillId="7" borderId="19" xfId="1" applyNumberFormat="1" applyFont="1" applyFill="1" applyBorder="1"/>
    <xf numFmtId="164" fontId="5" fillId="7" borderId="19" xfId="1" applyNumberFormat="1" applyFont="1" applyFill="1" applyBorder="1"/>
    <xf numFmtId="164" fontId="0" fillId="7" borderId="1" xfId="1" applyNumberFormat="1" applyFont="1" applyFill="1" applyBorder="1"/>
    <xf numFmtId="0" fontId="0" fillId="16" borderId="14" xfId="0" applyFill="1" applyBorder="1"/>
    <xf numFmtId="0" fontId="0" fillId="0" borderId="31" xfId="0" applyBorder="1"/>
    <xf numFmtId="166" fontId="0" fillId="7" borderId="29" xfId="2" applyNumberFormat="1" applyFont="1" applyFill="1" applyBorder="1"/>
    <xf numFmtId="0" fontId="24" fillId="7" borderId="0" xfId="0" applyFont="1" applyFill="1"/>
    <xf numFmtId="166" fontId="0" fillId="7" borderId="16" xfId="2" applyNumberFormat="1" applyFont="1" applyFill="1" applyBorder="1"/>
    <xf numFmtId="0" fontId="2" fillId="7" borderId="0" xfId="0" applyFont="1" applyFill="1"/>
    <xf numFmtId="166" fontId="0" fillId="7" borderId="1" xfId="2" applyNumberFormat="1" applyFont="1" applyFill="1" applyBorder="1"/>
    <xf numFmtId="170" fontId="5" fillId="7" borderId="1" xfId="4" applyNumberFormat="1" applyFont="1" applyFill="1" applyBorder="1" applyAlignment="1">
      <alignment horizontal="right"/>
    </xf>
    <xf numFmtId="170" fontId="5" fillId="7" borderId="16" xfId="4" applyNumberFormat="1" applyFont="1" applyFill="1" applyBorder="1" applyAlignment="1">
      <alignment horizontal="right"/>
    </xf>
    <xf numFmtId="169" fontId="5" fillId="7" borderId="1" xfId="4" applyNumberFormat="1" applyFont="1" applyFill="1" applyBorder="1" applyAlignment="1">
      <alignment horizontal="right"/>
    </xf>
    <xf numFmtId="169" fontId="5" fillId="7" borderId="16" xfId="4" applyNumberFormat="1" applyFont="1" applyFill="1" applyBorder="1" applyAlignment="1">
      <alignment horizontal="right"/>
    </xf>
    <xf numFmtId="167" fontId="5" fillId="7" borderId="19" xfId="3" applyNumberFormat="1" applyFont="1" applyFill="1" applyBorder="1"/>
    <xf numFmtId="167" fontId="5" fillId="7" borderId="1" xfId="3" applyNumberFormat="1" applyFont="1" applyFill="1" applyBorder="1"/>
    <xf numFmtId="167" fontId="5" fillId="7" borderId="16" xfId="3" applyNumberFormat="1" applyFont="1" applyFill="1" applyBorder="1"/>
    <xf numFmtId="0" fontId="24" fillId="7" borderId="49" xfId="0" applyFont="1" applyFill="1" applyBorder="1"/>
    <xf numFmtId="0" fontId="24" fillId="7" borderId="20" xfId="0" applyFont="1" applyFill="1" applyBorder="1"/>
    <xf numFmtId="9" fontId="24" fillId="0" borderId="0" xfId="3" applyFont="1" applyFill="1" applyBorder="1" applyAlignment="1">
      <alignment horizontal="left"/>
    </xf>
    <xf numFmtId="9" fontId="55" fillId="14" borderId="0" xfId="3" applyFont="1" applyFill="1" applyBorder="1" applyAlignment="1">
      <alignment horizontal="left"/>
    </xf>
    <xf numFmtId="0" fontId="29" fillId="14" borderId="0" xfId="0" applyFont="1" applyFill="1"/>
    <xf numFmtId="168" fontId="28" fillId="14" borderId="23" xfId="3" applyNumberFormat="1" applyFont="1" applyFill="1" applyBorder="1" applyAlignment="1">
      <alignment horizontal="center" vertical="center"/>
    </xf>
    <xf numFmtId="168" fontId="29" fillId="14" borderId="23" xfId="3" applyNumberFormat="1" applyFont="1" applyFill="1" applyBorder="1" applyAlignment="1">
      <alignment horizontal="center" vertical="center"/>
    </xf>
    <xf numFmtId="165" fontId="0" fillId="12" borderId="23" xfId="0" applyNumberFormat="1" applyFill="1" applyBorder="1" applyAlignment="1">
      <alignment horizontal="center"/>
    </xf>
    <xf numFmtId="0" fontId="2" fillId="12" borderId="48" xfId="0" applyFont="1" applyFill="1" applyBorder="1" applyAlignment="1">
      <alignment horizontal="center"/>
    </xf>
    <xf numFmtId="0" fontId="0" fillId="12" borderId="11" xfId="0" applyFill="1" applyBorder="1"/>
    <xf numFmtId="164" fontId="5" fillId="12" borderId="12" xfId="1" applyNumberFormat="1" applyFont="1" applyFill="1" applyBorder="1"/>
    <xf numFmtId="164" fontId="0" fillId="12" borderId="61" xfId="1" applyNumberFormat="1" applyFont="1" applyFill="1" applyBorder="1"/>
    <xf numFmtId="164" fontId="2" fillId="12" borderId="13" xfId="1" applyNumberFormat="1" applyFont="1" applyFill="1" applyBorder="1"/>
    <xf numFmtId="164" fontId="5" fillId="12" borderId="1" xfId="1" applyNumberFormat="1" applyFont="1" applyFill="1" applyBorder="1"/>
    <xf numFmtId="164" fontId="0" fillId="12" borderId="57" xfId="1" applyNumberFormat="1" applyFont="1" applyFill="1" applyBorder="1"/>
    <xf numFmtId="0" fontId="14" fillId="12" borderId="18" xfId="0" applyFont="1" applyFill="1" applyBorder="1"/>
    <xf numFmtId="164" fontId="0" fillId="12" borderId="16" xfId="1" applyNumberFormat="1" applyFont="1" applyFill="1" applyBorder="1"/>
    <xf numFmtId="164" fontId="5" fillId="12" borderId="16" xfId="1" applyNumberFormat="1" applyFont="1" applyFill="1" applyBorder="1"/>
    <xf numFmtId="164" fontId="0" fillId="12" borderId="50" xfId="1" applyNumberFormat="1" applyFont="1" applyFill="1" applyBorder="1"/>
    <xf numFmtId="164" fontId="0" fillId="12" borderId="62" xfId="1" applyNumberFormat="1" applyFont="1" applyFill="1" applyBorder="1"/>
    <xf numFmtId="0" fontId="2" fillId="12" borderId="31" xfId="0" applyFont="1" applyFill="1" applyBorder="1"/>
    <xf numFmtId="164" fontId="2" fillId="12" borderId="29" xfId="1" applyNumberFormat="1" applyFont="1" applyFill="1" applyBorder="1"/>
    <xf numFmtId="164" fontId="24" fillId="12" borderId="29" xfId="1" applyNumberFormat="1" applyFont="1" applyFill="1" applyBorder="1"/>
    <xf numFmtId="164" fontId="2" fillId="12" borderId="30" xfId="1" applyNumberFormat="1" applyFont="1" applyFill="1" applyBorder="1"/>
    <xf numFmtId="165" fontId="5" fillId="12" borderId="23" xfId="0" applyNumberFormat="1" applyFont="1" applyFill="1" applyBorder="1" applyAlignment="1">
      <alignment horizontal="center"/>
    </xf>
    <xf numFmtId="0" fontId="2" fillId="12" borderId="44" xfId="0" applyFont="1" applyFill="1" applyBorder="1" applyAlignment="1">
      <alignment horizontal="center"/>
    </xf>
    <xf numFmtId="0" fontId="0" fillId="12" borderId="56" xfId="0" applyFill="1" applyBorder="1"/>
    <xf numFmtId="0" fontId="14" fillId="12" borderId="63" xfId="0" applyFont="1" applyFill="1" applyBorder="1"/>
    <xf numFmtId="0" fontId="2" fillId="12" borderId="22" xfId="0" applyFont="1" applyFill="1" applyBorder="1"/>
    <xf numFmtId="0" fontId="2" fillId="12" borderId="24" xfId="0" applyFont="1" applyFill="1" applyBorder="1" applyAlignment="1">
      <alignment horizontal="center"/>
    </xf>
    <xf numFmtId="164" fontId="2" fillId="12" borderId="24" xfId="1" applyNumberFormat="1" applyFont="1" applyFill="1" applyBorder="1"/>
    <xf numFmtId="164" fontId="48" fillId="0" borderId="0" xfId="1" applyNumberFormat="1" applyFont="1"/>
    <xf numFmtId="0" fontId="0" fillId="4" borderId="0" xfId="0" applyFill="1"/>
    <xf numFmtId="0" fontId="2" fillId="0" borderId="49" xfId="0" applyFont="1" applyBorder="1" applyAlignment="1">
      <alignment horizontal="left" vertical="top"/>
    </xf>
    <xf numFmtId="14" fontId="2" fillId="0" borderId="49" xfId="0" applyNumberFormat="1" applyFont="1" applyBorder="1" applyAlignment="1">
      <alignment horizontal="right" vertical="top"/>
    </xf>
    <xf numFmtId="0" fontId="2" fillId="0" borderId="49" xfId="0" applyFont="1" applyBorder="1" applyAlignment="1">
      <alignment horizontal="right" vertical="top"/>
    </xf>
    <xf numFmtId="0" fontId="2" fillId="0" borderId="43" xfId="0" applyFont="1" applyBorder="1" applyAlignment="1">
      <alignment horizontal="left" vertical="top"/>
    </xf>
    <xf numFmtId="0" fontId="48" fillId="0" borderId="0" xfId="0" applyFont="1" applyAlignment="1">
      <alignment vertical="top"/>
    </xf>
    <xf numFmtId="0" fontId="16" fillId="0" borderId="8" xfId="0" applyFont="1" applyBorder="1"/>
    <xf numFmtId="0" fontId="16" fillId="0" borderId="27" xfId="0" applyFont="1" applyBorder="1"/>
    <xf numFmtId="0" fontId="16" fillId="0" borderId="45" xfId="0" applyFont="1" applyBorder="1"/>
    <xf numFmtId="0" fontId="16" fillId="0" borderId="0" xfId="0" applyFont="1"/>
    <xf numFmtId="41" fontId="29" fillId="9" borderId="0" xfId="0" applyNumberFormat="1" applyFont="1" applyFill="1"/>
    <xf numFmtId="41" fontId="29" fillId="9" borderId="7" xfId="0" applyNumberFormat="1" applyFont="1" applyFill="1" applyBorder="1"/>
    <xf numFmtId="165" fontId="5" fillId="0" borderId="23" xfId="0" applyNumberFormat="1" applyFont="1" applyBorder="1" applyAlignment="1">
      <alignment horizontal="center"/>
    </xf>
    <xf numFmtId="41" fontId="5" fillId="9" borderId="0" xfId="0" applyNumberFormat="1" applyFont="1" applyFill="1"/>
    <xf numFmtId="41" fontId="5" fillId="5" borderId="0" xfId="0" applyNumberFormat="1" applyFont="1" applyFill="1"/>
    <xf numFmtId="41" fontId="5" fillId="0" borderId="0" xfId="0" applyNumberFormat="1" applyFont="1"/>
    <xf numFmtId="164" fontId="0" fillId="0" borderId="32" xfId="1" applyNumberFormat="1" applyFont="1" applyFill="1" applyBorder="1"/>
    <xf numFmtId="0" fontId="2" fillId="0" borderId="0" xfId="0" applyFont="1" applyAlignment="1">
      <alignment horizontal="center" vertical="top"/>
    </xf>
    <xf numFmtId="166" fontId="5" fillId="6" borderId="29" xfId="2" applyNumberFormat="1" applyFont="1" applyFill="1" applyBorder="1"/>
    <xf numFmtId="0" fontId="5" fillId="6" borderId="0" xfId="0" applyFont="1" applyFill="1"/>
    <xf numFmtId="166" fontId="0" fillId="6" borderId="29" xfId="2" applyNumberFormat="1" applyFont="1" applyFill="1" applyBorder="1"/>
    <xf numFmtId="166" fontId="0" fillId="6" borderId="16" xfId="2" applyNumberFormat="1" applyFont="1" applyFill="1" applyBorder="1"/>
    <xf numFmtId="166" fontId="0" fillId="6" borderId="1" xfId="2" applyNumberFormat="1" applyFont="1" applyFill="1" applyBorder="1"/>
    <xf numFmtId="169" fontId="5" fillId="6" borderId="1" xfId="4" applyNumberFormat="1" applyFont="1" applyFill="1" applyBorder="1" applyAlignment="1">
      <alignment horizontal="right"/>
    </xf>
    <xf numFmtId="169" fontId="5" fillId="6" borderId="16" xfId="4" applyNumberFormat="1" applyFont="1" applyFill="1" applyBorder="1" applyAlignment="1">
      <alignment horizontal="right"/>
    </xf>
    <xf numFmtId="170" fontId="5" fillId="6" borderId="1" xfId="4" applyNumberFormat="1" applyFont="1" applyFill="1" applyBorder="1" applyAlignment="1">
      <alignment horizontal="right"/>
    </xf>
    <xf numFmtId="170" fontId="5" fillId="6" borderId="16" xfId="4" applyNumberFormat="1" applyFont="1" applyFill="1" applyBorder="1" applyAlignment="1">
      <alignment horizontal="right"/>
    </xf>
    <xf numFmtId="169" fontId="5" fillId="6" borderId="1" xfId="4" applyNumberFormat="1" applyFont="1" applyFill="1" applyBorder="1" applyAlignment="1">
      <alignment horizontal="center"/>
    </xf>
    <xf numFmtId="169" fontId="5" fillId="6" borderId="16" xfId="4" applyNumberFormat="1" applyFont="1" applyFill="1" applyBorder="1" applyAlignment="1">
      <alignment horizontal="center"/>
    </xf>
    <xf numFmtId="170" fontId="5" fillId="6" borderId="1" xfId="4" applyNumberFormat="1" applyFont="1" applyFill="1" applyBorder="1" applyAlignment="1">
      <alignment horizontal="center"/>
    </xf>
    <xf numFmtId="170" fontId="5" fillId="6" borderId="16" xfId="4" applyNumberFormat="1" applyFont="1" applyFill="1" applyBorder="1" applyAlignment="1">
      <alignment horizontal="center"/>
    </xf>
    <xf numFmtId="169" fontId="34" fillId="33" borderId="1" xfId="4" applyNumberFormat="1" applyFont="1" applyFill="1" applyBorder="1" applyAlignment="1">
      <alignment horizontal="center"/>
    </xf>
    <xf numFmtId="169" fontId="34" fillId="6" borderId="1" xfId="4" applyNumberFormat="1" applyFont="1" applyFill="1" applyBorder="1" applyAlignment="1">
      <alignment horizontal="center"/>
    </xf>
    <xf numFmtId="169" fontId="34" fillId="33" borderId="16" xfId="4" applyNumberFormat="1" applyFont="1" applyFill="1" applyBorder="1" applyAlignment="1">
      <alignment horizontal="center"/>
    </xf>
    <xf numFmtId="169" fontId="34" fillId="6" borderId="16" xfId="4" applyNumberFormat="1" applyFont="1" applyFill="1" applyBorder="1" applyAlignment="1">
      <alignment horizontal="center"/>
    </xf>
    <xf numFmtId="0" fontId="2" fillId="0" borderId="54" xfId="0" applyFont="1" applyBorder="1" applyAlignment="1">
      <alignment vertical="top"/>
    </xf>
    <xf numFmtId="0" fontId="2" fillId="0" borderId="57" xfId="0" applyFont="1" applyBorder="1" applyAlignment="1">
      <alignment horizontal="left" vertical="top"/>
    </xf>
    <xf numFmtId="0" fontId="2" fillId="0" borderId="58" xfId="0" applyFont="1" applyBorder="1" applyAlignment="1">
      <alignment horizontal="left" vertical="top"/>
    </xf>
    <xf numFmtId="14" fontId="2" fillId="0" borderId="58" xfId="0" applyNumberFormat="1" applyFont="1" applyBorder="1" applyAlignment="1">
      <alignment horizontal="right" vertical="top"/>
    </xf>
    <xf numFmtId="0" fontId="2" fillId="0" borderId="58" xfId="0" applyFont="1" applyBorder="1" applyAlignment="1">
      <alignment horizontal="right" vertical="top"/>
    </xf>
    <xf numFmtId="0" fontId="2" fillId="0" borderId="3" xfId="0" applyFont="1" applyBorder="1" applyAlignment="1">
      <alignment horizontal="left" vertical="top"/>
    </xf>
    <xf numFmtId="0" fontId="0" fillId="0" borderId="57" xfId="0" applyBorder="1" applyAlignment="1">
      <alignment horizontal="left" vertical="top"/>
    </xf>
    <xf numFmtId="0" fontId="0" fillId="0" borderId="58" xfId="0" applyBorder="1" applyAlignment="1">
      <alignment horizontal="center" vertical="top"/>
    </xf>
    <xf numFmtId="0" fontId="0" fillId="0" borderId="3" xfId="0" applyBorder="1" applyAlignment="1">
      <alignment horizontal="center" vertical="top"/>
    </xf>
    <xf numFmtId="0" fontId="0" fillId="0" borderId="51" xfId="0" applyBorder="1" applyAlignment="1">
      <alignment horizontal="left" vertical="top" indent="2"/>
    </xf>
    <xf numFmtId="43" fontId="0" fillId="4" borderId="0" xfId="1" applyFont="1" applyFill="1"/>
    <xf numFmtId="41" fontId="0" fillId="4" borderId="0" xfId="0" applyNumberFormat="1" applyFill="1"/>
    <xf numFmtId="43" fontId="0" fillId="4" borderId="0" xfId="0" applyNumberFormat="1" applyFill="1"/>
    <xf numFmtId="0" fontId="2" fillId="0" borderId="52" xfId="0" applyFont="1" applyBorder="1" applyAlignment="1">
      <alignment horizontal="center" vertical="top"/>
    </xf>
    <xf numFmtId="14" fontId="0" fillId="0" borderId="0" xfId="0" applyNumberFormat="1" applyAlignment="1">
      <alignment horizontal="right" vertical="top"/>
    </xf>
    <xf numFmtId="165" fontId="5" fillId="0" borderId="0" xfId="0" applyNumberFormat="1" applyFont="1"/>
    <xf numFmtId="0" fontId="0" fillId="0" borderId="59" xfId="0" applyBorder="1" applyAlignment="1">
      <alignment horizontal="left" vertical="top"/>
    </xf>
    <xf numFmtId="0" fontId="2" fillId="9" borderId="53" xfId="0" applyFont="1" applyFill="1" applyBorder="1" applyAlignment="1">
      <alignment horizontal="center"/>
    </xf>
    <xf numFmtId="0" fontId="23" fillId="11" borderId="45" xfId="0" applyFont="1" applyFill="1" applyBorder="1" applyAlignment="1">
      <alignment horizontal="center"/>
    </xf>
    <xf numFmtId="0" fontId="2" fillId="3" borderId="51" xfId="0" applyFont="1" applyFill="1" applyBorder="1" applyAlignment="1">
      <alignment horizontal="center"/>
    </xf>
    <xf numFmtId="0" fontId="2" fillId="3" borderId="54" xfId="0" applyFont="1" applyFill="1" applyBorder="1" applyAlignment="1">
      <alignment horizontal="center"/>
    </xf>
    <xf numFmtId="0" fontId="2" fillId="9" borderId="35" xfId="0" applyFont="1" applyFill="1" applyBorder="1" applyAlignment="1">
      <alignment horizontal="center"/>
    </xf>
    <xf numFmtId="0" fontId="2" fillId="9" borderId="38" xfId="0" applyFont="1" applyFill="1" applyBorder="1" applyAlignment="1">
      <alignment horizontal="center"/>
    </xf>
    <xf numFmtId="0" fontId="6" fillId="0" borderId="35" xfId="0" applyFont="1" applyBorder="1" applyAlignment="1">
      <alignment horizontal="center" vertical="center" wrapText="1"/>
    </xf>
    <xf numFmtId="178" fontId="6" fillId="0" borderId="35" xfId="0" applyNumberFormat="1" applyFont="1" applyBorder="1" applyAlignment="1">
      <alignment horizontal="center" vertical="center" wrapText="1"/>
    </xf>
    <xf numFmtId="0" fontId="0" fillId="0" borderId="4" xfId="0" applyBorder="1"/>
    <xf numFmtId="164" fontId="0" fillId="30" borderId="4" xfId="0" applyNumberFormat="1" applyFill="1" applyBorder="1"/>
    <xf numFmtId="164" fontId="5" fillId="20" borderId="4" xfId="0" applyNumberFormat="1" applyFont="1" applyFill="1" applyBorder="1"/>
    <xf numFmtId="0" fontId="0" fillId="32" borderId="4" xfId="0" applyFill="1" applyBorder="1"/>
    <xf numFmtId="164" fontId="5" fillId="30" borderId="4" xfId="0" applyNumberFormat="1" applyFont="1" applyFill="1" applyBorder="1"/>
    <xf numFmtId="0" fontId="5" fillId="4" borderId="4" xfId="0" applyFont="1" applyFill="1" applyBorder="1"/>
    <xf numFmtId="164" fontId="5" fillId="12" borderId="4" xfId="0" applyNumberFormat="1" applyFont="1" applyFill="1" applyBorder="1"/>
    <xf numFmtId="0" fontId="2" fillId="7" borderId="26" xfId="0" applyFont="1" applyFill="1" applyBorder="1"/>
    <xf numFmtId="164" fontId="2" fillId="7" borderId="26" xfId="0" applyNumberFormat="1" applyFont="1" applyFill="1" applyBorder="1"/>
    <xf numFmtId="0" fontId="5" fillId="0" borderId="64" xfId="0" applyFont="1" applyBorder="1"/>
    <xf numFmtId="0" fontId="5" fillId="0" borderId="4" xfId="0" applyFont="1" applyBorder="1"/>
    <xf numFmtId="0" fontId="5" fillId="32" borderId="4" xfId="0" applyFont="1" applyFill="1" applyBorder="1"/>
    <xf numFmtId="164" fontId="2" fillId="7" borderId="26" xfId="1" applyNumberFormat="1" applyFont="1" applyFill="1" applyBorder="1"/>
    <xf numFmtId="0" fontId="2" fillId="7" borderId="35" xfId="0" applyFont="1" applyFill="1" applyBorder="1"/>
    <xf numFmtId="164" fontId="2" fillId="7" borderId="35" xfId="0" applyNumberFormat="1" applyFont="1" applyFill="1" applyBorder="1"/>
    <xf numFmtId="164" fontId="5" fillId="0" borderId="4" xfId="0" applyNumberFormat="1" applyFont="1" applyBorder="1"/>
    <xf numFmtId="164" fontId="5" fillId="0" borderId="2" xfId="0" applyNumberFormat="1" applyFont="1" applyBorder="1"/>
    <xf numFmtId="164" fontId="0" fillId="0" borderId="4" xfId="0" applyNumberFormat="1" applyBorder="1"/>
    <xf numFmtId="0" fontId="0" fillId="0" borderId="0" xfId="0" applyAlignment="1">
      <alignment wrapText="1"/>
    </xf>
    <xf numFmtId="168" fontId="0" fillId="0" borderId="0" xfId="0" applyNumberFormat="1"/>
    <xf numFmtId="168" fontId="0" fillId="0" borderId="0" xfId="3" applyNumberFormat="1" applyFont="1"/>
    <xf numFmtId="164" fontId="5" fillId="34" borderId="2" xfId="0" applyNumberFormat="1" applyFont="1" applyFill="1" applyBorder="1"/>
    <xf numFmtId="164" fontId="0" fillId="34" borderId="4" xfId="0" applyNumberFormat="1" applyFill="1" applyBorder="1"/>
    <xf numFmtId="43" fontId="0" fillId="34" borderId="0" xfId="1" applyFont="1" applyFill="1"/>
    <xf numFmtId="179" fontId="0" fillId="0" borderId="0" xfId="0" applyNumberFormat="1"/>
    <xf numFmtId="179" fontId="0" fillId="20" borderId="0" xfId="0" applyNumberFormat="1" applyFill="1"/>
    <xf numFmtId="165" fontId="0" fillId="32" borderId="23" xfId="0" applyNumberFormat="1" applyFill="1" applyBorder="1" applyAlignment="1">
      <alignment horizontal="center"/>
    </xf>
    <xf numFmtId="168" fontId="0" fillId="32" borderId="12" xfId="3" applyNumberFormat="1" applyFont="1" applyFill="1" applyBorder="1"/>
    <xf numFmtId="168" fontId="0" fillId="32" borderId="1" xfId="3" applyNumberFormat="1" applyFont="1" applyFill="1" applyBorder="1"/>
    <xf numFmtId="168" fontId="2" fillId="32" borderId="29" xfId="3" applyNumberFormat="1" applyFont="1" applyFill="1" applyBorder="1"/>
    <xf numFmtId="168" fontId="0" fillId="32" borderId="16" xfId="3" applyNumberFormat="1" applyFont="1" applyFill="1" applyBorder="1"/>
    <xf numFmtId="0" fontId="56" fillId="0" borderId="0" xfId="0" applyFont="1"/>
    <xf numFmtId="168" fontId="57" fillId="0" borderId="0" xfId="3" applyNumberFormat="1" applyFont="1" applyFill="1" applyBorder="1"/>
    <xf numFmtId="164" fontId="57" fillId="0" borderId="0" xfId="1" applyNumberFormat="1" applyFont="1" applyFill="1" applyBorder="1"/>
    <xf numFmtId="164" fontId="0" fillId="32" borderId="12" xfId="1" applyNumberFormat="1" applyFont="1" applyFill="1" applyBorder="1"/>
    <xf numFmtId="164" fontId="0" fillId="32" borderId="1" xfId="1" applyNumberFormat="1" applyFont="1" applyFill="1" applyBorder="1"/>
    <xf numFmtId="164" fontId="0" fillId="32" borderId="16" xfId="1" applyNumberFormat="1" applyFont="1" applyFill="1" applyBorder="1"/>
    <xf numFmtId="164" fontId="0" fillId="32" borderId="50" xfId="1" applyNumberFormat="1" applyFont="1" applyFill="1" applyBorder="1"/>
    <xf numFmtId="164" fontId="0" fillId="16" borderId="12" xfId="1" applyNumberFormat="1" applyFont="1" applyFill="1" applyBorder="1"/>
    <xf numFmtId="164" fontId="0" fillId="16" borderId="16" xfId="1" applyNumberFormat="1" applyFont="1" applyFill="1" applyBorder="1"/>
    <xf numFmtId="164" fontId="0" fillId="32" borderId="61" xfId="1" applyNumberFormat="1" applyFont="1" applyFill="1" applyBorder="1"/>
    <xf numFmtId="164" fontId="0" fillId="32" borderId="57" xfId="1" applyNumberFormat="1" applyFont="1" applyFill="1" applyBorder="1"/>
    <xf numFmtId="0" fontId="56" fillId="0" borderId="0" xfId="0" applyFont="1" applyAlignment="1">
      <alignment wrapText="1"/>
    </xf>
    <xf numFmtId="164" fontId="56" fillId="0" borderId="0" xfId="1" applyNumberFormat="1" applyFont="1"/>
    <xf numFmtId="0" fontId="2" fillId="35" borderId="0" xfId="0" applyFont="1" applyFill="1"/>
    <xf numFmtId="44" fontId="2" fillId="4" borderId="23" xfId="2" applyFont="1" applyFill="1" applyBorder="1"/>
    <xf numFmtId="0" fontId="0" fillId="32" borderId="0" xfId="0" applyFill="1"/>
    <xf numFmtId="0" fontId="2" fillId="8" borderId="0" xfId="0" applyFont="1" applyFill="1" applyAlignment="1">
      <alignment horizontal="center"/>
    </xf>
    <xf numFmtId="0" fontId="2" fillId="0" borderId="57" xfId="0" applyFont="1" applyBorder="1" applyAlignment="1">
      <alignment horizontal="center"/>
    </xf>
    <xf numFmtId="0" fontId="2" fillId="0" borderId="58" xfId="0" applyFont="1" applyBorder="1" applyAlignment="1">
      <alignment horizontal="center"/>
    </xf>
    <xf numFmtId="0" fontId="2" fillId="0" borderId="3" xfId="0" applyFont="1" applyBorder="1" applyAlignment="1">
      <alignment horizontal="center"/>
    </xf>
    <xf numFmtId="0" fontId="0" fillId="0" borderId="53" xfId="0" applyBorder="1" applyAlignment="1">
      <alignment horizontal="left" vertical="top" wrapText="1"/>
    </xf>
    <xf numFmtId="0" fontId="0" fillId="0" borderId="49" xfId="0" applyBorder="1" applyAlignment="1">
      <alignment horizontal="left" vertical="top" wrapText="1"/>
    </xf>
    <xf numFmtId="0" fontId="0" fillId="0" borderId="43" xfId="0" applyBorder="1" applyAlignment="1">
      <alignment horizontal="left" vertical="top" wrapText="1"/>
    </xf>
    <xf numFmtId="0" fontId="0" fillId="0" borderId="51" xfId="0" applyBorder="1" applyAlignment="1">
      <alignment horizontal="left" vertical="top"/>
    </xf>
    <xf numFmtId="0" fontId="0" fillId="0" borderId="0" xfId="0" applyAlignment="1">
      <alignment horizontal="left" vertical="top"/>
    </xf>
    <xf numFmtId="0" fontId="0" fillId="0" borderId="20" xfId="0" applyBorder="1" applyAlignment="1">
      <alignment horizontal="left" vertical="top"/>
    </xf>
    <xf numFmtId="0" fontId="0" fillId="0" borderId="51" xfId="0" applyBorder="1" applyAlignment="1">
      <alignment horizontal="left" vertical="top" wrapText="1" indent="3"/>
    </xf>
    <xf numFmtId="0" fontId="0" fillId="0" borderId="0" xfId="0" applyAlignment="1">
      <alignment horizontal="left" vertical="top" wrapText="1" indent="3"/>
    </xf>
    <xf numFmtId="0" fontId="0" fillId="0" borderId="20" xfId="0" applyBorder="1" applyAlignment="1">
      <alignment horizontal="left" vertical="top" wrapText="1" indent="3"/>
    </xf>
    <xf numFmtId="0" fontId="0" fillId="0" borderId="54" xfId="0" applyBorder="1" applyAlignment="1">
      <alignment horizontal="left" vertical="top" wrapText="1"/>
    </xf>
    <xf numFmtId="0" fontId="0" fillId="0" borderId="52" xfId="0" applyBorder="1" applyAlignment="1">
      <alignment horizontal="left" vertical="top" wrapText="1"/>
    </xf>
    <xf numFmtId="0" fontId="0" fillId="0" borderId="55" xfId="0" applyBorder="1" applyAlignment="1">
      <alignment horizontal="left" vertical="top" wrapText="1"/>
    </xf>
    <xf numFmtId="0" fontId="0" fillId="0" borderId="59" xfId="0" applyBorder="1" applyAlignment="1">
      <alignment horizontal="left" vertical="top"/>
    </xf>
    <xf numFmtId="0" fontId="0" fillId="0" borderId="60" xfId="0" applyBorder="1" applyAlignment="1">
      <alignment horizontal="left" vertical="top"/>
    </xf>
    <xf numFmtId="0" fontId="0" fillId="0" borderId="32" xfId="0" applyBorder="1" applyAlignment="1">
      <alignment horizontal="left" vertical="top"/>
    </xf>
    <xf numFmtId="0" fontId="0" fillId="0" borderId="51" xfId="0" applyBorder="1" applyAlignment="1">
      <alignment horizontal="left" vertical="top" wrapText="1"/>
    </xf>
    <xf numFmtId="0" fontId="0" fillId="0" borderId="0" xfId="0" applyAlignment="1">
      <alignment horizontal="left" vertical="top" wrapText="1"/>
    </xf>
    <xf numFmtId="0" fontId="0" fillId="0" borderId="20" xfId="0" applyBorder="1" applyAlignment="1">
      <alignment horizontal="left" vertical="top" wrapText="1"/>
    </xf>
    <xf numFmtId="0" fontId="12" fillId="0" borderId="0" xfId="0" applyFont="1" applyAlignment="1">
      <alignment horizontal="center" vertical="center"/>
    </xf>
    <xf numFmtId="0" fontId="11" fillId="0" borderId="0" xfId="0" applyFont="1" applyAlignment="1">
      <alignment horizontal="center" vertical="center"/>
    </xf>
    <xf numFmtId="0" fontId="11" fillId="0" borderId="27" xfId="0" applyFont="1" applyBorder="1" applyAlignment="1">
      <alignment horizontal="center" vertical="center"/>
    </xf>
    <xf numFmtId="0" fontId="13" fillId="0" borderId="36" xfId="0" applyFont="1" applyBorder="1" applyAlignment="1">
      <alignment horizontal="center" vertical="center"/>
    </xf>
    <xf numFmtId="0" fontId="13" fillId="0" borderId="37" xfId="0" applyFont="1" applyBorder="1" applyAlignment="1">
      <alignment horizontal="center" vertical="center"/>
    </xf>
    <xf numFmtId="0" fontId="13" fillId="0" borderId="31" xfId="0" applyFont="1" applyBorder="1" applyAlignment="1">
      <alignment horizontal="center" vertical="center"/>
    </xf>
    <xf numFmtId="0" fontId="13" fillId="14" borderId="36" xfId="0" applyFont="1" applyFill="1" applyBorder="1" applyAlignment="1">
      <alignment horizontal="center" vertical="center"/>
    </xf>
    <xf numFmtId="0" fontId="13" fillId="14" borderId="37" xfId="0" applyFont="1" applyFill="1" applyBorder="1" applyAlignment="1">
      <alignment horizontal="center" vertical="center"/>
    </xf>
    <xf numFmtId="0" fontId="13" fillId="14" borderId="31" xfId="0" applyFont="1" applyFill="1" applyBorder="1" applyAlignment="1">
      <alignment horizontal="center" vertical="center"/>
    </xf>
    <xf numFmtId="0" fontId="0" fillId="21" borderId="47" xfId="0" applyFill="1" applyBorder="1" applyAlignment="1">
      <alignment horizontal="center"/>
    </xf>
    <xf numFmtId="0" fontId="0" fillId="21" borderId="45" xfId="0" applyFill="1" applyBorder="1" applyAlignment="1">
      <alignment horizontal="center"/>
    </xf>
    <xf numFmtId="0" fontId="0" fillId="21" borderId="44" xfId="0" applyFill="1" applyBorder="1" applyAlignment="1">
      <alignment horizontal="center"/>
    </xf>
    <xf numFmtId="0" fontId="13" fillId="13" borderId="2" xfId="0" applyFont="1" applyFill="1" applyBorder="1" applyAlignment="1">
      <alignment horizontal="center" vertical="center" textRotation="90" wrapText="1"/>
    </xf>
    <xf numFmtId="0" fontId="13" fillId="13" borderId="4" xfId="0" applyFont="1" applyFill="1" applyBorder="1" applyAlignment="1">
      <alignment horizontal="center" vertical="center" textRotation="90" wrapText="1"/>
    </xf>
    <xf numFmtId="0" fontId="13" fillId="13" borderId="5" xfId="0" applyFont="1" applyFill="1" applyBorder="1" applyAlignment="1">
      <alignment horizontal="center" vertical="center" textRotation="90" wrapText="1"/>
    </xf>
    <xf numFmtId="0" fontId="13" fillId="17" borderId="6" xfId="0" applyFont="1" applyFill="1" applyBorder="1" applyAlignment="1">
      <alignment horizontal="center" vertical="center" textRotation="90" wrapText="1"/>
    </xf>
    <xf numFmtId="0" fontId="13" fillId="17" borderId="7" xfId="0" applyFont="1" applyFill="1" applyBorder="1" applyAlignment="1">
      <alignment horizontal="center" vertical="center" textRotation="90" wrapText="1"/>
    </xf>
    <xf numFmtId="0" fontId="13" fillId="17" borderId="8" xfId="0" applyFont="1" applyFill="1" applyBorder="1" applyAlignment="1">
      <alignment horizontal="center" vertical="center" textRotation="90" wrapText="1"/>
    </xf>
    <xf numFmtId="0" fontId="13" fillId="13" borderId="6" xfId="0" applyFont="1" applyFill="1" applyBorder="1" applyAlignment="1">
      <alignment horizontal="center" vertical="center" textRotation="90" wrapText="1"/>
    </xf>
    <xf numFmtId="0" fontId="13" fillId="13" borderId="7" xfId="0" applyFont="1" applyFill="1" applyBorder="1" applyAlignment="1">
      <alignment horizontal="center" vertical="center" textRotation="90" wrapText="1"/>
    </xf>
    <xf numFmtId="0" fontId="13" fillId="13" borderId="8" xfId="0" applyFont="1" applyFill="1" applyBorder="1" applyAlignment="1">
      <alignment horizontal="center" vertical="center" textRotation="90" wrapText="1"/>
    </xf>
    <xf numFmtId="0" fontId="13" fillId="18" borderId="2" xfId="0" applyFont="1" applyFill="1" applyBorder="1" applyAlignment="1">
      <alignment horizontal="center" vertical="center" textRotation="90" wrapText="1"/>
    </xf>
    <xf numFmtId="0" fontId="13" fillId="18" borderId="4" xfId="0" applyFont="1" applyFill="1" applyBorder="1" applyAlignment="1">
      <alignment horizontal="center" vertical="center" textRotation="90" wrapText="1"/>
    </xf>
    <xf numFmtId="0" fontId="13" fillId="18" borderId="5" xfId="0" applyFont="1" applyFill="1" applyBorder="1" applyAlignment="1">
      <alignment horizontal="center" vertical="center" textRotation="90" wrapText="1"/>
    </xf>
    <xf numFmtId="0" fontId="53" fillId="0" borderId="6" xfId="0" applyFont="1" applyBorder="1" applyAlignment="1">
      <alignment horizontal="center" vertical="center" textRotation="90" wrapText="1"/>
    </xf>
    <xf numFmtId="0" fontId="53" fillId="0" borderId="7" xfId="0" applyFont="1" applyBorder="1" applyAlignment="1">
      <alignment horizontal="center" vertical="center" textRotation="90" wrapText="1"/>
    </xf>
    <xf numFmtId="0" fontId="53" fillId="0" borderId="8" xfId="0" applyFont="1" applyBorder="1" applyAlignment="1">
      <alignment horizontal="center" vertical="center" textRotation="90" wrapText="1"/>
    </xf>
    <xf numFmtId="0" fontId="44" fillId="28" borderId="47" xfId="0" applyFont="1" applyFill="1" applyBorder="1" applyAlignment="1">
      <alignment horizontal="center" vertical="center"/>
    </xf>
    <xf numFmtId="0" fontId="16" fillId="28" borderId="45" xfId="0" applyFont="1" applyFill="1" applyBorder="1" applyAlignment="1">
      <alignment horizontal="center" vertical="center"/>
    </xf>
    <xf numFmtId="0" fontId="49" fillId="17" borderId="6" xfId="0" applyFont="1" applyFill="1" applyBorder="1" applyAlignment="1">
      <alignment horizontal="center" vertical="center" textRotation="90" wrapText="1"/>
    </xf>
    <xf numFmtId="0" fontId="49" fillId="17" borderId="7" xfId="0" applyFont="1" applyFill="1" applyBorder="1" applyAlignment="1">
      <alignment horizontal="center" vertical="center" textRotation="90" wrapText="1"/>
    </xf>
    <xf numFmtId="0" fontId="49" fillId="17" borderId="8" xfId="0" applyFont="1" applyFill="1" applyBorder="1" applyAlignment="1">
      <alignment horizontal="center" vertical="center" textRotation="90" wrapText="1"/>
    </xf>
    <xf numFmtId="0" fontId="49" fillId="32" borderId="6" xfId="0" applyFont="1" applyFill="1" applyBorder="1" applyAlignment="1">
      <alignment horizontal="center" vertical="center" textRotation="90" wrapText="1"/>
    </xf>
    <xf numFmtId="0" fontId="49" fillId="32" borderId="7" xfId="0" applyFont="1" applyFill="1" applyBorder="1" applyAlignment="1">
      <alignment horizontal="center" vertical="center" textRotation="90" wrapText="1"/>
    </xf>
    <xf numFmtId="0" fontId="49" fillId="32" borderId="8" xfId="0" applyFont="1" applyFill="1" applyBorder="1" applyAlignment="1">
      <alignment horizontal="center" vertical="center" textRotation="90" wrapText="1"/>
    </xf>
    <xf numFmtId="0" fontId="13" fillId="32" borderId="6" xfId="0" applyFont="1" applyFill="1" applyBorder="1" applyAlignment="1">
      <alignment horizontal="center" vertical="center" textRotation="90" wrapText="1"/>
    </xf>
    <xf numFmtId="0" fontId="13" fillId="32" borderId="7" xfId="0" applyFont="1" applyFill="1" applyBorder="1" applyAlignment="1">
      <alignment horizontal="center" vertical="center" textRotation="90" wrapText="1"/>
    </xf>
    <xf numFmtId="0" fontId="13" fillId="32" borderId="8" xfId="0" applyFont="1" applyFill="1" applyBorder="1" applyAlignment="1">
      <alignment horizontal="center" vertical="center" textRotation="90" wrapText="1"/>
    </xf>
    <xf numFmtId="0" fontId="53" fillId="0" borderId="2" xfId="0" applyFont="1" applyBorder="1" applyAlignment="1">
      <alignment horizontal="center" vertical="center" textRotation="90" wrapText="1"/>
    </xf>
    <xf numFmtId="0" fontId="53" fillId="0" borderId="4" xfId="0" applyFont="1" applyBorder="1" applyAlignment="1">
      <alignment horizontal="center" vertical="center" textRotation="90" wrapText="1"/>
    </xf>
    <xf numFmtId="0" fontId="53" fillId="0" borderId="5" xfId="0" applyFont="1" applyBorder="1" applyAlignment="1">
      <alignment horizontal="center" vertical="center" textRotation="90" wrapText="1"/>
    </xf>
    <xf numFmtId="0" fontId="21" fillId="32" borderId="2" xfId="0" applyFont="1" applyFill="1" applyBorder="1" applyAlignment="1">
      <alignment horizontal="center" vertical="center" textRotation="90" wrapText="1"/>
    </xf>
    <xf numFmtId="0" fontId="21" fillId="32" borderId="4" xfId="0" applyFont="1" applyFill="1" applyBorder="1" applyAlignment="1">
      <alignment horizontal="center" vertical="center" textRotation="90" wrapText="1"/>
    </xf>
    <xf numFmtId="0" fontId="21" fillId="32" borderId="5" xfId="0" applyFont="1" applyFill="1" applyBorder="1" applyAlignment="1">
      <alignment horizontal="center" vertical="center" textRotation="90" wrapText="1"/>
    </xf>
    <xf numFmtId="0" fontId="13" fillId="32" borderId="2" xfId="0" applyFont="1" applyFill="1" applyBorder="1" applyAlignment="1">
      <alignment horizontal="center" vertical="center" textRotation="90" wrapText="1"/>
    </xf>
    <xf numFmtId="0" fontId="13" fillId="32" borderId="4" xfId="0" applyFont="1" applyFill="1" applyBorder="1" applyAlignment="1">
      <alignment horizontal="center" vertical="center" textRotation="90" wrapText="1"/>
    </xf>
    <xf numFmtId="0" fontId="13" fillId="32" borderId="5" xfId="0" applyFont="1" applyFill="1" applyBorder="1" applyAlignment="1">
      <alignment horizontal="center" vertical="center" textRotation="90" wrapText="1"/>
    </xf>
    <xf numFmtId="0" fontId="21" fillId="18" borderId="2" xfId="0" applyFont="1" applyFill="1" applyBorder="1" applyAlignment="1">
      <alignment horizontal="center" vertical="center" textRotation="90" wrapText="1"/>
    </xf>
    <xf numFmtId="0" fontId="21" fillId="18" borderId="4" xfId="0" applyFont="1" applyFill="1" applyBorder="1" applyAlignment="1">
      <alignment horizontal="center" vertical="center" textRotation="90" wrapText="1"/>
    </xf>
    <xf numFmtId="0" fontId="21" fillId="18" borderId="5" xfId="0" applyFont="1" applyFill="1" applyBorder="1" applyAlignment="1">
      <alignment horizontal="center" vertical="center" textRotation="90" wrapText="1"/>
    </xf>
    <xf numFmtId="0" fontId="17" fillId="12" borderId="47" xfId="0" applyFont="1" applyFill="1" applyBorder="1" applyAlignment="1">
      <alignment horizontal="center" vertical="center"/>
    </xf>
    <xf numFmtId="0" fontId="17" fillId="12" borderId="45" xfId="0" applyFont="1" applyFill="1" applyBorder="1" applyAlignment="1">
      <alignment horizontal="center" vertical="center"/>
    </xf>
    <xf numFmtId="0" fontId="17" fillId="12" borderId="44" xfId="0" applyFont="1" applyFill="1" applyBorder="1" applyAlignment="1">
      <alignment horizontal="center" vertical="center"/>
    </xf>
    <xf numFmtId="0" fontId="16" fillId="12" borderId="47" xfId="0" applyFont="1" applyFill="1" applyBorder="1" applyAlignment="1">
      <alignment horizontal="center" vertical="center"/>
    </xf>
    <xf numFmtId="0" fontId="16" fillId="12" borderId="45" xfId="0" applyFont="1" applyFill="1" applyBorder="1" applyAlignment="1">
      <alignment horizontal="center" vertical="center"/>
    </xf>
    <xf numFmtId="0" fontId="16" fillId="12" borderId="44" xfId="0" applyFont="1" applyFill="1" applyBorder="1" applyAlignment="1">
      <alignment horizontal="center" vertical="center"/>
    </xf>
    <xf numFmtId="0" fontId="17" fillId="28" borderId="47" xfId="0" applyFont="1" applyFill="1" applyBorder="1" applyAlignment="1">
      <alignment horizontal="center" vertical="center"/>
    </xf>
    <xf numFmtId="0" fontId="16" fillId="28" borderId="44" xfId="0" applyFont="1" applyFill="1" applyBorder="1" applyAlignment="1">
      <alignment horizontal="center" vertical="center"/>
    </xf>
    <xf numFmtId="0" fontId="16" fillId="0" borderId="27" xfId="0" applyFont="1" applyBorder="1" applyAlignment="1">
      <alignment horizontal="center" vertical="center"/>
    </xf>
    <xf numFmtId="0" fontId="27" fillId="0" borderId="6" xfId="0" applyFont="1" applyBorder="1" applyAlignment="1">
      <alignment horizontal="left" vertical="center"/>
    </xf>
    <xf numFmtId="0" fontId="27" fillId="0" borderId="8" xfId="0" applyFont="1" applyBorder="1" applyAlignment="1">
      <alignment horizontal="left" vertical="center"/>
    </xf>
    <xf numFmtId="0" fontId="9" fillId="9" borderId="2" xfId="0" applyFont="1" applyFill="1" applyBorder="1" applyAlignment="1">
      <alignment horizontal="center" vertical="center" textRotation="90" wrapText="1" readingOrder="1"/>
    </xf>
    <xf numFmtId="0" fontId="9" fillId="9" borderId="4" xfId="0" applyFont="1" applyFill="1" applyBorder="1" applyAlignment="1">
      <alignment horizontal="center" vertical="center" textRotation="90" wrapText="1" readingOrder="1"/>
    </xf>
    <xf numFmtId="0" fontId="9" fillId="9" borderId="5" xfId="0" applyFont="1" applyFill="1" applyBorder="1" applyAlignment="1">
      <alignment horizontal="center" vertical="center" textRotation="90" wrapText="1" readingOrder="1"/>
    </xf>
    <xf numFmtId="0" fontId="9" fillId="21" borderId="2" xfId="0" applyFont="1" applyFill="1" applyBorder="1" applyAlignment="1">
      <alignment horizontal="center" vertical="center" textRotation="90" wrapText="1" readingOrder="1"/>
    </xf>
    <xf numFmtId="0" fontId="9" fillId="21" borderId="4" xfId="0" applyFont="1" applyFill="1" applyBorder="1" applyAlignment="1">
      <alignment horizontal="center" vertical="center" textRotation="90" wrapText="1" readingOrder="1"/>
    </xf>
    <xf numFmtId="0" fontId="9" fillId="21" borderId="5" xfId="0" applyFont="1" applyFill="1" applyBorder="1" applyAlignment="1">
      <alignment horizontal="center" vertical="center" textRotation="90" wrapText="1" readingOrder="1"/>
    </xf>
    <xf numFmtId="0" fontId="9" fillId="22" borderId="2" xfId="0" applyFont="1" applyFill="1" applyBorder="1" applyAlignment="1">
      <alignment horizontal="center" vertical="center" textRotation="90" wrapText="1" readingOrder="1"/>
    </xf>
    <xf numFmtId="0" fontId="9" fillId="22" borderId="4" xfId="0" applyFont="1" applyFill="1" applyBorder="1" applyAlignment="1">
      <alignment horizontal="center" vertical="center" textRotation="90" wrapText="1" readingOrder="1"/>
    </xf>
    <xf numFmtId="0" fontId="9" fillId="22" borderId="5" xfId="0" applyFont="1" applyFill="1" applyBorder="1" applyAlignment="1">
      <alignment horizontal="center" vertical="center" textRotation="90" wrapText="1" readingOrder="1"/>
    </xf>
    <xf numFmtId="0" fontId="9" fillId="4" borderId="2" xfId="0" applyFont="1" applyFill="1" applyBorder="1" applyAlignment="1">
      <alignment horizontal="center" vertical="center" textRotation="90" wrapText="1" readingOrder="1"/>
    </xf>
    <xf numFmtId="0" fontId="9" fillId="4" borderId="4" xfId="0" applyFont="1" applyFill="1" applyBorder="1" applyAlignment="1">
      <alignment horizontal="center" vertical="center" textRotation="90" wrapText="1" readingOrder="1"/>
    </xf>
    <xf numFmtId="0" fontId="9" fillId="4" borderId="5" xfId="0" applyFont="1" applyFill="1" applyBorder="1" applyAlignment="1">
      <alignment horizontal="center" vertical="center" textRotation="90" wrapText="1" readingOrder="1"/>
    </xf>
    <xf numFmtId="0" fontId="9" fillId="23" borderId="10" xfId="0" applyFont="1" applyFill="1" applyBorder="1" applyAlignment="1">
      <alignment horizontal="center" vertical="center" textRotation="90" wrapText="1"/>
    </xf>
    <xf numFmtId="0" fontId="9" fillId="23" borderId="25" xfId="0" applyFont="1" applyFill="1" applyBorder="1" applyAlignment="1">
      <alignment horizontal="center" vertical="center" textRotation="90" wrapText="1"/>
    </xf>
    <xf numFmtId="0" fontId="9" fillId="23" borderId="26" xfId="0" applyFont="1" applyFill="1" applyBorder="1" applyAlignment="1">
      <alignment horizontal="center" vertical="center" textRotation="90" wrapText="1"/>
    </xf>
    <xf numFmtId="0" fontId="9" fillId="12" borderId="2" xfId="0" applyFont="1" applyFill="1" applyBorder="1" applyAlignment="1">
      <alignment horizontal="center" vertical="center" textRotation="90" wrapText="1" readingOrder="1"/>
    </xf>
    <xf numFmtId="0" fontId="9" fillId="12" borderId="4" xfId="0" applyFont="1" applyFill="1" applyBorder="1" applyAlignment="1">
      <alignment horizontal="center" vertical="center" textRotation="90" wrapText="1" readingOrder="1"/>
    </xf>
    <xf numFmtId="0" fontId="9" fillId="12" borderId="5" xfId="0" applyFont="1" applyFill="1" applyBorder="1" applyAlignment="1">
      <alignment horizontal="center" vertical="center" textRotation="90" wrapText="1" readingOrder="1"/>
    </xf>
    <xf numFmtId="0" fontId="38" fillId="25" borderId="2" xfId="0" applyFont="1" applyFill="1" applyBorder="1" applyAlignment="1">
      <alignment horizontal="center" vertical="center"/>
    </xf>
    <xf numFmtId="0" fontId="38" fillId="25" borderId="5" xfId="0" applyFont="1" applyFill="1" applyBorder="1" applyAlignment="1">
      <alignment horizontal="center" vertical="center"/>
    </xf>
    <xf numFmtId="0" fontId="27" fillId="0" borderId="11" xfId="0" applyFont="1" applyBorder="1" applyAlignment="1">
      <alignment horizontal="left" vertical="center"/>
    </xf>
    <xf numFmtId="0" fontId="27" fillId="0" borderId="18" xfId="0" applyFont="1" applyBorder="1" applyAlignment="1">
      <alignment horizontal="left" vertical="center"/>
    </xf>
    <xf numFmtId="0" fontId="9" fillId="9" borderId="6" xfId="0" applyFont="1" applyFill="1" applyBorder="1" applyAlignment="1">
      <alignment horizontal="center" vertical="center" textRotation="90" wrapText="1" readingOrder="1"/>
    </xf>
    <xf numFmtId="0" fontId="9" fillId="9" borderId="7" xfId="0" applyFont="1" applyFill="1" applyBorder="1" applyAlignment="1">
      <alignment horizontal="center" vertical="center" textRotation="90" wrapText="1" readingOrder="1"/>
    </xf>
    <xf numFmtId="0" fontId="9" fillId="9" borderId="8" xfId="0" applyFont="1" applyFill="1" applyBorder="1" applyAlignment="1">
      <alignment horizontal="center" vertical="center" textRotation="90" wrapText="1" readingOrder="1"/>
    </xf>
    <xf numFmtId="0" fontId="9" fillId="21" borderId="6" xfId="0" applyFont="1" applyFill="1" applyBorder="1" applyAlignment="1">
      <alignment horizontal="center" vertical="center" textRotation="90" wrapText="1" readingOrder="1"/>
    </xf>
    <xf numFmtId="0" fontId="9" fillId="21" borderId="7" xfId="0" applyFont="1" applyFill="1" applyBorder="1" applyAlignment="1">
      <alignment horizontal="center" vertical="center" textRotation="90" wrapText="1" readingOrder="1"/>
    </xf>
    <xf numFmtId="0" fontId="9" fillId="21" borderId="8" xfId="0" applyFont="1" applyFill="1" applyBorder="1" applyAlignment="1">
      <alignment horizontal="center" vertical="center" textRotation="90" wrapText="1" readingOrder="1"/>
    </xf>
    <xf numFmtId="0" fontId="9" fillId="22" borderId="6" xfId="0" applyFont="1" applyFill="1" applyBorder="1" applyAlignment="1">
      <alignment horizontal="center" vertical="center" textRotation="90" wrapText="1" readingOrder="1"/>
    </xf>
    <xf numFmtId="0" fontId="9" fillId="22" borderId="7" xfId="0" applyFont="1" applyFill="1" applyBorder="1" applyAlignment="1">
      <alignment horizontal="center" vertical="center" textRotation="90" wrapText="1" readingOrder="1"/>
    </xf>
    <xf numFmtId="0" fontId="9" fillId="22" borderId="8" xfId="0" applyFont="1" applyFill="1" applyBorder="1" applyAlignment="1">
      <alignment horizontal="center" vertical="center" textRotation="90" wrapText="1" readingOrder="1"/>
    </xf>
    <xf numFmtId="0" fontId="9" fillId="4" borderId="6" xfId="0" applyFont="1" applyFill="1" applyBorder="1" applyAlignment="1">
      <alignment horizontal="center" vertical="center" textRotation="90" wrapText="1" readingOrder="1"/>
    </xf>
    <xf numFmtId="0" fontId="9" fillId="4" borderId="7" xfId="0" applyFont="1" applyFill="1" applyBorder="1" applyAlignment="1">
      <alignment horizontal="center" vertical="center" textRotation="90" wrapText="1" readingOrder="1"/>
    </xf>
    <xf numFmtId="0" fontId="9" fillId="4" borderId="8" xfId="0" applyFont="1" applyFill="1" applyBorder="1" applyAlignment="1">
      <alignment horizontal="center" vertical="center" textRotation="90" wrapText="1" readingOrder="1"/>
    </xf>
    <xf numFmtId="0" fontId="9" fillId="23" borderId="2" xfId="0" applyFont="1" applyFill="1" applyBorder="1" applyAlignment="1">
      <alignment horizontal="center" vertical="center" textRotation="90" wrapText="1"/>
    </xf>
    <xf numFmtId="0" fontId="9" fillId="23" borderId="4" xfId="0" applyFont="1" applyFill="1" applyBorder="1" applyAlignment="1">
      <alignment horizontal="center" vertical="center" textRotation="90" wrapText="1"/>
    </xf>
    <xf numFmtId="0" fontId="9" fillId="23" borderId="5" xfId="0" applyFont="1" applyFill="1" applyBorder="1" applyAlignment="1">
      <alignment horizontal="center" vertical="center" textRotation="90" wrapText="1"/>
    </xf>
    <xf numFmtId="0" fontId="9" fillId="12" borderId="6" xfId="0" applyFont="1" applyFill="1" applyBorder="1" applyAlignment="1">
      <alignment horizontal="center" vertical="center" textRotation="90" wrapText="1" readingOrder="1"/>
    </xf>
    <xf numFmtId="0" fontId="9" fillId="12" borderId="7" xfId="0" applyFont="1" applyFill="1" applyBorder="1" applyAlignment="1">
      <alignment horizontal="center" vertical="center" textRotation="90" wrapText="1" readingOrder="1"/>
    </xf>
    <xf numFmtId="0" fontId="9" fillId="12" borderId="8" xfId="0" applyFont="1" applyFill="1" applyBorder="1" applyAlignment="1">
      <alignment horizontal="center" vertical="center" textRotation="90" wrapText="1" readingOrder="1"/>
    </xf>
    <xf numFmtId="0" fontId="9" fillId="25" borderId="6" xfId="0" applyFont="1" applyFill="1" applyBorder="1" applyAlignment="1">
      <alignment horizontal="center" vertical="center" textRotation="90"/>
    </xf>
    <xf numFmtId="0" fontId="9" fillId="25" borderId="7" xfId="0" applyFont="1" applyFill="1" applyBorder="1" applyAlignment="1">
      <alignment horizontal="center" vertical="center" textRotation="90"/>
    </xf>
    <xf numFmtId="0" fontId="9" fillId="25" borderId="8" xfId="0" applyFont="1" applyFill="1" applyBorder="1" applyAlignment="1">
      <alignment horizontal="center" vertical="center" textRotation="90"/>
    </xf>
    <xf numFmtId="0" fontId="9" fillId="27" borderId="2" xfId="0" applyFont="1" applyFill="1" applyBorder="1" applyAlignment="1">
      <alignment horizontal="center" vertical="center" textRotation="90" wrapText="1"/>
    </xf>
    <xf numFmtId="0" fontId="9" fillId="27" borderId="4" xfId="0" applyFont="1" applyFill="1" applyBorder="1" applyAlignment="1">
      <alignment horizontal="center" vertical="center" textRotation="90" wrapText="1"/>
    </xf>
    <xf numFmtId="0" fontId="9" fillId="27" borderId="5" xfId="0" applyFont="1" applyFill="1" applyBorder="1" applyAlignment="1">
      <alignment horizontal="center" vertical="center" textRotation="90" wrapText="1"/>
    </xf>
    <xf numFmtId="0" fontId="23" fillId="11" borderId="47" xfId="0" applyFont="1" applyFill="1" applyBorder="1" applyAlignment="1">
      <alignment horizontal="center"/>
    </xf>
    <xf numFmtId="0" fontId="23" fillId="11" borderId="45" xfId="0" applyFont="1" applyFill="1" applyBorder="1" applyAlignment="1">
      <alignment horizontal="center"/>
    </xf>
    <xf numFmtId="0" fontId="23" fillId="11" borderId="39" xfId="0" applyFont="1" applyFill="1" applyBorder="1" applyAlignment="1">
      <alignment horizontal="center"/>
    </xf>
    <xf numFmtId="0" fontId="2" fillId="3" borderId="0" xfId="0" applyFont="1" applyFill="1" applyAlignment="1">
      <alignment horizontal="center"/>
    </xf>
    <xf numFmtId="0" fontId="2" fillId="3" borderId="51" xfId="0" applyFont="1" applyFill="1" applyBorder="1" applyAlignment="1">
      <alignment horizontal="center"/>
    </xf>
    <xf numFmtId="0" fontId="2" fillId="3" borderId="20" xfId="0" applyFont="1" applyFill="1" applyBorder="1" applyAlignment="1">
      <alignment horizontal="center"/>
    </xf>
    <xf numFmtId="0" fontId="23" fillId="11" borderId="38" xfId="0" applyFont="1" applyFill="1" applyBorder="1" applyAlignment="1">
      <alignment horizontal="center"/>
    </xf>
    <xf numFmtId="0" fontId="2" fillId="9" borderId="49" xfId="0" applyFont="1" applyFill="1" applyBorder="1" applyAlignment="1">
      <alignment horizontal="center"/>
    </xf>
    <xf numFmtId="0" fontId="2" fillId="9" borderId="43" xfId="0" applyFont="1" applyFill="1" applyBorder="1" applyAlignment="1">
      <alignment horizontal="center"/>
    </xf>
    <xf numFmtId="0" fontId="2" fillId="9" borderId="53" xfId="0" applyFont="1" applyFill="1" applyBorder="1" applyAlignment="1">
      <alignment horizontal="center"/>
    </xf>
    <xf numFmtId="0" fontId="2" fillId="3" borderId="52" xfId="0" applyFont="1" applyFill="1" applyBorder="1" applyAlignment="1">
      <alignment horizontal="center"/>
    </xf>
    <xf numFmtId="0" fontId="2" fillId="3" borderId="55" xfId="0" applyFont="1" applyFill="1" applyBorder="1" applyAlignment="1">
      <alignment horizontal="center"/>
    </xf>
    <xf numFmtId="0" fontId="2" fillId="3" borderId="54" xfId="0" applyFont="1" applyFill="1" applyBorder="1" applyAlignment="1">
      <alignment horizontal="center"/>
    </xf>
    <xf numFmtId="0" fontId="2" fillId="9" borderId="44" xfId="0" applyFont="1" applyFill="1" applyBorder="1" applyAlignment="1">
      <alignment horizontal="center"/>
    </xf>
    <xf numFmtId="0" fontId="2" fillId="9" borderId="35" xfId="0" applyFont="1" applyFill="1" applyBorder="1" applyAlignment="1">
      <alignment horizontal="center"/>
    </xf>
    <xf numFmtId="0" fontId="2" fillId="9" borderId="45" xfId="0" applyFont="1" applyFill="1" applyBorder="1" applyAlignment="1">
      <alignment horizontal="center"/>
    </xf>
    <xf numFmtId="0" fontId="2" fillId="9" borderId="39" xfId="0" applyFont="1" applyFill="1" applyBorder="1" applyAlignment="1">
      <alignment horizontal="center"/>
    </xf>
    <xf numFmtId="0" fontId="2" fillId="9" borderId="38" xfId="0" applyFont="1" applyFill="1" applyBorder="1" applyAlignment="1">
      <alignment horizontal="center"/>
    </xf>
    <xf numFmtId="0" fontId="9" fillId="23" borderId="6" xfId="0" applyFont="1" applyFill="1" applyBorder="1" applyAlignment="1">
      <alignment horizontal="center" vertical="center" textRotation="90" wrapText="1"/>
    </xf>
    <xf numFmtId="0" fontId="9" fillId="23" borderId="7" xfId="0" applyFont="1" applyFill="1" applyBorder="1" applyAlignment="1">
      <alignment horizontal="center" vertical="center" textRotation="90" wrapText="1"/>
    </xf>
    <xf numFmtId="0" fontId="9" fillId="23" borderId="8" xfId="0" applyFont="1" applyFill="1" applyBorder="1" applyAlignment="1">
      <alignment horizontal="center" vertical="center" textRotation="90" wrapText="1"/>
    </xf>
    <xf numFmtId="0" fontId="37" fillId="9" borderId="6" xfId="0" applyFont="1" applyFill="1" applyBorder="1" applyAlignment="1">
      <alignment horizontal="center" vertical="center" textRotation="90" wrapText="1" readingOrder="1"/>
    </xf>
    <xf numFmtId="0" fontId="37" fillId="9" borderId="7" xfId="0" applyFont="1" applyFill="1" applyBorder="1" applyAlignment="1">
      <alignment horizontal="center" vertical="center" textRotation="90" wrapText="1" readingOrder="1"/>
    </xf>
    <xf numFmtId="0" fontId="37" fillId="9" borderId="8" xfId="0" applyFont="1" applyFill="1" applyBorder="1" applyAlignment="1">
      <alignment horizontal="center" vertical="center" textRotation="90" wrapText="1" readingOrder="1"/>
    </xf>
    <xf numFmtId="0" fontId="38" fillId="25" borderId="2" xfId="0" applyFont="1" applyFill="1" applyBorder="1" applyAlignment="1">
      <alignment horizontal="center" vertical="center" wrapText="1"/>
    </xf>
    <xf numFmtId="0" fontId="38" fillId="25" borderId="5" xfId="0" applyFont="1" applyFill="1" applyBorder="1" applyAlignment="1">
      <alignment horizontal="center" vertical="center" wrapText="1"/>
    </xf>
    <xf numFmtId="0" fontId="13" fillId="25" borderId="2" xfId="0" applyFont="1" applyFill="1" applyBorder="1" applyAlignment="1">
      <alignment horizontal="center" vertical="center" textRotation="90" wrapText="1"/>
    </xf>
    <xf numFmtId="0" fontId="13" fillId="25" borderId="4" xfId="0" applyFont="1" applyFill="1" applyBorder="1" applyAlignment="1">
      <alignment horizontal="center" vertical="center" textRotation="90" wrapText="1"/>
    </xf>
    <xf numFmtId="0" fontId="13" fillId="25" borderId="5" xfId="0" applyFont="1" applyFill="1" applyBorder="1" applyAlignment="1">
      <alignment horizontal="center" vertical="center" textRotation="90" wrapText="1"/>
    </xf>
  </cellXfs>
  <cellStyles count="5">
    <cellStyle name="Comma" xfId="1" builtinId="3"/>
    <cellStyle name="Currency" xfId="2" builtinId="4"/>
    <cellStyle name="Good" xfId="4" builtinId="26"/>
    <cellStyle name="Normal" xfId="0" builtinId="0"/>
    <cellStyle name="Percent" xfId="3" builtinId="5"/>
  </cellStyles>
  <dxfs count="50">
    <dxf>
      <font>
        <b/>
        <i val="0"/>
        <color rgb="FFFF0000"/>
      </font>
    </dxf>
    <dxf>
      <font>
        <b/>
        <i val="0"/>
        <color rgb="FFFF0000"/>
      </font>
      <fill>
        <patternFill>
          <bgColor rgb="FFFFC7CE"/>
        </patternFill>
      </fill>
    </dxf>
    <dxf>
      <font>
        <b/>
        <i val="0"/>
        <color rgb="FFFF0000"/>
      </font>
      <fill>
        <patternFill>
          <bgColor rgb="FFFFC7CE"/>
        </patternFill>
      </fill>
    </dxf>
    <dxf>
      <font>
        <b/>
        <i val="0"/>
        <color rgb="FFFF0000"/>
      </font>
      <fill>
        <patternFill>
          <bgColor rgb="FFFFC7CE"/>
        </patternFill>
      </fill>
    </dxf>
    <dxf>
      <font>
        <b/>
        <i val="0"/>
        <color rgb="FFFF0000"/>
      </font>
      <fill>
        <patternFill>
          <bgColor rgb="FFFFC7CE"/>
        </patternFill>
      </fill>
    </dxf>
    <dxf>
      <font>
        <b/>
        <i val="0"/>
        <color rgb="FFFF0000"/>
      </font>
      <fill>
        <patternFill>
          <bgColor rgb="FFFFC7CE"/>
        </patternFill>
      </fill>
    </dxf>
    <dxf>
      <font>
        <b/>
        <i val="0"/>
        <color rgb="FFFF0000"/>
      </font>
      <fill>
        <patternFill>
          <bgColor rgb="FFFFC7CE"/>
        </patternFill>
      </fill>
    </dxf>
    <dxf>
      <font>
        <b/>
        <i val="0"/>
        <color rgb="FFFF0000"/>
      </font>
      <fill>
        <patternFill>
          <bgColor rgb="FFFFC7CE"/>
        </patternFill>
      </fill>
    </dxf>
    <dxf>
      <font>
        <b/>
        <i val="0"/>
        <color rgb="FFFF0000"/>
      </font>
      <fill>
        <patternFill>
          <bgColor rgb="FFFFC7CE"/>
        </patternFill>
      </fill>
    </dxf>
    <dxf>
      <font>
        <b/>
        <i val="0"/>
        <color rgb="FFFF0000"/>
      </font>
      <fill>
        <patternFill>
          <bgColor rgb="FFFFC7CE"/>
        </patternFill>
      </fill>
    </dxf>
    <dxf>
      <font>
        <b/>
        <i val="0"/>
        <color rgb="FFFF0000"/>
      </font>
      <fill>
        <patternFill>
          <bgColor rgb="FFFFC7CE"/>
        </patternFill>
      </fill>
    </dxf>
    <dxf>
      <font>
        <b/>
        <i val="0"/>
        <color rgb="FFFF0000"/>
      </font>
      <fill>
        <patternFill>
          <bgColor rgb="FFFFC7CE"/>
        </patternFill>
      </fill>
    </dxf>
    <dxf>
      <font>
        <b/>
        <i val="0"/>
        <color rgb="FFFF0000"/>
      </font>
      <fill>
        <patternFill>
          <bgColor rgb="FFFFC7CE"/>
        </patternFill>
      </fill>
    </dxf>
    <dxf>
      <font>
        <b/>
        <i val="0"/>
        <color rgb="FFFF0000"/>
      </font>
      <fill>
        <patternFill>
          <bgColor rgb="FFFFC7CE"/>
        </patternFill>
      </fill>
    </dxf>
    <dxf>
      <font>
        <b/>
        <i val="0"/>
        <color rgb="FFFF0000"/>
      </font>
      <fill>
        <patternFill>
          <bgColor rgb="FFFFC7CE"/>
        </patternFill>
      </fill>
    </dxf>
    <dxf>
      <font>
        <b/>
        <i val="0"/>
        <color rgb="FFFF0000"/>
      </font>
      <fill>
        <patternFill>
          <bgColor rgb="FFFFC7CE"/>
        </patternFill>
      </fill>
    </dxf>
    <dxf>
      <font>
        <b/>
        <i val="0"/>
        <color rgb="FFFF0000"/>
      </font>
      <fill>
        <patternFill>
          <bgColor rgb="FFFFC7CE"/>
        </patternFill>
      </fill>
    </dxf>
    <dxf>
      <font>
        <b/>
        <i val="0"/>
        <color rgb="FFFF0000"/>
      </font>
      <fill>
        <patternFill>
          <bgColor rgb="FFFFC7CE"/>
        </patternFill>
      </fill>
    </dxf>
    <dxf>
      <font>
        <b/>
        <i val="0"/>
        <color rgb="FFFF0000"/>
      </font>
      <fill>
        <patternFill>
          <bgColor rgb="FFFFC7CE"/>
        </patternFill>
      </fill>
    </dxf>
    <dxf>
      <font>
        <b/>
        <i val="0"/>
        <color rgb="FFFF0000"/>
      </font>
      <fill>
        <patternFill>
          <bgColor rgb="FFFFC7CE"/>
        </patternFill>
      </fill>
    </dxf>
    <dxf>
      <font>
        <b/>
        <i val="0"/>
        <color rgb="FFFF0000"/>
      </font>
      <fill>
        <patternFill>
          <bgColor rgb="FFFFC7CE"/>
        </patternFill>
      </fill>
    </dxf>
    <dxf>
      <font>
        <b/>
        <i val="0"/>
        <color rgb="FFFF0000"/>
      </font>
      <fill>
        <patternFill>
          <bgColor rgb="FFFFC7CE"/>
        </patternFill>
      </fill>
    </dxf>
    <dxf>
      <font>
        <b/>
        <i val="0"/>
        <color rgb="FFFF0000"/>
      </font>
      <fill>
        <patternFill>
          <bgColor rgb="FFFFC7CE"/>
        </patternFill>
      </fill>
    </dxf>
    <dxf>
      <font>
        <b/>
        <i val="0"/>
        <color rgb="FFFF0000"/>
      </font>
      <fill>
        <patternFill>
          <bgColor rgb="FFFFC7CE"/>
        </patternFill>
      </fill>
    </dxf>
    <dxf>
      <font>
        <b/>
        <i val="0"/>
        <color rgb="FFFF0000"/>
      </font>
      <fill>
        <patternFill>
          <bgColor rgb="FFFFC7CE"/>
        </patternFill>
      </fill>
    </dxf>
    <dxf>
      <font>
        <b/>
        <i val="0"/>
        <color rgb="FFFF0000"/>
      </font>
      <fill>
        <patternFill>
          <bgColor rgb="FFFFC7CE"/>
        </patternFill>
      </fill>
    </dxf>
    <dxf>
      <font>
        <b/>
        <i val="0"/>
        <color rgb="FFFF0000"/>
      </font>
      <fill>
        <patternFill>
          <bgColor rgb="FFFFC7CE"/>
        </patternFill>
      </fill>
    </dxf>
    <dxf>
      <font>
        <b/>
        <i val="0"/>
        <color rgb="FFFF0000"/>
      </font>
      <fill>
        <patternFill>
          <bgColor rgb="FFFFC7CE"/>
        </patternFill>
      </fill>
    </dxf>
    <dxf>
      <font>
        <b/>
        <i val="0"/>
        <color rgb="FFFF0000"/>
      </font>
      <fill>
        <patternFill>
          <bgColor rgb="FFFFC7CE"/>
        </patternFill>
      </fill>
    </dxf>
    <dxf>
      <font>
        <b/>
        <i val="0"/>
        <color rgb="FFFF0000"/>
      </font>
      <fill>
        <patternFill>
          <bgColor rgb="FFFFC7CE"/>
        </patternFill>
      </fill>
    </dxf>
    <dxf>
      <font>
        <b/>
        <i val="0"/>
        <color rgb="FFFF0000"/>
      </font>
      <fill>
        <patternFill>
          <bgColor rgb="FFFFC7CE"/>
        </patternFill>
      </fill>
    </dxf>
    <dxf>
      <font>
        <b/>
        <i val="0"/>
        <color rgb="FFFF0000"/>
      </font>
      <fill>
        <patternFill>
          <bgColor rgb="FFFFC7CE"/>
        </patternFill>
      </fill>
    </dxf>
    <dxf>
      <font>
        <b/>
        <i val="0"/>
        <color rgb="FFFF0000"/>
      </font>
      <fill>
        <patternFill>
          <bgColor rgb="FFFFC7CE"/>
        </patternFill>
      </fill>
    </dxf>
    <dxf>
      <font>
        <b/>
        <i val="0"/>
        <color rgb="FFFF0000"/>
      </font>
      <fill>
        <patternFill>
          <bgColor rgb="FFFFC7CE"/>
        </patternFill>
      </fill>
    </dxf>
    <dxf>
      <font>
        <b/>
        <i val="0"/>
        <color rgb="FFFF0000"/>
      </font>
      <fill>
        <patternFill>
          <bgColor rgb="FFFFC7CE"/>
        </patternFill>
      </fill>
    </dxf>
    <dxf>
      <font>
        <b/>
        <i val="0"/>
        <color rgb="FFFF0000"/>
      </font>
      <fill>
        <patternFill>
          <bgColor rgb="FFFFC7CE"/>
        </patternFill>
      </fill>
    </dxf>
    <dxf>
      <font>
        <b/>
        <i val="0"/>
        <color rgb="FFFF0000"/>
      </font>
      <fill>
        <patternFill>
          <bgColor rgb="FFFFC7CE"/>
        </patternFill>
      </fill>
    </dxf>
    <dxf>
      <font>
        <b/>
        <i val="0"/>
        <color rgb="FFFF0000"/>
      </font>
      <fill>
        <patternFill>
          <bgColor rgb="FFFFC7CE"/>
        </patternFill>
      </fill>
    </dxf>
    <dxf>
      <font>
        <b/>
        <i val="0"/>
        <color rgb="FFFF0000"/>
      </font>
      <fill>
        <patternFill>
          <bgColor rgb="FFFFC7CE"/>
        </patternFill>
      </fill>
    </dxf>
    <dxf>
      <font>
        <b/>
        <i val="0"/>
        <color rgb="FFFF0000"/>
      </font>
      <fill>
        <patternFill>
          <bgColor rgb="FFFFC7CE"/>
        </patternFill>
      </fill>
    </dxf>
    <dxf>
      <font>
        <b/>
        <i val="0"/>
        <color rgb="FFFF0000"/>
      </font>
      <fill>
        <patternFill>
          <bgColor rgb="FFFFC7CE"/>
        </patternFill>
      </fill>
    </dxf>
    <dxf>
      <font>
        <b/>
        <i val="0"/>
        <color rgb="FFFF0000"/>
      </font>
      <fill>
        <patternFill>
          <bgColor rgb="FFFFC7CE"/>
        </patternFill>
      </fill>
    </dxf>
    <dxf>
      <font>
        <b/>
        <i val="0"/>
        <color rgb="FFFF0000"/>
      </font>
      <fill>
        <patternFill>
          <bgColor rgb="FFFFC7CE"/>
        </patternFill>
      </fill>
    </dxf>
    <dxf>
      <font>
        <b/>
        <i val="0"/>
        <color rgb="FFFF0000"/>
      </font>
      <fill>
        <patternFill>
          <bgColor rgb="FFFFC7CE"/>
        </patternFill>
      </fill>
    </dxf>
    <dxf>
      <font>
        <b/>
        <i val="0"/>
        <color rgb="FFFF0000"/>
      </font>
      <fill>
        <patternFill>
          <bgColor rgb="FFFFC7CE"/>
        </patternFill>
      </fill>
    </dxf>
    <dxf>
      <font>
        <b/>
        <i val="0"/>
        <color rgb="FFFF0000"/>
      </font>
      <fill>
        <patternFill>
          <bgColor rgb="FFFFC7CE"/>
        </patternFill>
      </fill>
    </dxf>
    <dxf>
      <font>
        <b/>
        <i val="0"/>
        <color rgb="FFFF0000"/>
      </font>
      <fill>
        <patternFill>
          <bgColor rgb="FFFFC7CE"/>
        </patternFill>
      </fill>
    </dxf>
    <dxf>
      <font>
        <b/>
        <i val="0"/>
        <color rgb="FFFF0000"/>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E0D0FC"/>
      <color rgb="FF2EC000"/>
      <color rgb="FFFFFFCC"/>
      <color rgb="FFFFCCFF"/>
      <color rgb="FFFFFFFF"/>
      <color rgb="FFFFFF99"/>
      <color rgb="FFFFFF66"/>
      <color rgb="FFFF0000"/>
      <color rgb="FF9BD7FF"/>
      <color rgb="FFD1D4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1203960</xdr:colOff>
      <xdr:row>11</xdr:row>
      <xdr:rowOff>22860</xdr:rowOff>
    </xdr:from>
    <xdr:to>
      <xdr:col>0</xdr:col>
      <xdr:colOff>1455420</xdr:colOff>
      <xdr:row>15</xdr:row>
      <xdr:rowOff>167640</xdr:rowOff>
    </xdr:to>
    <xdr:sp macro="" textlink="">
      <xdr:nvSpPr>
        <xdr:cNvPr id="2" name="Right Brace 1">
          <a:extLst>
            <a:ext uri="{FF2B5EF4-FFF2-40B4-BE49-F238E27FC236}">
              <a16:creationId xmlns:a16="http://schemas.microsoft.com/office/drawing/2014/main" id="{725B68CB-BA66-443E-8F42-16DBD28EA050}"/>
            </a:ext>
          </a:extLst>
        </xdr:cNvPr>
        <xdr:cNvSpPr/>
      </xdr:nvSpPr>
      <xdr:spPr>
        <a:xfrm>
          <a:off x="1203960" y="1668780"/>
          <a:ext cx="251460" cy="876300"/>
        </a:xfrm>
        <a:prstGeom prst="rightBrace">
          <a:avLst/>
        </a:prstGeom>
        <a:ln w="12700">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0</xdr:col>
      <xdr:colOff>1203960</xdr:colOff>
      <xdr:row>16</xdr:row>
      <xdr:rowOff>22860</xdr:rowOff>
    </xdr:from>
    <xdr:to>
      <xdr:col>0</xdr:col>
      <xdr:colOff>1455420</xdr:colOff>
      <xdr:row>20</xdr:row>
      <xdr:rowOff>167640</xdr:rowOff>
    </xdr:to>
    <xdr:sp macro="" textlink="">
      <xdr:nvSpPr>
        <xdr:cNvPr id="3" name="Right Brace 2">
          <a:extLst>
            <a:ext uri="{FF2B5EF4-FFF2-40B4-BE49-F238E27FC236}">
              <a16:creationId xmlns:a16="http://schemas.microsoft.com/office/drawing/2014/main" id="{14D0DBB1-496E-4751-AC75-00F4FD1FB309}"/>
            </a:ext>
          </a:extLst>
        </xdr:cNvPr>
        <xdr:cNvSpPr/>
      </xdr:nvSpPr>
      <xdr:spPr>
        <a:xfrm>
          <a:off x="1203960" y="2583180"/>
          <a:ext cx="251460" cy="876300"/>
        </a:xfrm>
        <a:prstGeom prst="rightBrace">
          <a:avLst/>
        </a:prstGeom>
        <a:ln w="12700">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30480</xdr:colOff>
      <xdr:row>8</xdr:row>
      <xdr:rowOff>38100</xdr:rowOff>
    </xdr:from>
    <xdr:to>
      <xdr:col>3</xdr:col>
      <xdr:colOff>678180</xdr:colOff>
      <xdr:row>10</xdr:row>
      <xdr:rowOff>99060</xdr:rowOff>
    </xdr:to>
    <xdr:cxnSp macro="">
      <xdr:nvCxnSpPr>
        <xdr:cNvPr id="3" name="Straight Arrow Connector 2">
          <a:extLst>
            <a:ext uri="{FF2B5EF4-FFF2-40B4-BE49-F238E27FC236}">
              <a16:creationId xmlns:a16="http://schemas.microsoft.com/office/drawing/2014/main" id="{7B29D25E-4677-9591-6DC6-606AF780ABD3}"/>
            </a:ext>
          </a:extLst>
        </xdr:cNvPr>
        <xdr:cNvCxnSpPr/>
      </xdr:nvCxnSpPr>
      <xdr:spPr>
        <a:xfrm flipH="1">
          <a:off x="3863340" y="1767840"/>
          <a:ext cx="647700" cy="426720"/>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xdr:colOff>
      <xdr:row>10</xdr:row>
      <xdr:rowOff>144780</xdr:rowOff>
    </xdr:from>
    <xdr:to>
      <xdr:col>3</xdr:col>
      <xdr:colOff>388620</xdr:colOff>
      <xdr:row>16</xdr:row>
      <xdr:rowOff>129540</xdr:rowOff>
    </xdr:to>
    <xdr:cxnSp macro="">
      <xdr:nvCxnSpPr>
        <xdr:cNvPr id="4" name="Straight Arrow Connector 3">
          <a:extLst>
            <a:ext uri="{FF2B5EF4-FFF2-40B4-BE49-F238E27FC236}">
              <a16:creationId xmlns:a16="http://schemas.microsoft.com/office/drawing/2014/main" id="{575E5E38-F67A-4969-9B53-486641266DA8}"/>
            </a:ext>
          </a:extLst>
        </xdr:cNvPr>
        <xdr:cNvCxnSpPr/>
      </xdr:nvCxnSpPr>
      <xdr:spPr>
        <a:xfrm>
          <a:off x="3855720" y="2240280"/>
          <a:ext cx="365760" cy="1310640"/>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906780</xdr:colOff>
      <xdr:row>23</xdr:row>
      <xdr:rowOff>167640</xdr:rowOff>
    </xdr:from>
    <xdr:to>
      <xdr:col>14</xdr:col>
      <xdr:colOff>510540</xdr:colOff>
      <xdr:row>24</xdr:row>
      <xdr:rowOff>91440</xdr:rowOff>
    </xdr:to>
    <xdr:cxnSp macro="">
      <xdr:nvCxnSpPr>
        <xdr:cNvPr id="8" name="Straight Arrow Connector 7">
          <a:extLst>
            <a:ext uri="{FF2B5EF4-FFF2-40B4-BE49-F238E27FC236}">
              <a16:creationId xmlns:a16="http://schemas.microsoft.com/office/drawing/2014/main" id="{335558C1-D159-4611-BBAD-9B0A8BECC159}"/>
            </a:ext>
          </a:extLst>
        </xdr:cNvPr>
        <xdr:cNvCxnSpPr/>
      </xdr:nvCxnSpPr>
      <xdr:spPr>
        <a:xfrm>
          <a:off x="4739640" y="4876800"/>
          <a:ext cx="8823960" cy="106680"/>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2:P74"/>
  <sheetViews>
    <sheetView tabSelected="1" topLeftCell="A6" zoomScaleNormal="100" workbookViewId="0">
      <selection activeCell="B43" sqref="B43"/>
    </sheetView>
  </sheetViews>
  <sheetFormatPr defaultColWidth="16.140625" defaultRowHeight="15" x14ac:dyDescent="0.25"/>
  <cols>
    <col min="1" max="1" width="16.140625" bestFit="1" customWidth="1"/>
    <col min="2" max="2" width="20.140625" customWidth="1"/>
    <col min="3" max="3" width="12.140625" bestFit="1" customWidth="1"/>
    <col min="4" max="4" width="20.42578125" bestFit="1" customWidth="1"/>
    <col min="5" max="5" width="17.85546875" bestFit="1" customWidth="1"/>
  </cols>
  <sheetData>
    <row r="2" spans="1:16" ht="15.75" thickBot="1" x14ac:dyDescent="0.3">
      <c r="A2" s="236" t="s">
        <v>96</v>
      </c>
      <c r="B2" s="237" t="s">
        <v>99</v>
      </c>
      <c r="C2" s="237" t="s">
        <v>95</v>
      </c>
      <c r="D2" s="237" t="s">
        <v>97</v>
      </c>
      <c r="E2" s="238" t="s">
        <v>98</v>
      </c>
      <c r="F2" s="626" t="s">
        <v>108</v>
      </c>
      <c r="G2" s="627"/>
      <c r="H2" s="627"/>
      <c r="I2" s="627"/>
      <c r="J2" s="627"/>
      <c r="K2" s="627"/>
      <c r="L2" s="627"/>
      <c r="M2" s="628"/>
      <c r="N2" s="1"/>
      <c r="O2" s="1"/>
      <c r="P2" s="1"/>
    </row>
    <row r="3" spans="1:16" s="187" customFormat="1" ht="28.7" customHeight="1" x14ac:dyDescent="0.25">
      <c r="A3" s="185" t="s">
        <v>132</v>
      </c>
      <c r="B3" s="519" t="s">
        <v>273</v>
      </c>
      <c r="C3" s="520">
        <v>45694</v>
      </c>
      <c r="D3" s="521" t="s">
        <v>274</v>
      </c>
      <c r="E3" s="522" t="s">
        <v>275</v>
      </c>
      <c r="F3" s="629" t="s">
        <v>276</v>
      </c>
      <c r="G3" s="630"/>
      <c r="H3" s="630"/>
      <c r="I3" s="630"/>
      <c r="J3" s="630"/>
      <c r="K3" s="630"/>
      <c r="L3" s="630"/>
      <c r="M3" s="631"/>
      <c r="N3" s="186"/>
      <c r="O3" s="186"/>
      <c r="P3" s="186"/>
    </row>
    <row r="4" spans="1:16" s="187" customFormat="1" ht="14.45" customHeight="1" x14ac:dyDescent="0.25">
      <c r="A4" s="185"/>
      <c r="B4" s="230"/>
      <c r="C4" s="232"/>
      <c r="D4" s="231"/>
      <c r="E4" s="216"/>
      <c r="F4" s="632" t="s">
        <v>277</v>
      </c>
      <c r="G4" s="633"/>
      <c r="H4" s="633"/>
      <c r="I4" s="633"/>
      <c r="J4" s="633"/>
      <c r="K4" s="633"/>
      <c r="L4" s="633"/>
      <c r="M4" s="634"/>
    </row>
    <row r="5" spans="1:16" s="187" customFormat="1" ht="28.7" customHeight="1" x14ac:dyDescent="0.25">
      <c r="A5" s="185"/>
      <c r="B5" s="230"/>
      <c r="C5" s="232"/>
      <c r="D5" s="231"/>
      <c r="E5" s="216"/>
      <c r="F5" s="635" t="s">
        <v>278</v>
      </c>
      <c r="G5" s="636"/>
      <c r="H5" s="636"/>
      <c r="I5" s="636"/>
      <c r="J5" s="636"/>
      <c r="K5" s="636"/>
      <c r="L5" s="636"/>
      <c r="M5" s="637"/>
    </row>
    <row r="6" spans="1:16" s="187" customFormat="1" ht="43.7" customHeight="1" x14ac:dyDescent="0.25">
      <c r="A6" s="185"/>
      <c r="B6" s="230"/>
      <c r="C6" s="232"/>
      <c r="D6" s="231"/>
      <c r="E6" s="216"/>
      <c r="F6" s="635" t="s">
        <v>279</v>
      </c>
      <c r="G6" s="636"/>
      <c r="H6" s="636"/>
      <c r="I6" s="636"/>
      <c r="J6" s="636"/>
      <c r="K6" s="636"/>
      <c r="L6" s="636"/>
      <c r="M6" s="637"/>
    </row>
    <row r="7" spans="1:16" s="187" customFormat="1" ht="29.45" customHeight="1" x14ac:dyDescent="0.25">
      <c r="A7" s="242" t="s">
        <v>133</v>
      </c>
      <c r="B7" s="243" t="s">
        <v>273</v>
      </c>
      <c r="C7" s="244">
        <v>45722</v>
      </c>
      <c r="D7" s="245" t="s">
        <v>274</v>
      </c>
      <c r="E7" s="246" t="s">
        <v>275</v>
      </c>
      <c r="F7" s="638" t="s">
        <v>280</v>
      </c>
      <c r="G7" s="639"/>
      <c r="H7" s="639"/>
      <c r="I7" s="639"/>
      <c r="J7" s="639"/>
      <c r="K7" s="639"/>
      <c r="L7" s="639"/>
      <c r="M7" s="640"/>
      <c r="N7" s="186"/>
      <c r="O7" s="186"/>
      <c r="P7" s="186"/>
    </row>
    <row r="8" spans="1:16" s="187" customFormat="1" ht="14.45" customHeight="1" x14ac:dyDescent="0.25">
      <c r="A8" s="185"/>
      <c r="B8" s="230"/>
      <c r="C8" s="232"/>
      <c r="D8" s="231"/>
      <c r="E8" s="216"/>
      <c r="F8" s="632" t="s">
        <v>281</v>
      </c>
      <c r="G8" s="633"/>
      <c r="H8" s="633"/>
      <c r="I8" s="633"/>
      <c r="J8" s="633"/>
      <c r="K8" s="633"/>
      <c r="L8" s="633"/>
      <c r="M8" s="634"/>
      <c r="N8" s="186"/>
      <c r="O8" s="186"/>
      <c r="P8" s="186"/>
    </row>
    <row r="9" spans="1:16" s="187" customFormat="1" ht="15" customHeight="1" x14ac:dyDescent="0.25">
      <c r="A9" s="250"/>
      <c r="B9" s="251"/>
      <c r="C9" s="252"/>
      <c r="D9" s="253"/>
      <c r="E9" s="254"/>
      <c r="F9" s="641" t="s">
        <v>282</v>
      </c>
      <c r="G9" s="642"/>
      <c r="H9" s="642"/>
      <c r="I9" s="642"/>
      <c r="J9" s="642"/>
      <c r="K9" s="642"/>
      <c r="L9" s="642"/>
      <c r="M9" s="643"/>
    </row>
    <row r="10" spans="1:16" s="187" customFormat="1" ht="14.45" customHeight="1" x14ac:dyDescent="0.25">
      <c r="A10" s="185" t="s">
        <v>134</v>
      </c>
      <c r="B10" s="230" t="s">
        <v>273</v>
      </c>
      <c r="C10" s="232">
        <v>45751</v>
      </c>
      <c r="D10" s="231" t="s">
        <v>274</v>
      </c>
      <c r="E10" s="216" t="s">
        <v>275</v>
      </c>
      <c r="F10" s="267" t="s">
        <v>283</v>
      </c>
      <c r="G10" s="190"/>
      <c r="H10" s="190"/>
      <c r="I10" s="190"/>
      <c r="J10" s="190"/>
      <c r="K10" s="190"/>
      <c r="L10" s="190"/>
      <c r="M10" s="259"/>
      <c r="N10" s="186"/>
      <c r="O10" s="186"/>
      <c r="P10" s="186"/>
    </row>
    <row r="11" spans="1:16" s="187" customFormat="1" ht="15" customHeight="1" x14ac:dyDescent="0.25">
      <c r="A11" s="185"/>
      <c r="B11" s="230"/>
      <c r="C11" s="232"/>
      <c r="D11" s="231"/>
      <c r="E11" s="216"/>
      <c r="F11" s="239" t="s">
        <v>285</v>
      </c>
      <c r="G11" s="234"/>
      <c r="H11" s="234"/>
      <c r="I11" s="234"/>
      <c r="J11" s="234"/>
      <c r="K11" s="234"/>
      <c r="L11" s="234"/>
      <c r="M11" s="235"/>
      <c r="N11" s="186"/>
      <c r="O11" s="186"/>
      <c r="P11" s="186"/>
    </row>
    <row r="12" spans="1:16" s="187" customFormat="1" ht="14.45" customHeight="1" x14ac:dyDescent="0.25">
      <c r="A12" s="185"/>
      <c r="B12" s="230"/>
      <c r="C12" s="231"/>
      <c r="D12" s="231"/>
      <c r="E12" s="216"/>
      <c r="F12" s="260" t="s">
        <v>284</v>
      </c>
      <c r="G12" s="261"/>
      <c r="H12" s="261"/>
      <c r="I12" s="261"/>
      <c r="J12" s="261"/>
      <c r="K12" s="261"/>
      <c r="L12" s="261"/>
      <c r="M12" s="262"/>
    </row>
    <row r="13" spans="1:16" s="187" customFormat="1" ht="14.45" customHeight="1" x14ac:dyDescent="0.25">
      <c r="A13" s="185"/>
      <c r="B13" s="230"/>
      <c r="C13" s="231"/>
      <c r="D13" s="231"/>
      <c r="E13" s="216"/>
      <c r="F13" s="260" t="s">
        <v>286</v>
      </c>
      <c r="G13" s="261"/>
      <c r="H13" s="261"/>
      <c r="I13" s="261"/>
      <c r="J13" s="261"/>
      <c r="K13" s="261"/>
      <c r="L13" s="261"/>
      <c r="M13" s="262"/>
    </row>
    <row r="14" spans="1:16" s="187" customFormat="1" x14ac:dyDescent="0.25">
      <c r="A14" s="554" t="s">
        <v>164</v>
      </c>
      <c r="B14" s="555" t="s">
        <v>273</v>
      </c>
      <c r="C14" s="556">
        <v>45784</v>
      </c>
      <c r="D14" s="557" t="s">
        <v>274</v>
      </c>
      <c r="E14" s="558" t="s">
        <v>275</v>
      </c>
      <c r="F14" s="559" t="s">
        <v>287</v>
      </c>
      <c r="G14" s="560"/>
      <c r="H14" s="560"/>
      <c r="I14" s="560"/>
      <c r="J14" s="560"/>
      <c r="K14" s="560"/>
      <c r="L14" s="560"/>
      <c r="M14" s="561"/>
    </row>
    <row r="15" spans="1:16" s="187" customFormat="1" ht="14.45" customHeight="1" x14ac:dyDescent="0.25">
      <c r="A15" s="185" t="s">
        <v>42</v>
      </c>
      <c r="B15" s="230" t="s">
        <v>273</v>
      </c>
      <c r="C15" s="232">
        <v>45814</v>
      </c>
      <c r="D15" s="535" t="s">
        <v>274</v>
      </c>
      <c r="E15" s="216" t="s">
        <v>275</v>
      </c>
      <c r="F15" s="267" t="s">
        <v>288</v>
      </c>
      <c r="M15" s="268"/>
    </row>
    <row r="16" spans="1:16" s="187" customFormat="1" x14ac:dyDescent="0.25">
      <c r="A16" s="242" t="s">
        <v>100</v>
      </c>
      <c r="B16" s="243" t="s">
        <v>273</v>
      </c>
      <c r="C16" s="244">
        <v>45845</v>
      </c>
      <c r="D16" s="245" t="s">
        <v>274</v>
      </c>
      <c r="E16" s="246" t="s">
        <v>275</v>
      </c>
      <c r="F16" s="553" t="s">
        <v>290</v>
      </c>
      <c r="G16" s="271"/>
      <c r="H16" s="271"/>
      <c r="I16" s="271"/>
      <c r="J16" s="271"/>
      <c r="K16" s="271"/>
      <c r="L16" s="271"/>
      <c r="M16" s="272"/>
    </row>
    <row r="17" spans="1:16" s="187" customFormat="1" ht="14.45" customHeight="1" x14ac:dyDescent="0.25">
      <c r="A17" s="185"/>
      <c r="B17" s="230"/>
      <c r="C17" s="273"/>
      <c r="D17" s="231"/>
      <c r="E17" s="216"/>
      <c r="F17" s="562" t="s">
        <v>291</v>
      </c>
      <c r="M17" s="268"/>
      <c r="N17" s="190"/>
      <c r="O17" s="190"/>
      <c r="P17" s="190"/>
    </row>
    <row r="18" spans="1:16" s="187" customFormat="1" ht="14.45" customHeight="1" x14ac:dyDescent="0.25">
      <c r="A18" s="185"/>
      <c r="B18" s="230"/>
      <c r="C18" s="273"/>
      <c r="D18" s="231"/>
      <c r="E18" s="216"/>
      <c r="F18" s="562" t="s">
        <v>292</v>
      </c>
      <c r="M18" s="268"/>
      <c r="N18" s="190"/>
      <c r="O18" s="190"/>
      <c r="P18" s="190"/>
    </row>
    <row r="19" spans="1:16" s="187" customFormat="1" ht="14.45" customHeight="1" x14ac:dyDescent="0.25">
      <c r="A19" s="250"/>
      <c r="B19" s="251"/>
      <c r="C19" s="274"/>
      <c r="D19" s="253"/>
      <c r="E19" s="254"/>
      <c r="F19" s="275" t="s">
        <v>294</v>
      </c>
      <c r="G19" s="276"/>
      <c r="H19" s="276"/>
      <c r="I19" s="276"/>
      <c r="J19" s="276"/>
      <c r="K19" s="276"/>
      <c r="L19" s="276"/>
      <c r="M19" s="277"/>
    </row>
    <row r="20" spans="1:16" s="187" customFormat="1" ht="14.45" customHeight="1" x14ac:dyDescent="0.25">
      <c r="A20" s="185" t="s">
        <v>101</v>
      </c>
      <c r="B20" s="243" t="s">
        <v>273</v>
      </c>
      <c r="C20" s="244">
        <v>45875</v>
      </c>
      <c r="D20" s="245" t="s">
        <v>274</v>
      </c>
      <c r="E20" s="246" t="s">
        <v>275</v>
      </c>
      <c r="F20" s="638" t="s">
        <v>295</v>
      </c>
      <c r="G20" s="639"/>
      <c r="H20" s="639"/>
      <c r="I20" s="639"/>
      <c r="J20" s="639"/>
      <c r="K20" s="639"/>
      <c r="L20" s="639"/>
      <c r="M20" s="640"/>
    </row>
    <row r="21" spans="1:16" s="187" customFormat="1" x14ac:dyDescent="0.25">
      <c r="A21" s="185"/>
      <c r="B21" s="278"/>
      <c r="C21" s="273"/>
      <c r="D21" s="279"/>
      <c r="E21" s="217"/>
      <c r="F21" s="644"/>
      <c r="G21" s="645"/>
      <c r="H21" s="645"/>
      <c r="I21" s="645"/>
      <c r="J21" s="645"/>
      <c r="K21" s="645"/>
      <c r="L21" s="645"/>
      <c r="M21" s="646"/>
    </row>
    <row r="22" spans="1:16" s="187" customFormat="1" x14ac:dyDescent="0.25">
      <c r="A22" s="242" t="s">
        <v>102</v>
      </c>
      <c r="B22" s="243" t="s">
        <v>273</v>
      </c>
      <c r="C22" s="244">
        <v>45908</v>
      </c>
      <c r="D22" s="566" t="s">
        <v>274</v>
      </c>
      <c r="E22" s="246" t="s">
        <v>275</v>
      </c>
      <c r="F22" s="270" t="s">
        <v>297</v>
      </c>
      <c r="G22" s="271"/>
      <c r="H22" s="271"/>
      <c r="I22" s="271"/>
      <c r="J22" s="271"/>
      <c r="K22" s="271"/>
      <c r="L22" s="271"/>
      <c r="M22" s="272"/>
    </row>
    <row r="23" spans="1:16" s="187" customFormat="1" x14ac:dyDescent="0.25">
      <c r="A23" s="185"/>
      <c r="B23" s="278"/>
      <c r="C23" s="567"/>
      <c r="D23" s="240"/>
      <c r="E23" s="217"/>
      <c r="F23" s="267" t="s">
        <v>296</v>
      </c>
      <c r="M23" s="268"/>
    </row>
    <row r="24" spans="1:16" s="187" customFormat="1" x14ac:dyDescent="0.25">
      <c r="A24" s="242" t="s">
        <v>103</v>
      </c>
      <c r="B24" s="243" t="s">
        <v>273</v>
      </c>
      <c r="C24" s="244">
        <v>45933</v>
      </c>
      <c r="D24" s="566" t="s">
        <v>274</v>
      </c>
      <c r="E24" s="246" t="s">
        <v>275</v>
      </c>
      <c r="F24" s="270" t="s">
        <v>298</v>
      </c>
      <c r="G24" s="271"/>
      <c r="H24" s="271"/>
      <c r="I24" s="271"/>
      <c r="J24" s="271"/>
      <c r="K24" s="271"/>
      <c r="L24" s="271"/>
      <c r="M24" s="272"/>
    </row>
    <row r="25" spans="1:16" s="187" customFormat="1" ht="14.45" customHeight="1" x14ac:dyDescent="0.25">
      <c r="A25" s="185"/>
      <c r="B25" s="278"/>
      <c r="C25" s="273"/>
      <c r="D25" s="279"/>
      <c r="E25" s="217"/>
      <c r="F25" s="644" t="s">
        <v>299</v>
      </c>
      <c r="G25" s="645"/>
      <c r="H25" s="645"/>
      <c r="I25" s="645"/>
      <c r="J25" s="645"/>
      <c r="K25" s="645"/>
      <c r="L25" s="645"/>
      <c r="M25" s="646"/>
    </row>
    <row r="26" spans="1:16" s="187" customFormat="1" x14ac:dyDescent="0.25">
      <c r="A26" s="185"/>
      <c r="B26" s="278"/>
      <c r="C26" s="273"/>
      <c r="D26" s="279"/>
      <c r="E26" s="217"/>
      <c r="F26" s="644"/>
      <c r="G26" s="645"/>
      <c r="H26" s="645"/>
      <c r="I26" s="645"/>
      <c r="J26" s="645"/>
      <c r="K26" s="645"/>
      <c r="L26" s="645"/>
      <c r="M26" s="646"/>
    </row>
    <row r="27" spans="1:16" s="187" customFormat="1" ht="14.45" customHeight="1" x14ac:dyDescent="0.25">
      <c r="A27" s="242" t="s">
        <v>104</v>
      </c>
      <c r="B27" s="243" t="s">
        <v>273</v>
      </c>
      <c r="C27" s="244">
        <v>45967</v>
      </c>
      <c r="D27" s="566" t="s">
        <v>274</v>
      </c>
      <c r="E27" s="246" t="s">
        <v>275</v>
      </c>
      <c r="F27" s="638" t="s">
        <v>300</v>
      </c>
      <c r="G27" s="639"/>
      <c r="H27" s="639"/>
      <c r="I27" s="639"/>
      <c r="J27" s="639"/>
      <c r="K27" s="639"/>
      <c r="L27" s="639"/>
      <c r="M27" s="640"/>
    </row>
    <row r="28" spans="1:16" s="187" customFormat="1" x14ac:dyDescent="0.25">
      <c r="A28" s="185"/>
      <c r="B28" s="278"/>
      <c r="C28" s="273"/>
      <c r="D28" s="279"/>
      <c r="E28" s="217"/>
      <c r="F28" s="644"/>
      <c r="G28" s="645"/>
      <c r="H28" s="645"/>
      <c r="I28" s="645"/>
      <c r="J28" s="645"/>
      <c r="K28" s="645"/>
      <c r="L28" s="645"/>
      <c r="M28" s="646"/>
      <c r="N28" s="186"/>
      <c r="O28" s="186"/>
      <c r="P28" s="186"/>
    </row>
    <row r="29" spans="1:16" s="187" customFormat="1" x14ac:dyDescent="0.25">
      <c r="A29" s="250"/>
      <c r="B29" s="283"/>
      <c r="C29" s="274"/>
      <c r="D29" s="284"/>
      <c r="E29" s="285"/>
      <c r="F29" s="569"/>
      <c r="G29" s="256"/>
      <c r="H29" s="256"/>
      <c r="I29" s="256"/>
      <c r="J29" s="256"/>
      <c r="K29" s="256"/>
      <c r="L29" s="256"/>
      <c r="M29" s="257"/>
    </row>
    <row r="30" spans="1:16" s="187" customFormat="1" x14ac:dyDescent="0.25">
      <c r="A30" s="185" t="s">
        <v>105</v>
      </c>
      <c r="B30" s="278"/>
      <c r="C30" s="273"/>
      <c r="D30" s="279"/>
      <c r="E30" s="217"/>
      <c r="F30" s="267"/>
      <c r="M30" s="268"/>
      <c r="N30" s="186"/>
      <c r="O30" s="186"/>
      <c r="P30" s="186"/>
    </row>
    <row r="31" spans="1:16" s="187" customFormat="1" x14ac:dyDescent="0.25">
      <c r="A31" s="185"/>
      <c r="B31" s="278"/>
      <c r="C31" s="273"/>
      <c r="D31" s="279"/>
      <c r="E31" s="217"/>
      <c r="F31" s="267"/>
      <c r="M31" s="268"/>
      <c r="N31" s="186"/>
      <c r="O31" s="186"/>
      <c r="P31" s="186"/>
    </row>
    <row r="32" spans="1:16" s="187" customFormat="1" x14ac:dyDescent="0.25">
      <c r="A32" s="185"/>
      <c r="B32" s="278"/>
      <c r="C32" s="273"/>
      <c r="D32" s="279"/>
      <c r="E32" s="217"/>
      <c r="F32" s="267"/>
      <c r="M32" s="268"/>
    </row>
    <row r="33" spans="1:16" s="187" customFormat="1" x14ac:dyDescent="0.25">
      <c r="A33" s="242" t="s">
        <v>106</v>
      </c>
      <c r="B33" s="280"/>
      <c r="C33" s="269"/>
      <c r="D33" s="281"/>
      <c r="E33" s="282"/>
      <c r="F33" s="270"/>
      <c r="G33" s="271"/>
      <c r="H33" s="271"/>
      <c r="I33" s="271"/>
      <c r="J33" s="271"/>
      <c r="K33" s="271"/>
      <c r="L33" s="271"/>
      <c r="M33" s="272"/>
      <c r="N33" s="186"/>
      <c r="O33" s="186"/>
      <c r="P33" s="186"/>
    </row>
    <row r="34" spans="1:16" x14ac:dyDescent="0.25">
      <c r="A34" s="185"/>
      <c r="B34" s="278"/>
      <c r="C34" s="273"/>
      <c r="D34" s="279"/>
      <c r="E34" s="217"/>
      <c r="F34" s="267"/>
      <c r="G34" s="187"/>
      <c r="H34" s="187"/>
      <c r="I34" s="187"/>
      <c r="J34" s="187"/>
      <c r="K34" s="187"/>
      <c r="L34" s="187"/>
      <c r="M34" s="268"/>
    </row>
    <row r="35" spans="1:16" x14ac:dyDescent="0.25">
      <c r="A35" s="250"/>
      <c r="B35" s="283"/>
      <c r="C35" s="274"/>
      <c r="D35" s="284"/>
      <c r="E35" s="285"/>
      <c r="F35" s="275"/>
      <c r="G35" s="276"/>
      <c r="H35" s="276"/>
      <c r="I35" s="276"/>
      <c r="J35" s="276"/>
      <c r="K35" s="276"/>
      <c r="L35" s="276"/>
      <c r="M35" s="277"/>
    </row>
    <row r="36" spans="1:16" x14ac:dyDescent="0.25">
      <c r="A36" s="185" t="s">
        <v>132</v>
      </c>
      <c r="B36" s="230"/>
      <c r="C36" s="232"/>
      <c r="D36" s="231"/>
      <c r="E36" s="216"/>
      <c r="F36" s="239"/>
      <c r="G36" s="240"/>
      <c r="H36" s="240"/>
      <c r="I36" s="240"/>
      <c r="J36" s="240"/>
      <c r="K36" s="240"/>
      <c r="L36" s="240"/>
      <c r="M36" s="241"/>
    </row>
    <row r="37" spans="1:16" x14ac:dyDescent="0.25">
      <c r="A37" s="185"/>
      <c r="B37" s="230"/>
      <c r="C37" s="232"/>
      <c r="D37" s="231"/>
      <c r="E37" s="216"/>
      <c r="F37" s="239"/>
      <c r="G37" s="240"/>
      <c r="H37" s="240"/>
      <c r="I37" s="240"/>
      <c r="J37" s="240"/>
      <c r="K37" s="240"/>
      <c r="L37" s="240"/>
      <c r="M37" s="241"/>
    </row>
    <row r="38" spans="1:16" x14ac:dyDescent="0.25">
      <c r="A38" s="185"/>
      <c r="B38" s="230"/>
      <c r="C38" s="232"/>
      <c r="D38" s="231"/>
      <c r="E38" s="216"/>
      <c r="F38" s="239"/>
      <c r="G38" s="240"/>
      <c r="H38" s="240"/>
      <c r="I38" s="240"/>
      <c r="J38" s="240"/>
      <c r="K38" s="240"/>
      <c r="L38" s="240"/>
      <c r="M38" s="241"/>
    </row>
    <row r="39" spans="1:16" x14ac:dyDescent="0.25">
      <c r="A39" s="242" t="s">
        <v>133</v>
      </c>
      <c r="B39" s="243"/>
      <c r="C39" s="244"/>
      <c r="D39" s="245"/>
      <c r="E39" s="246"/>
      <c r="F39" s="247"/>
      <c r="G39" s="248"/>
      <c r="H39" s="248"/>
      <c r="I39" s="248"/>
      <c r="J39" s="248"/>
      <c r="K39" s="248"/>
      <c r="L39" s="248"/>
      <c r="M39" s="249"/>
    </row>
    <row r="40" spans="1:16" x14ac:dyDescent="0.25">
      <c r="A40" s="185"/>
      <c r="B40" s="230"/>
      <c r="C40" s="232"/>
      <c r="D40" s="231"/>
      <c r="E40" s="216"/>
      <c r="F40" s="233"/>
      <c r="G40" s="234"/>
      <c r="H40" s="234"/>
      <c r="I40" s="234"/>
      <c r="J40" s="234"/>
      <c r="K40" s="234"/>
      <c r="L40" s="234"/>
      <c r="M40" s="235"/>
    </row>
    <row r="41" spans="1:16" x14ac:dyDescent="0.25">
      <c r="A41" s="250"/>
      <c r="B41" s="251"/>
      <c r="C41" s="252"/>
      <c r="D41" s="253"/>
      <c r="E41" s="254"/>
      <c r="F41" s="255"/>
      <c r="G41" s="256"/>
      <c r="H41" s="256"/>
      <c r="I41" s="256"/>
      <c r="J41" s="256"/>
      <c r="K41" s="256"/>
      <c r="L41" s="256"/>
      <c r="M41" s="257"/>
    </row>
    <row r="42" spans="1:16" x14ac:dyDescent="0.25">
      <c r="A42" s="185" t="s">
        <v>134</v>
      </c>
      <c r="B42" s="230"/>
      <c r="C42" s="232"/>
      <c r="D42" s="231"/>
      <c r="E42" s="216"/>
      <c r="F42" s="258"/>
      <c r="G42" s="190"/>
      <c r="H42" s="190"/>
      <c r="I42" s="190"/>
      <c r="J42" s="190"/>
      <c r="K42" s="190"/>
      <c r="L42" s="190"/>
      <c r="M42" s="259"/>
    </row>
    <row r="43" spans="1:16" x14ac:dyDescent="0.25">
      <c r="A43" s="185"/>
      <c r="B43" s="230"/>
      <c r="C43" s="232"/>
      <c r="D43" s="231"/>
      <c r="E43" s="216"/>
      <c r="F43" s="233"/>
      <c r="G43" s="234"/>
      <c r="H43" s="234"/>
      <c r="I43" s="234"/>
      <c r="J43" s="234"/>
      <c r="K43" s="234"/>
      <c r="L43" s="234"/>
      <c r="M43" s="235"/>
    </row>
    <row r="44" spans="1:16" x14ac:dyDescent="0.25">
      <c r="A44" s="185"/>
      <c r="B44" s="230"/>
      <c r="C44" s="231"/>
      <c r="D44" s="231"/>
      <c r="E44" s="216"/>
      <c r="F44" s="260"/>
      <c r="G44" s="261"/>
      <c r="H44" s="261"/>
      <c r="I44" s="261"/>
      <c r="J44" s="261"/>
      <c r="K44" s="261"/>
      <c r="L44" s="261"/>
      <c r="M44" s="262"/>
    </row>
    <row r="45" spans="1:16" x14ac:dyDescent="0.25">
      <c r="A45" s="242" t="s">
        <v>164</v>
      </c>
      <c r="B45" s="243"/>
      <c r="C45" s="244"/>
      <c r="D45" s="245"/>
      <c r="E45" s="246"/>
      <c r="F45" s="263"/>
      <c r="G45" s="264"/>
      <c r="H45" s="264"/>
      <c r="I45" s="264"/>
      <c r="J45" s="264"/>
      <c r="K45" s="264"/>
      <c r="L45" s="264"/>
      <c r="M45" s="265"/>
    </row>
    <row r="46" spans="1:16" x14ac:dyDescent="0.25">
      <c r="A46" s="185"/>
      <c r="B46" s="230"/>
      <c r="C46" s="232"/>
      <c r="D46" s="231"/>
      <c r="E46" s="216"/>
      <c r="F46" s="233"/>
      <c r="G46" s="234"/>
      <c r="H46" s="234"/>
      <c r="I46" s="234"/>
      <c r="J46" s="234"/>
      <c r="K46" s="234"/>
      <c r="L46" s="234"/>
      <c r="M46" s="235"/>
    </row>
    <row r="47" spans="1:16" x14ac:dyDescent="0.25">
      <c r="A47" s="250"/>
      <c r="B47" s="251"/>
      <c r="C47" s="252"/>
      <c r="D47" s="253"/>
      <c r="E47" s="254"/>
      <c r="F47" s="255"/>
      <c r="G47" s="256"/>
      <c r="H47" s="256"/>
      <c r="I47" s="256"/>
      <c r="J47" s="256"/>
      <c r="K47" s="256"/>
      <c r="L47" s="256"/>
      <c r="M47" s="257"/>
    </row>
    <row r="48" spans="1:16" x14ac:dyDescent="0.25">
      <c r="A48" s="185" t="s">
        <v>42</v>
      </c>
      <c r="B48" s="230"/>
      <c r="C48" s="266"/>
      <c r="D48" s="231"/>
      <c r="E48" s="216"/>
      <c r="F48" s="267"/>
      <c r="G48" s="187"/>
      <c r="H48" s="187"/>
      <c r="I48" s="187"/>
      <c r="J48" s="187"/>
      <c r="K48" s="187"/>
      <c r="L48" s="187"/>
      <c r="M48" s="268"/>
    </row>
    <row r="49" spans="1:13" x14ac:dyDescent="0.25">
      <c r="A49" s="185"/>
      <c r="B49" s="230"/>
      <c r="C49" s="266"/>
      <c r="D49" s="231"/>
      <c r="E49" s="216"/>
      <c r="F49" s="267"/>
      <c r="G49" s="187"/>
      <c r="H49" s="187"/>
      <c r="I49" s="187"/>
      <c r="J49" s="187"/>
      <c r="K49" s="187"/>
      <c r="L49" s="187"/>
      <c r="M49" s="268"/>
    </row>
    <row r="50" spans="1:13" x14ac:dyDescent="0.25">
      <c r="A50" s="185"/>
      <c r="B50" s="230"/>
      <c r="C50" s="266"/>
      <c r="D50" s="231"/>
      <c r="E50" s="216"/>
      <c r="F50" s="267"/>
      <c r="G50" s="187"/>
      <c r="H50" s="187"/>
      <c r="I50" s="187"/>
      <c r="J50" s="187"/>
      <c r="K50" s="187"/>
      <c r="L50" s="187"/>
      <c r="M50" s="268"/>
    </row>
    <row r="51" spans="1:13" x14ac:dyDescent="0.25">
      <c r="A51" s="242" t="s">
        <v>100</v>
      </c>
      <c r="B51" s="243"/>
      <c r="C51" s="269"/>
      <c r="D51" s="245"/>
      <c r="E51" s="246"/>
      <c r="F51" s="270"/>
      <c r="G51" s="271"/>
      <c r="H51" s="271"/>
      <c r="I51" s="271"/>
      <c r="J51" s="271"/>
      <c r="K51" s="271"/>
      <c r="L51" s="271"/>
      <c r="M51" s="272"/>
    </row>
    <row r="52" spans="1:13" x14ac:dyDescent="0.25">
      <c r="A52" s="185"/>
      <c r="B52" s="230"/>
      <c r="C52" s="273"/>
      <c r="D52" s="231"/>
      <c r="E52" s="216"/>
      <c r="F52" s="267"/>
      <c r="G52" s="187"/>
      <c r="H52" s="187"/>
      <c r="I52" s="187"/>
      <c r="J52" s="187"/>
      <c r="K52" s="187"/>
      <c r="L52" s="187"/>
      <c r="M52" s="268"/>
    </row>
    <row r="53" spans="1:13" x14ac:dyDescent="0.25">
      <c r="A53" s="250"/>
      <c r="B53" s="251"/>
      <c r="C53" s="274"/>
      <c r="D53" s="253"/>
      <c r="E53" s="254"/>
      <c r="F53" s="275"/>
      <c r="G53" s="276"/>
      <c r="H53" s="276"/>
      <c r="I53" s="276"/>
      <c r="J53" s="276"/>
      <c r="K53" s="276"/>
      <c r="L53" s="276"/>
      <c r="M53" s="277"/>
    </row>
    <row r="54" spans="1:13" x14ac:dyDescent="0.25">
      <c r="A54" s="185" t="s">
        <v>101</v>
      </c>
      <c r="B54" s="278"/>
      <c r="C54" s="273"/>
      <c r="D54" s="279"/>
      <c r="E54" s="217"/>
      <c r="F54" s="267"/>
      <c r="G54" s="187"/>
      <c r="H54" s="187"/>
      <c r="I54" s="187"/>
      <c r="J54" s="187"/>
      <c r="K54" s="187"/>
      <c r="L54" s="187"/>
      <c r="M54" s="268"/>
    </row>
    <row r="55" spans="1:13" x14ac:dyDescent="0.25">
      <c r="A55" s="185"/>
      <c r="B55" s="278"/>
      <c r="C55" s="273"/>
      <c r="D55" s="279"/>
      <c r="E55" s="217"/>
      <c r="F55" s="267"/>
      <c r="G55" s="187"/>
      <c r="H55" s="187"/>
      <c r="I55" s="187"/>
      <c r="J55" s="187"/>
      <c r="K55" s="187"/>
      <c r="L55" s="187"/>
      <c r="M55" s="268"/>
    </row>
    <row r="56" spans="1:13" x14ac:dyDescent="0.25">
      <c r="A56" s="185"/>
      <c r="B56" s="278"/>
      <c r="C56" s="273"/>
      <c r="D56" s="279"/>
      <c r="E56" s="217"/>
      <c r="F56" s="267"/>
      <c r="G56" s="187"/>
      <c r="H56" s="187"/>
      <c r="I56" s="187"/>
      <c r="J56" s="187"/>
      <c r="K56" s="187"/>
      <c r="L56" s="187"/>
      <c r="M56" s="268"/>
    </row>
    <row r="57" spans="1:13" x14ac:dyDescent="0.25">
      <c r="A57" s="242" t="s">
        <v>102</v>
      </c>
      <c r="B57" s="280"/>
      <c r="C57" s="269"/>
      <c r="D57" s="281"/>
      <c r="E57" s="282"/>
      <c r="F57" s="270"/>
      <c r="G57" s="271"/>
      <c r="H57" s="271"/>
      <c r="I57" s="271"/>
      <c r="J57" s="271"/>
      <c r="K57" s="271"/>
      <c r="L57" s="271"/>
      <c r="M57" s="272"/>
    </row>
    <row r="58" spans="1:13" x14ac:dyDescent="0.25">
      <c r="A58" s="185"/>
      <c r="B58" s="278"/>
      <c r="C58" s="273"/>
      <c r="D58" s="279"/>
      <c r="E58" s="217"/>
      <c r="F58" s="267"/>
      <c r="G58" s="187"/>
      <c r="H58" s="187"/>
      <c r="I58" s="187"/>
      <c r="J58" s="187"/>
      <c r="K58" s="187"/>
      <c r="L58" s="187"/>
      <c r="M58" s="268"/>
    </row>
    <row r="59" spans="1:13" x14ac:dyDescent="0.25">
      <c r="A59" s="250"/>
      <c r="B59" s="283"/>
      <c r="C59" s="274"/>
      <c r="D59" s="284"/>
      <c r="E59" s="285"/>
      <c r="F59" s="275"/>
      <c r="G59" s="276"/>
      <c r="H59" s="276"/>
      <c r="I59" s="276"/>
      <c r="J59" s="276"/>
      <c r="K59" s="276"/>
      <c r="L59" s="276"/>
      <c r="M59" s="277"/>
    </row>
    <row r="60" spans="1:13" x14ac:dyDescent="0.25">
      <c r="A60" s="185" t="s">
        <v>103</v>
      </c>
      <c r="B60" s="278"/>
      <c r="C60" s="273"/>
      <c r="D60" s="279"/>
      <c r="E60" s="217"/>
      <c r="F60" s="267"/>
      <c r="G60" s="187"/>
      <c r="H60" s="187"/>
      <c r="I60" s="187"/>
      <c r="J60" s="187"/>
      <c r="K60" s="187"/>
      <c r="L60" s="187"/>
      <c r="M60" s="268"/>
    </row>
    <row r="61" spans="1:13" x14ac:dyDescent="0.25">
      <c r="A61" s="185"/>
      <c r="B61" s="278"/>
      <c r="C61" s="273"/>
      <c r="D61" s="279"/>
      <c r="E61" s="217"/>
      <c r="F61" s="267"/>
      <c r="G61" s="187"/>
      <c r="H61" s="187"/>
      <c r="I61" s="187"/>
      <c r="J61" s="187"/>
      <c r="K61" s="187"/>
      <c r="L61" s="187"/>
      <c r="M61" s="268"/>
    </row>
    <row r="62" spans="1:13" x14ac:dyDescent="0.25">
      <c r="A62" s="185"/>
      <c r="B62" s="278"/>
      <c r="C62" s="273"/>
      <c r="D62" s="279"/>
      <c r="E62" s="217"/>
      <c r="F62" s="267"/>
      <c r="G62" s="187"/>
      <c r="H62" s="187"/>
      <c r="I62" s="187"/>
      <c r="J62" s="187"/>
      <c r="K62" s="187"/>
      <c r="L62" s="187"/>
      <c r="M62" s="268"/>
    </row>
    <row r="63" spans="1:13" x14ac:dyDescent="0.25">
      <c r="A63" s="242" t="s">
        <v>104</v>
      </c>
      <c r="B63" s="280"/>
      <c r="C63" s="269"/>
      <c r="D63" s="281"/>
      <c r="E63" s="282"/>
      <c r="F63" s="247"/>
      <c r="G63" s="248"/>
      <c r="H63" s="248"/>
      <c r="I63" s="248"/>
      <c r="J63" s="248"/>
      <c r="K63" s="248"/>
      <c r="L63" s="248"/>
      <c r="M63" s="249"/>
    </row>
    <row r="64" spans="1:13" x14ac:dyDescent="0.25">
      <c r="A64" s="185"/>
      <c r="B64" s="278"/>
      <c r="C64" s="273"/>
      <c r="D64" s="279"/>
      <c r="E64" s="217"/>
      <c r="F64" s="233"/>
      <c r="G64" s="234"/>
      <c r="H64" s="234"/>
      <c r="I64" s="234"/>
      <c r="J64" s="234"/>
      <c r="K64" s="234"/>
      <c r="L64" s="234"/>
      <c r="M64" s="235"/>
    </row>
    <row r="65" spans="1:13" x14ac:dyDescent="0.25">
      <c r="A65" s="250"/>
      <c r="B65" s="283"/>
      <c r="C65" s="274"/>
      <c r="D65" s="284"/>
      <c r="E65" s="285"/>
      <c r="F65" s="255"/>
      <c r="G65" s="256"/>
      <c r="H65" s="256"/>
      <c r="I65" s="256"/>
      <c r="J65" s="256"/>
      <c r="K65" s="256"/>
      <c r="L65" s="256"/>
      <c r="M65" s="257"/>
    </row>
    <row r="66" spans="1:13" x14ac:dyDescent="0.25">
      <c r="A66" s="185" t="s">
        <v>105</v>
      </c>
      <c r="B66" s="278"/>
      <c r="C66" s="273"/>
      <c r="D66" s="279"/>
      <c r="E66" s="217"/>
      <c r="F66" s="267"/>
      <c r="G66" s="187"/>
      <c r="H66" s="187"/>
      <c r="I66" s="187"/>
      <c r="J66" s="187"/>
      <c r="K66" s="187"/>
      <c r="L66" s="187"/>
      <c r="M66" s="268"/>
    </row>
    <row r="67" spans="1:13" x14ac:dyDescent="0.25">
      <c r="A67" s="185"/>
      <c r="B67" s="278"/>
      <c r="C67" s="273"/>
      <c r="D67" s="279"/>
      <c r="E67" s="217"/>
      <c r="F67" s="267"/>
      <c r="G67" s="187"/>
      <c r="H67" s="187"/>
      <c r="I67" s="187"/>
      <c r="J67" s="187"/>
      <c r="K67" s="187"/>
      <c r="L67" s="187"/>
      <c r="M67" s="268"/>
    </row>
    <row r="68" spans="1:13" x14ac:dyDescent="0.25">
      <c r="A68" s="185"/>
      <c r="B68" s="278"/>
      <c r="C68" s="273"/>
      <c r="D68" s="279"/>
      <c r="E68" s="217"/>
      <c r="F68" s="267"/>
      <c r="G68" s="187"/>
      <c r="H68" s="187"/>
      <c r="I68" s="187"/>
      <c r="J68" s="187"/>
      <c r="K68" s="187"/>
      <c r="L68" s="187"/>
      <c r="M68" s="268"/>
    </row>
    <row r="69" spans="1:13" x14ac:dyDescent="0.25">
      <c r="A69" s="242" t="s">
        <v>106</v>
      </c>
      <c r="B69" s="280"/>
      <c r="C69" s="269"/>
      <c r="D69" s="281"/>
      <c r="E69" s="282"/>
      <c r="F69" s="270"/>
      <c r="G69" s="271"/>
      <c r="H69" s="271"/>
      <c r="I69" s="271"/>
      <c r="J69" s="271"/>
      <c r="K69" s="271"/>
      <c r="L69" s="271"/>
      <c r="M69" s="272"/>
    </row>
    <row r="70" spans="1:13" x14ac:dyDescent="0.25">
      <c r="A70" s="185"/>
      <c r="B70" s="278"/>
      <c r="C70" s="273"/>
      <c r="D70" s="279"/>
      <c r="E70" s="217"/>
      <c r="F70" s="267"/>
      <c r="G70" s="187"/>
      <c r="H70" s="187"/>
      <c r="I70" s="187"/>
      <c r="J70" s="187"/>
      <c r="K70" s="187"/>
      <c r="L70" s="187"/>
      <c r="M70" s="268"/>
    </row>
    <row r="71" spans="1:13" x14ac:dyDescent="0.25">
      <c r="A71" s="250"/>
      <c r="B71" s="283"/>
      <c r="C71" s="274"/>
      <c r="D71" s="284"/>
      <c r="E71" s="285"/>
      <c r="F71" s="275"/>
      <c r="G71" s="276"/>
      <c r="H71" s="276"/>
      <c r="I71" s="276"/>
      <c r="J71" s="276"/>
      <c r="K71" s="276"/>
      <c r="L71" s="276"/>
      <c r="M71" s="277"/>
    </row>
    <row r="72" spans="1:13" x14ac:dyDescent="0.25">
      <c r="A72" s="1"/>
    </row>
    <row r="73" spans="1:13" x14ac:dyDescent="0.25">
      <c r="A73" s="1"/>
    </row>
    <row r="74" spans="1:13" x14ac:dyDescent="0.25">
      <c r="A74" s="625" t="s">
        <v>166</v>
      </c>
      <c r="B74" s="625"/>
    </row>
  </sheetData>
  <mergeCells count="12">
    <mergeCell ref="A74:B74"/>
    <mergeCell ref="F2:M2"/>
    <mergeCell ref="F3:M3"/>
    <mergeCell ref="F4:M4"/>
    <mergeCell ref="F5:M5"/>
    <mergeCell ref="F6:M6"/>
    <mergeCell ref="F7:M7"/>
    <mergeCell ref="F8:M8"/>
    <mergeCell ref="F9:M9"/>
    <mergeCell ref="F20:M21"/>
    <mergeCell ref="F25:M26"/>
    <mergeCell ref="F27:M28"/>
  </mergeCells>
  <pageMargins left="0.7" right="0.7" top="0.75" bottom="0.75" header="0.3" footer="0.3"/>
  <pageSetup orientation="portrait" r:id="rId1"/>
  <headerFooter>
    <oddFooter>&amp;RSchedule JNG-D7.G</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
    <tabColor rgb="FFEED3FD"/>
  </sheetPr>
  <dimension ref="A1:AI114"/>
  <sheetViews>
    <sheetView tabSelected="1" zoomScale="80" zoomScaleNormal="80" workbookViewId="0">
      <pane xSplit="2" topLeftCell="C1" activePane="topRight" state="frozen"/>
      <selection activeCell="B43" sqref="B43"/>
      <selection pane="topRight" activeCell="B43" sqref="B43"/>
    </sheetView>
  </sheetViews>
  <sheetFormatPr defaultRowHeight="15" x14ac:dyDescent="0.25"/>
  <cols>
    <col min="1" max="1" width="9.85546875" customWidth="1"/>
    <col min="2" max="2" width="29" bestFit="1" customWidth="1"/>
    <col min="3" max="3" width="12.5703125" bestFit="1" customWidth="1"/>
    <col min="4" max="4" width="14.140625" bestFit="1" customWidth="1"/>
    <col min="5" max="5" width="15.140625" bestFit="1" customWidth="1"/>
    <col min="6" max="6" width="12.5703125" bestFit="1" customWidth="1"/>
    <col min="7" max="7" width="13.5703125" bestFit="1" customWidth="1"/>
    <col min="8" max="8" width="14.85546875" bestFit="1" customWidth="1"/>
    <col min="9" max="16" width="14.140625" bestFit="1" customWidth="1"/>
    <col min="17" max="27" width="14.140625" customWidth="1"/>
    <col min="28" max="28" width="10.5703125" bestFit="1" customWidth="1"/>
    <col min="29" max="29" width="13" customWidth="1"/>
    <col min="30" max="35" width="10" bestFit="1" customWidth="1"/>
  </cols>
  <sheetData>
    <row r="1" spans="1:27" ht="15.75" thickBot="1" x14ac:dyDescent="0.3">
      <c r="B1" s="68"/>
      <c r="C1" s="68"/>
      <c r="D1" s="68"/>
      <c r="E1" s="68"/>
      <c r="F1" s="68"/>
      <c r="G1" s="68"/>
      <c r="H1" s="68"/>
      <c r="I1" s="68"/>
      <c r="J1" s="68"/>
      <c r="K1" s="68"/>
      <c r="L1" s="68"/>
      <c r="M1" s="68"/>
      <c r="N1" s="68"/>
      <c r="O1" s="68"/>
      <c r="P1" s="68"/>
      <c r="Q1" s="68"/>
      <c r="R1" s="68"/>
      <c r="S1" s="68"/>
      <c r="T1" s="68"/>
      <c r="U1" s="68"/>
      <c r="V1" s="68"/>
      <c r="W1" s="68"/>
      <c r="X1" s="68"/>
      <c r="Y1" s="68"/>
      <c r="Z1" s="68"/>
      <c r="AA1" s="68"/>
    </row>
    <row r="2" spans="1:27" ht="15.75" customHeight="1" thickBot="1" x14ac:dyDescent="0.3">
      <c r="A2" s="708" t="s">
        <v>204</v>
      </c>
      <c r="B2" s="110" t="s">
        <v>10</v>
      </c>
      <c r="C2" s="102">
        <f>'YTD PROGRAM SUMMARY'!C5</f>
        <v>45658</v>
      </c>
      <c r="D2" s="102">
        <f>'YTD PROGRAM SUMMARY'!D5</f>
        <v>45689</v>
      </c>
      <c r="E2" s="102">
        <f>'YTD PROGRAM SUMMARY'!E5</f>
        <v>45717</v>
      </c>
      <c r="F2" s="102">
        <f>'YTD PROGRAM SUMMARY'!F5</f>
        <v>45748</v>
      </c>
      <c r="G2" s="102">
        <f>'YTD PROGRAM SUMMARY'!G5</f>
        <v>45778</v>
      </c>
      <c r="H2" s="102">
        <f>'YTD PROGRAM SUMMARY'!H5</f>
        <v>45809</v>
      </c>
      <c r="I2" s="102">
        <f>'YTD PROGRAM SUMMARY'!I5</f>
        <v>45839</v>
      </c>
      <c r="J2" s="102">
        <f>'YTD PROGRAM SUMMARY'!J5</f>
        <v>45870</v>
      </c>
      <c r="K2" s="102">
        <f>'YTD PROGRAM SUMMARY'!K5</f>
        <v>45901</v>
      </c>
      <c r="L2" s="102">
        <f>'YTD PROGRAM SUMMARY'!L5</f>
        <v>45931</v>
      </c>
      <c r="M2" s="102">
        <f>'YTD PROGRAM SUMMARY'!M5</f>
        <v>45962</v>
      </c>
      <c r="N2" s="102">
        <f>'YTD PROGRAM SUMMARY'!N5</f>
        <v>45992</v>
      </c>
      <c r="O2" s="102">
        <f>'YTD PROGRAM SUMMARY'!O5</f>
        <v>46023</v>
      </c>
      <c r="P2" s="102">
        <f>'YTD PROGRAM SUMMARY'!P5</f>
        <v>46054</v>
      </c>
      <c r="Q2" s="102">
        <f>'YTD PROGRAM SUMMARY'!Q5</f>
        <v>46082</v>
      </c>
      <c r="R2" s="102">
        <f>'YTD PROGRAM SUMMARY'!R5</f>
        <v>46113</v>
      </c>
      <c r="S2" s="102">
        <f>'YTD PROGRAM SUMMARY'!S5</f>
        <v>46143</v>
      </c>
      <c r="T2" s="102">
        <f>'YTD PROGRAM SUMMARY'!T5</f>
        <v>46174</v>
      </c>
      <c r="U2" s="102">
        <f>'YTD PROGRAM SUMMARY'!U5</f>
        <v>46204</v>
      </c>
      <c r="V2" s="102">
        <f>'YTD PROGRAM SUMMARY'!V5</f>
        <v>46235</v>
      </c>
      <c r="W2" s="102">
        <f>'YTD PROGRAM SUMMARY'!W5</f>
        <v>46266</v>
      </c>
      <c r="X2" s="102">
        <f>'YTD PROGRAM SUMMARY'!X5</f>
        <v>46296</v>
      </c>
      <c r="Y2" s="102">
        <f>'YTD PROGRAM SUMMARY'!Y5</f>
        <v>46327</v>
      </c>
      <c r="Z2" s="102">
        <f>'YTD PROGRAM SUMMARY'!Z5</f>
        <v>46357</v>
      </c>
      <c r="AA2" s="102">
        <f>'YTD PROGRAM SUMMARY'!AA5</f>
        <v>46388</v>
      </c>
    </row>
    <row r="3" spans="1:27" ht="15" customHeight="1" x14ac:dyDescent="0.25">
      <c r="A3" s="709"/>
      <c r="B3" s="67" t="s">
        <v>0</v>
      </c>
      <c r="C3" s="469">
        <f>'RES kWh ENTRY'!C104</f>
        <v>0</v>
      </c>
      <c r="D3" s="469">
        <f>'RES kWh ENTRY'!D104</f>
        <v>0</v>
      </c>
      <c r="E3" s="470">
        <f>'RES kWh ENTRY'!E104</f>
        <v>6086</v>
      </c>
      <c r="F3" s="469">
        <f>'RES kWh ENTRY'!F104</f>
        <v>6387</v>
      </c>
      <c r="G3" s="469">
        <f>'RES kWh ENTRY'!G104</f>
        <v>5667</v>
      </c>
      <c r="H3" s="469">
        <f>'RES kWh ENTRY'!H104</f>
        <v>8102</v>
      </c>
      <c r="I3" s="469">
        <f>'RES kWh ENTRY'!I104</f>
        <v>7400</v>
      </c>
      <c r="J3" s="469">
        <f>'RES kWh ENTRY'!J104</f>
        <v>3289</v>
      </c>
      <c r="K3" s="469">
        <f>'RES kWh ENTRY'!K104</f>
        <v>9163</v>
      </c>
      <c r="L3" s="469">
        <f>'RES kWh ENTRY'!L104</f>
        <v>4629</v>
      </c>
      <c r="M3" s="469">
        <f>'RES kWh ENTRY'!M104</f>
        <v>16251.259434122401</v>
      </c>
      <c r="N3" s="469">
        <f>SUM('RES kWh ENTRY'!N104:T104)</f>
        <v>13620.705721217906</v>
      </c>
      <c r="O3" s="139"/>
      <c r="P3" s="139"/>
      <c r="Q3" s="139"/>
      <c r="R3" s="139"/>
      <c r="S3" s="139"/>
      <c r="T3" s="139"/>
      <c r="U3" s="139"/>
      <c r="V3" s="139"/>
      <c r="W3" s="139"/>
      <c r="X3" s="139"/>
      <c r="Y3" s="139"/>
      <c r="Z3" s="139"/>
      <c r="AA3" s="139"/>
    </row>
    <row r="4" spans="1:27" x14ac:dyDescent="0.25">
      <c r="A4" s="709"/>
      <c r="B4" s="111" t="s">
        <v>1</v>
      </c>
      <c r="C4" s="471">
        <f>'RES kWh ENTRY'!C105</f>
        <v>0</v>
      </c>
      <c r="D4" s="471">
        <f>'RES kWh ENTRY'!D105</f>
        <v>0</v>
      </c>
      <c r="E4" s="471">
        <f>'RES kWh ENTRY'!E105</f>
        <v>20481</v>
      </c>
      <c r="F4" s="471">
        <f>'RES kWh ENTRY'!F105</f>
        <v>2346</v>
      </c>
      <c r="G4" s="471">
        <f>'RES kWh ENTRY'!G105</f>
        <v>27029</v>
      </c>
      <c r="H4" s="471">
        <f>'RES kWh ENTRY'!H105</f>
        <v>14415</v>
      </c>
      <c r="I4" s="471">
        <f>'RES kWh ENTRY'!I105</f>
        <v>19294.41</v>
      </c>
      <c r="J4" s="471">
        <f>'RES kWh ENTRY'!J105</f>
        <v>26467.17</v>
      </c>
      <c r="K4" s="471">
        <f>'RES kWh ENTRY'!K105</f>
        <v>41507.47</v>
      </c>
      <c r="L4" s="471">
        <f>'RES kWh ENTRY'!L105</f>
        <v>82449.61</v>
      </c>
      <c r="M4" s="471">
        <f>'RES kWh ENTRY'!M105</f>
        <v>74968.489039727399</v>
      </c>
      <c r="N4" s="471">
        <f>SUM('RES kWh ENTRY'!N105:T105)</f>
        <v>62833.513409455918</v>
      </c>
      <c r="O4" s="109"/>
      <c r="P4" s="109"/>
      <c r="Q4" s="109"/>
      <c r="R4" s="109"/>
      <c r="S4" s="109"/>
      <c r="T4" s="109"/>
      <c r="U4" s="109"/>
      <c r="V4" s="109"/>
      <c r="W4" s="109"/>
      <c r="X4" s="109"/>
      <c r="Y4" s="109"/>
      <c r="Z4" s="109"/>
      <c r="AA4" s="109"/>
    </row>
    <row r="5" spans="1:27" x14ac:dyDescent="0.25">
      <c r="A5" s="709"/>
      <c r="B5" s="65" t="s">
        <v>2</v>
      </c>
      <c r="C5" s="471">
        <f>'RES kWh ENTRY'!C106</f>
        <v>0</v>
      </c>
      <c r="D5" s="471">
        <f>'RES kWh ENTRY'!D106</f>
        <v>0</v>
      </c>
      <c r="E5" s="471">
        <f>'RES kWh ENTRY'!E106</f>
        <v>0</v>
      </c>
      <c r="F5" s="471">
        <f>'RES kWh ENTRY'!F106</f>
        <v>0</v>
      </c>
      <c r="G5" s="471">
        <f>'RES kWh ENTRY'!G106</f>
        <v>0</v>
      </c>
      <c r="H5" s="471">
        <f>'RES kWh ENTRY'!H106</f>
        <v>0</v>
      </c>
      <c r="I5" s="471">
        <f>'RES kWh ENTRY'!I106</f>
        <v>0</v>
      </c>
      <c r="J5" s="471">
        <f>'RES kWh ENTRY'!J106</f>
        <v>0</v>
      </c>
      <c r="K5" s="471">
        <f>'RES kWh ENTRY'!K106</f>
        <v>0</v>
      </c>
      <c r="L5" s="471">
        <f>'RES kWh ENTRY'!L106</f>
        <v>0</v>
      </c>
      <c r="M5" s="471">
        <f>'RES kWh ENTRY'!M106</f>
        <v>0</v>
      </c>
      <c r="N5" s="471">
        <f>SUM('RES kWh ENTRY'!N106:T106)</f>
        <v>0</v>
      </c>
      <c r="O5" s="109"/>
      <c r="P5" s="109"/>
      <c r="Q5" s="109"/>
      <c r="R5" s="109"/>
      <c r="S5" s="109"/>
      <c r="T5" s="109"/>
      <c r="U5" s="109"/>
      <c r="V5" s="109"/>
      <c r="W5" s="109"/>
      <c r="X5" s="109"/>
      <c r="Y5" s="109"/>
      <c r="Z5" s="109"/>
      <c r="AA5" s="109"/>
    </row>
    <row r="6" spans="1:27" x14ac:dyDescent="0.25">
      <c r="A6" s="709"/>
      <c r="B6" s="65" t="s">
        <v>9</v>
      </c>
      <c r="C6" s="471">
        <f>'RES kWh ENTRY'!C107</f>
        <v>0</v>
      </c>
      <c r="D6" s="471">
        <f>'RES kWh ENTRY'!D107</f>
        <v>0</v>
      </c>
      <c r="E6" s="471">
        <f>'RES kWh ENTRY'!E107</f>
        <v>18123</v>
      </c>
      <c r="F6" s="471">
        <f>'RES kWh ENTRY'!F107</f>
        <v>15937</v>
      </c>
      <c r="G6" s="471">
        <f>'RES kWh ENTRY'!G107</f>
        <v>29938</v>
      </c>
      <c r="H6" s="471">
        <f>'RES kWh ENTRY'!H107</f>
        <v>11338</v>
      </c>
      <c r="I6" s="471">
        <f>'RES kWh ENTRY'!I107</f>
        <v>42964.22</v>
      </c>
      <c r="J6" s="471">
        <f>'RES kWh ENTRY'!J107</f>
        <v>22070.05</v>
      </c>
      <c r="K6" s="471">
        <f>'RES kWh ENTRY'!K107</f>
        <v>49624.19</v>
      </c>
      <c r="L6" s="471">
        <f>'RES kWh ENTRY'!L107</f>
        <v>88370.03</v>
      </c>
      <c r="M6" s="471">
        <f>'RES kWh ENTRY'!M107</f>
        <v>89185.843586482879</v>
      </c>
      <c r="N6" s="471">
        <f>SUM('RES kWh ENTRY'!N107:T107)</f>
        <v>74749.537715176644</v>
      </c>
      <c r="O6" s="109"/>
      <c r="P6" s="109"/>
      <c r="Q6" s="109"/>
      <c r="R6" s="109"/>
      <c r="S6" s="109"/>
      <c r="T6" s="109"/>
      <c r="U6" s="109"/>
      <c r="V6" s="109"/>
      <c r="W6" s="109"/>
      <c r="X6" s="109"/>
      <c r="Y6" s="109"/>
      <c r="Z6" s="109"/>
      <c r="AA6" s="109"/>
    </row>
    <row r="7" spans="1:27" x14ac:dyDescent="0.25">
      <c r="A7" s="709"/>
      <c r="B7" s="111" t="s">
        <v>3</v>
      </c>
      <c r="C7" s="471">
        <f>'RES kWh ENTRY'!C108</f>
        <v>0</v>
      </c>
      <c r="D7" s="471">
        <f>'RES kWh ENTRY'!D108</f>
        <v>0</v>
      </c>
      <c r="E7" s="471">
        <f>'RES kWh ENTRY'!E108</f>
        <v>0</v>
      </c>
      <c r="F7" s="471">
        <f>'RES kWh ENTRY'!F108</f>
        <v>0</v>
      </c>
      <c r="G7" s="471">
        <f>'RES kWh ENTRY'!G108</f>
        <v>0</v>
      </c>
      <c r="H7" s="471">
        <f>'RES kWh ENTRY'!H108</f>
        <v>0</v>
      </c>
      <c r="I7" s="471">
        <f>'RES kWh ENTRY'!I108</f>
        <v>0</v>
      </c>
      <c r="J7" s="471">
        <f>'RES kWh ENTRY'!J108</f>
        <v>0</v>
      </c>
      <c r="K7" s="471">
        <f>'RES kWh ENTRY'!K108</f>
        <v>0</v>
      </c>
      <c r="L7" s="471">
        <f>'RES kWh ENTRY'!L108</f>
        <v>0</v>
      </c>
      <c r="M7" s="471">
        <f>'RES kWh ENTRY'!M108</f>
        <v>0</v>
      </c>
      <c r="N7" s="471">
        <f>SUM('RES kWh ENTRY'!N108:T108)</f>
        <v>0</v>
      </c>
      <c r="O7" s="109"/>
      <c r="P7" s="109"/>
      <c r="Q7" s="109"/>
      <c r="R7" s="109"/>
      <c r="S7" s="109"/>
      <c r="T7" s="109"/>
      <c r="U7" s="109"/>
      <c r="V7" s="109"/>
      <c r="W7" s="109"/>
      <c r="X7" s="109"/>
      <c r="Y7" s="109"/>
      <c r="Z7" s="109"/>
      <c r="AA7" s="109"/>
    </row>
    <row r="8" spans="1:27" x14ac:dyDescent="0.25">
      <c r="A8" s="709"/>
      <c r="B8" s="65" t="s">
        <v>4</v>
      </c>
      <c r="C8" s="471">
        <f>'RES kWh ENTRY'!C109</f>
        <v>0</v>
      </c>
      <c r="D8" s="471">
        <f>'RES kWh ENTRY'!D109</f>
        <v>8220.4599999999991</v>
      </c>
      <c r="E8" s="471">
        <f>'RES kWh ENTRY'!E109</f>
        <v>14051.2</v>
      </c>
      <c r="F8" s="471">
        <f>'RES kWh ENTRY'!F109</f>
        <v>14804.29</v>
      </c>
      <c r="G8" s="471">
        <f>'RES kWh ENTRY'!G109</f>
        <v>10291.08</v>
      </c>
      <c r="H8" s="471">
        <f>'RES kWh ENTRY'!H109</f>
        <v>10780.35</v>
      </c>
      <c r="I8" s="471">
        <f>'RES kWh ENTRY'!I109</f>
        <v>11641.87</v>
      </c>
      <c r="J8" s="471">
        <f>'RES kWh ENTRY'!J109</f>
        <v>8968.9</v>
      </c>
      <c r="K8" s="471">
        <f>'RES kWh ENTRY'!K109</f>
        <v>6598.31</v>
      </c>
      <c r="L8" s="471">
        <f>'RES kWh ENTRY'!L109</f>
        <v>9545.66</v>
      </c>
      <c r="M8" s="471">
        <f>'RES kWh ENTRY'!M109</f>
        <v>30405.910000753425</v>
      </c>
      <c r="N8" s="471">
        <f>SUM('RES kWh ENTRY'!N109:T109)</f>
        <v>25484.175794801333</v>
      </c>
      <c r="O8" s="109"/>
      <c r="P8" s="109"/>
      <c r="Q8" s="109"/>
      <c r="R8" s="109"/>
      <c r="S8" s="109"/>
      <c r="T8" s="109"/>
      <c r="U8" s="109"/>
      <c r="V8" s="109"/>
      <c r="W8" s="109"/>
      <c r="X8" s="109"/>
      <c r="Y8" s="109"/>
      <c r="Z8" s="109"/>
      <c r="AA8" s="109"/>
    </row>
    <row r="9" spans="1:27" x14ac:dyDescent="0.25">
      <c r="A9" s="709"/>
      <c r="B9" s="65" t="s">
        <v>5</v>
      </c>
      <c r="C9" s="471">
        <f>'RES kWh ENTRY'!C110</f>
        <v>0</v>
      </c>
      <c r="D9" s="471">
        <f>'RES kWh ENTRY'!D110</f>
        <v>2395.12</v>
      </c>
      <c r="E9" s="471">
        <f>'RES kWh ENTRY'!E110</f>
        <v>4622.1000000000004</v>
      </c>
      <c r="F9" s="471">
        <f>'RES kWh ENTRY'!F110</f>
        <v>4365.13</v>
      </c>
      <c r="G9" s="471">
        <f>'RES kWh ENTRY'!G110</f>
        <v>3671.7800000000102</v>
      </c>
      <c r="H9" s="471">
        <f>'RES kWh ENTRY'!H110</f>
        <v>5149.8000000000102</v>
      </c>
      <c r="I9" s="471">
        <f>'RES kWh ENTRY'!I110</f>
        <v>5184.55</v>
      </c>
      <c r="J9" s="471">
        <f>'RES kWh ENTRY'!J110</f>
        <v>5546.52</v>
      </c>
      <c r="K9" s="471">
        <f>'RES kWh ENTRY'!K110</f>
        <v>4772.41</v>
      </c>
      <c r="L9" s="471">
        <f>'RES kWh ENTRY'!L110</f>
        <v>5116.16</v>
      </c>
      <c r="M9" s="471">
        <f>'RES kWh ENTRY'!M110</f>
        <v>13079.558131361642</v>
      </c>
      <c r="N9" s="471">
        <f>SUM('RES kWh ENTRY'!N110:T110)</f>
        <v>10962.40035998541</v>
      </c>
      <c r="O9" s="109"/>
      <c r="P9" s="109"/>
      <c r="Q9" s="109"/>
      <c r="R9" s="109"/>
      <c r="S9" s="109"/>
      <c r="T9" s="109"/>
      <c r="U9" s="109"/>
      <c r="V9" s="109"/>
      <c r="W9" s="109"/>
      <c r="X9" s="109"/>
      <c r="Y9" s="109"/>
      <c r="Z9" s="109"/>
      <c r="AA9" s="109"/>
    </row>
    <row r="10" spans="1:27" x14ac:dyDescent="0.25">
      <c r="A10" s="709"/>
      <c r="B10" s="65" t="s">
        <v>6</v>
      </c>
      <c r="C10" s="471">
        <f>'RES kWh ENTRY'!C111</f>
        <v>0</v>
      </c>
      <c r="D10" s="471">
        <f>'RES kWh ENTRY'!D111</f>
        <v>0</v>
      </c>
      <c r="E10" s="471">
        <f>'RES kWh ENTRY'!E111</f>
        <v>0</v>
      </c>
      <c r="F10" s="471">
        <f>'RES kWh ENTRY'!F111</f>
        <v>0</v>
      </c>
      <c r="G10" s="471">
        <f>'RES kWh ENTRY'!G111</f>
        <v>0</v>
      </c>
      <c r="H10" s="471">
        <f>'RES kWh ENTRY'!H111</f>
        <v>0</v>
      </c>
      <c r="I10" s="471">
        <f>'RES kWh ENTRY'!I111</f>
        <v>0</v>
      </c>
      <c r="J10" s="471">
        <f>'RES kWh ENTRY'!J111</f>
        <v>0</v>
      </c>
      <c r="K10" s="471">
        <f>'RES kWh ENTRY'!K111</f>
        <v>0</v>
      </c>
      <c r="L10" s="471">
        <f>'RES kWh ENTRY'!L111</f>
        <v>0</v>
      </c>
      <c r="M10" s="471">
        <f>'RES kWh ENTRY'!M111</f>
        <v>0</v>
      </c>
      <c r="N10" s="471">
        <f>SUM('RES kWh ENTRY'!N111:T111)</f>
        <v>0</v>
      </c>
      <c r="O10" s="109"/>
      <c r="P10" s="109"/>
      <c r="Q10" s="109"/>
      <c r="R10" s="109"/>
      <c r="S10" s="109"/>
      <c r="T10" s="109"/>
      <c r="U10" s="109"/>
      <c r="V10" s="109"/>
      <c r="W10" s="109"/>
      <c r="X10" s="109"/>
      <c r="Y10" s="109"/>
      <c r="Z10" s="109"/>
      <c r="AA10" s="109"/>
    </row>
    <row r="11" spans="1:27" x14ac:dyDescent="0.25">
      <c r="A11" s="709"/>
      <c r="B11" s="65" t="s">
        <v>7</v>
      </c>
      <c r="C11" s="471">
        <f>'RES kWh ENTRY'!C112</f>
        <v>0</v>
      </c>
      <c r="D11" s="471">
        <f>'RES kWh ENTRY'!D112</f>
        <v>0</v>
      </c>
      <c r="E11" s="471">
        <f>'RES kWh ENTRY'!E112</f>
        <v>0</v>
      </c>
      <c r="F11" s="471">
        <f>'RES kWh ENTRY'!F112</f>
        <v>0</v>
      </c>
      <c r="G11" s="471">
        <f>'RES kWh ENTRY'!G112</f>
        <v>0</v>
      </c>
      <c r="H11" s="471">
        <f>'RES kWh ENTRY'!H112</f>
        <v>0</v>
      </c>
      <c r="I11" s="471">
        <f>'RES kWh ENTRY'!I112</f>
        <v>0</v>
      </c>
      <c r="J11" s="471">
        <f>'RES kWh ENTRY'!J112</f>
        <v>0</v>
      </c>
      <c r="K11" s="471">
        <f>'RES kWh ENTRY'!K112</f>
        <v>0</v>
      </c>
      <c r="L11" s="471">
        <f>'RES kWh ENTRY'!L112</f>
        <v>0</v>
      </c>
      <c r="M11" s="471">
        <f>'RES kWh ENTRY'!M112</f>
        <v>0</v>
      </c>
      <c r="N11" s="471">
        <f>SUM('RES kWh ENTRY'!N112:T112)</f>
        <v>0</v>
      </c>
      <c r="O11" s="109"/>
      <c r="P11" s="109"/>
      <c r="Q11" s="109"/>
      <c r="R11" s="109"/>
      <c r="S11" s="109"/>
      <c r="T11" s="109"/>
      <c r="U11" s="109"/>
      <c r="V11" s="109"/>
      <c r="W11" s="109"/>
      <c r="X11" s="109"/>
      <c r="Y11" s="109"/>
      <c r="Z11" s="109"/>
      <c r="AA11" s="109"/>
    </row>
    <row r="12" spans="1:27" x14ac:dyDescent="0.25">
      <c r="A12" s="709"/>
      <c r="B12" s="65" t="s">
        <v>8</v>
      </c>
      <c r="C12" s="471">
        <f>'RES kWh ENTRY'!C113</f>
        <v>0</v>
      </c>
      <c r="D12" s="471">
        <f>'RES kWh ENTRY'!D113</f>
        <v>1474.62</v>
      </c>
      <c r="E12" s="471">
        <f>'RES kWh ENTRY'!E113</f>
        <v>3803</v>
      </c>
      <c r="F12" s="471">
        <f>'RES kWh ENTRY'!F113</f>
        <v>3585.4</v>
      </c>
      <c r="G12" s="471">
        <f>'RES kWh ENTRY'!G113</f>
        <v>1560.34</v>
      </c>
      <c r="H12" s="471">
        <f>'RES kWh ENTRY'!H113</f>
        <v>1067</v>
      </c>
      <c r="I12" s="471">
        <f>'RES kWh ENTRY'!I113</f>
        <v>1945.14</v>
      </c>
      <c r="J12" s="471">
        <f>'RES kWh ENTRY'!J113</f>
        <v>2275.6</v>
      </c>
      <c r="K12" s="471">
        <f>'RES kWh ENTRY'!K113</f>
        <v>2193.14</v>
      </c>
      <c r="L12" s="471">
        <f>'RES kWh ENTRY'!L113</f>
        <v>2146.23</v>
      </c>
      <c r="M12" s="471">
        <f>'RES kWh ENTRY'!M113</f>
        <v>6424.0165160989727</v>
      </c>
      <c r="N12" s="471">
        <f>SUM('RES kWh ENTRY'!N113:T113)</f>
        <v>5384.175846107446</v>
      </c>
      <c r="O12" s="109"/>
      <c r="P12" s="109"/>
      <c r="Q12" s="109"/>
      <c r="R12" s="109"/>
      <c r="S12" s="109"/>
      <c r="T12" s="109"/>
      <c r="U12" s="109"/>
      <c r="V12" s="109"/>
      <c r="W12" s="109"/>
      <c r="X12" s="109"/>
      <c r="Y12" s="109"/>
      <c r="Z12" s="109"/>
      <c r="AA12" s="109"/>
    </row>
    <row r="13" spans="1:27" ht="15.75" thickBot="1" x14ac:dyDescent="0.3">
      <c r="A13" s="709"/>
      <c r="B13" s="112" t="s">
        <v>40</v>
      </c>
      <c r="C13" s="108">
        <f>'RES kWh ENTRY'!C114</f>
        <v>0</v>
      </c>
      <c r="D13" s="108">
        <f>'RES kWh ENTRY'!D114</f>
        <v>0</v>
      </c>
      <c r="E13" s="108">
        <f>'RES kWh ENTRY'!E114</f>
        <v>0</v>
      </c>
      <c r="F13" s="108">
        <f>'RES kWh ENTRY'!F114</f>
        <v>0</v>
      </c>
      <c r="G13" s="108">
        <f>'RES kWh ENTRY'!G114</f>
        <v>0</v>
      </c>
      <c r="H13" s="108">
        <f>'RES kWh ENTRY'!H114</f>
        <v>0</v>
      </c>
      <c r="I13" s="108">
        <f>'RES kWh ENTRY'!I114</f>
        <v>0</v>
      </c>
      <c r="J13" s="108">
        <f>'RES kWh ENTRY'!J114</f>
        <v>0</v>
      </c>
      <c r="K13" s="108">
        <f>'RES kWh ENTRY'!K114</f>
        <v>0</v>
      </c>
      <c r="L13" s="108">
        <f>'RES kWh ENTRY'!L114</f>
        <v>0</v>
      </c>
      <c r="M13" s="108">
        <f>'RES kWh ENTRY'!M114</f>
        <v>0</v>
      </c>
      <c r="N13" s="108">
        <f>SUM('RES kWh ENTRY'!N114:T114)</f>
        <v>0</v>
      </c>
      <c r="O13" s="109"/>
      <c r="P13" s="108"/>
      <c r="Q13" s="108"/>
      <c r="R13" s="108"/>
      <c r="S13" s="108"/>
      <c r="T13" s="108"/>
      <c r="U13" s="108"/>
      <c r="V13" s="108"/>
      <c r="W13" s="108"/>
      <c r="X13" s="108"/>
      <c r="Y13" s="108"/>
      <c r="Z13" s="108"/>
      <c r="AA13" s="108"/>
    </row>
    <row r="14" spans="1:27" ht="15.75" thickBot="1" x14ac:dyDescent="0.3">
      <c r="A14" s="710"/>
      <c r="B14" s="113" t="s">
        <v>23</v>
      </c>
      <c r="C14" s="93">
        <f>SUM(C3:C13)</f>
        <v>0</v>
      </c>
      <c r="D14" s="93">
        <f t="shared" ref="D14:AA14" si="0">SUM(D3:D13)</f>
        <v>12090.199999999997</v>
      </c>
      <c r="E14" s="93">
        <f t="shared" si="0"/>
        <v>67166.299999999988</v>
      </c>
      <c r="F14" s="93">
        <f t="shared" si="0"/>
        <v>47424.82</v>
      </c>
      <c r="G14" s="93">
        <f t="shared" si="0"/>
        <v>78157.200000000012</v>
      </c>
      <c r="H14" s="93">
        <f t="shared" si="0"/>
        <v>50852.150000000009</v>
      </c>
      <c r="I14" s="93">
        <f t="shared" si="0"/>
        <v>88430.19</v>
      </c>
      <c r="J14" s="93">
        <f t="shared" si="0"/>
        <v>68617.240000000005</v>
      </c>
      <c r="K14" s="93">
        <f t="shared" si="0"/>
        <v>113858.52</v>
      </c>
      <c r="L14" s="93">
        <f t="shared" si="0"/>
        <v>192256.69000000003</v>
      </c>
      <c r="M14" s="93">
        <f t="shared" si="0"/>
        <v>230315.07670854672</v>
      </c>
      <c r="N14" s="93">
        <f t="shared" si="0"/>
        <v>193034.50884674466</v>
      </c>
      <c r="O14" s="140">
        <f t="shared" si="0"/>
        <v>0</v>
      </c>
      <c r="P14" s="140">
        <f t="shared" si="0"/>
        <v>0</v>
      </c>
      <c r="Q14" s="140">
        <f t="shared" si="0"/>
        <v>0</v>
      </c>
      <c r="R14" s="140">
        <f t="shared" si="0"/>
        <v>0</v>
      </c>
      <c r="S14" s="140">
        <f t="shared" si="0"/>
        <v>0</v>
      </c>
      <c r="T14" s="140">
        <f t="shared" si="0"/>
        <v>0</v>
      </c>
      <c r="U14" s="140">
        <f t="shared" si="0"/>
        <v>0</v>
      </c>
      <c r="V14" s="140">
        <f t="shared" si="0"/>
        <v>0</v>
      </c>
      <c r="W14" s="140">
        <f t="shared" si="0"/>
        <v>0</v>
      </c>
      <c r="X14" s="140">
        <f t="shared" si="0"/>
        <v>0</v>
      </c>
      <c r="Y14" s="140">
        <f t="shared" si="0"/>
        <v>0</v>
      </c>
      <c r="Z14" s="140">
        <f t="shared" si="0"/>
        <v>0</v>
      </c>
      <c r="AA14" s="140">
        <f t="shared" si="0"/>
        <v>0</v>
      </c>
    </row>
    <row r="15" spans="1:27" x14ac:dyDescent="0.25">
      <c r="A15" s="287"/>
      <c r="B15" s="220"/>
      <c r="C15" s="221"/>
      <c r="D15" s="221"/>
      <c r="E15" s="221"/>
      <c r="F15" s="221"/>
      <c r="G15" s="221"/>
      <c r="H15" s="221"/>
      <c r="I15" s="221"/>
      <c r="J15" s="221"/>
      <c r="K15" s="221"/>
      <c r="L15" s="221"/>
      <c r="M15" s="221"/>
      <c r="N15" s="221"/>
      <c r="O15" s="221"/>
      <c r="P15" s="221"/>
      <c r="Q15" s="221"/>
      <c r="R15" s="221"/>
      <c r="S15" s="221"/>
      <c r="T15" s="221"/>
      <c r="U15" s="220"/>
      <c r="V15" s="220"/>
      <c r="W15" s="221"/>
      <c r="X15" s="220"/>
      <c r="Y15" s="220"/>
      <c r="Z15" s="221"/>
      <c r="AA15" s="220"/>
    </row>
    <row r="16" spans="1:27" ht="15.75" thickBot="1" x14ac:dyDescent="0.3">
      <c r="A16" s="222"/>
      <c r="B16" s="222"/>
      <c r="C16" s="222"/>
      <c r="D16" s="222"/>
      <c r="E16" s="222"/>
      <c r="F16" s="222"/>
      <c r="G16" s="222"/>
      <c r="H16" s="222"/>
      <c r="I16" s="222"/>
      <c r="J16" s="222"/>
      <c r="K16" s="222"/>
      <c r="L16" s="222"/>
      <c r="M16" s="222"/>
      <c r="N16" s="222"/>
      <c r="O16" s="222"/>
      <c r="P16" s="222"/>
      <c r="Q16" s="222"/>
      <c r="R16" s="222"/>
      <c r="S16" s="222"/>
      <c r="T16" s="222"/>
      <c r="U16" s="222"/>
      <c r="V16" s="222"/>
      <c r="W16" s="222"/>
      <c r="X16" s="222"/>
      <c r="Y16" s="222"/>
      <c r="Z16" s="222"/>
      <c r="AA16" s="222"/>
    </row>
    <row r="17" spans="1:29" ht="16.5" thickBot="1" x14ac:dyDescent="0.3">
      <c r="A17" s="711" t="s">
        <v>205</v>
      </c>
      <c r="B17" s="110" t="s">
        <v>10</v>
      </c>
      <c r="C17" s="102">
        <f>C$2</f>
        <v>45658</v>
      </c>
      <c r="D17" s="102">
        <f t="shared" ref="D17:AA17" si="1">D$2</f>
        <v>45689</v>
      </c>
      <c r="E17" s="102">
        <f t="shared" si="1"/>
        <v>45717</v>
      </c>
      <c r="F17" s="102">
        <f t="shared" si="1"/>
        <v>45748</v>
      </c>
      <c r="G17" s="102">
        <f t="shared" si="1"/>
        <v>45778</v>
      </c>
      <c r="H17" s="102">
        <f t="shared" si="1"/>
        <v>45809</v>
      </c>
      <c r="I17" s="102">
        <f t="shared" si="1"/>
        <v>45839</v>
      </c>
      <c r="J17" s="102">
        <f t="shared" si="1"/>
        <v>45870</v>
      </c>
      <c r="K17" s="102">
        <f t="shared" si="1"/>
        <v>45901</v>
      </c>
      <c r="L17" s="102">
        <f t="shared" si="1"/>
        <v>45931</v>
      </c>
      <c r="M17" s="102">
        <f t="shared" si="1"/>
        <v>45962</v>
      </c>
      <c r="N17" s="102">
        <f t="shared" si="1"/>
        <v>45992</v>
      </c>
      <c r="O17" s="102">
        <f t="shared" si="1"/>
        <v>46023</v>
      </c>
      <c r="P17" s="102">
        <f t="shared" si="1"/>
        <v>46054</v>
      </c>
      <c r="Q17" s="102">
        <f t="shared" si="1"/>
        <v>46082</v>
      </c>
      <c r="R17" s="102">
        <f t="shared" si="1"/>
        <v>46113</v>
      </c>
      <c r="S17" s="102">
        <f t="shared" si="1"/>
        <v>46143</v>
      </c>
      <c r="T17" s="102">
        <f t="shared" si="1"/>
        <v>46174</v>
      </c>
      <c r="U17" s="102">
        <f t="shared" si="1"/>
        <v>46204</v>
      </c>
      <c r="V17" s="102">
        <f t="shared" si="1"/>
        <v>46235</v>
      </c>
      <c r="W17" s="102">
        <f t="shared" si="1"/>
        <v>46266</v>
      </c>
      <c r="X17" s="102">
        <f t="shared" si="1"/>
        <v>46296</v>
      </c>
      <c r="Y17" s="102">
        <f t="shared" si="1"/>
        <v>46327</v>
      </c>
      <c r="Z17" s="102">
        <f t="shared" si="1"/>
        <v>46357</v>
      </c>
      <c r="AA17" s="102">
        <f t="shared" si="1"/>
        <v>46388</v>
      </c>
    </row>
    <row r="18" spans="1:29" ht="15" customHeight="1" x14ac:dyDescent="0.25">
      <c r="A18" s="712"/>
      <c r="B18" s="65" t="str">
        <f t="shared" ref="B18:C29" si="2">B3</f>
        <v>Building Shell</v>
      </c>
      <c r="C18" s="218">
        <f>C3</f>
        <v>0</v>
      </c>
      <c r="D18" s="2">
        <f>IF(SUM($C$14:$N$14)=0,0,C18+D3)</f>
        <v>0</v>
      </c>
      <c r="E18" s="2">
        <f t="shared" ref="E18:AA18" si="3">IF(SUM($C$14:$N$14)=0,0,D18+E3)</f>
        <v>6086</v>
      </c>
      <c r="F18" s="2">
        <f t="shared" si="3"/>
        <v>12473</v>
      </c>
      <c r="G18" s="2">
        <f t="shared" si="3"/>
        <v>18140</v>
      </c>
      <c r="H18" s="2">
        <f t="shared" si="3"/>
        <v>26242</v>
      </c>
      <c r="I18" s="2">
        <f t="shared" si="3"/>
        <v>33642</v>
      </c>
      <c r="J18" s="2">
        <f t="shared" si="3"/>
        <v>36931</v>
      </c>
      <c r="K18" s="2">
        <f t="shared" si="3"/>
        <v>46094</v>
      </c>
      <c r="L18" s="2">
        <f t="shared" si="3"/>
        <v>50723</v>
      </c>
      <c r="M18" s="2">
        <f t="shared" si="3"/>
        <v>66974.259434122403</v>
      </c>
      <c r="N18" s="2">
        <f t="shared" si="3"/>
        <v>80594.965155340309</v>
      </c>
      <c r="O18" s="66">
        <f t="shared" si="3"/>
        <v>80594.965155340309</v>
      </c>
      <c r="P18" s="2">
        <f t="shared" si="3"/>
        <v>80594.965155340309</v>
      </c>
      <c r="Q18" s="2">
        <f t="shared" si="3"/>
        <v>80594.965155340309</v>
      </c>
      <c r="R18" s="2">
        <f t="shared" si="3"/>
        <v>80594.965155340309</v>
      </c>
      <c r="S18" s="2">
        <f t="shared" si="3"/>
        <v>80594.965155340309</v>
      </c>
      <c r="T18" s="2">
        <f t="shared" si="3"/>
        <v>80594.965155340309</v>
      </c>
      <c r="U18" s="2">
        <f t="shared" si="3"/>
        <v>80594.965155340309</v>
      </c>
      <c r="V18" s="2">
        <f t="shared" si="3"/>
        <v>80594.965155340309</v>
      </c>
      <c r="W18" s="2">
        <f t="shared" si="3"/>
        <v>80594.965155340309</v>
      </c>
      <c r="X18" s="2">
        <f t="shared" si="3"/>
        <v>80594.965155340309</v>
      </c>
      <c r="Y18" s="2">
        <f t="shared" si="3"/>
        <v>80594.965155340309</v>
      </c>
      <c r="Z18" s="2">
        <f t="shared" si="3"/>
        <v>80594.965155340309</v>
      </c>
      <c r="AA18" s="2">
        <f t="shared" si="3"/>
        <v>80594.965155340309</v>
      </c>
      <c r="AC18" s="188"/>
    </row>
    <row r="19" spans="1:29" x14ac:dyDescent="0.25">
      <c r="A19" s="712"/>
      <c r="B19" s="111" t="str">
        <f t="shared" si="2"/>
        <v>Cooling</v>
      </c>
      <c r="C19" s="2">
        <f>C4</f>
        <v>0</v>
      </c>
      <c r="D19" s="2">
        <f t="shared" ref="D19:D28" si="4">IF(SUM($C$14:$N$14)=0,0,C19+D4)</f>
        <v>0</v>
      </c>
      <c r="E19" s="2">
        <f t="shared" ref="E19:AA19" si="5">IF(SUM($C$14:$N$14)=0,0,D19+E4)</f>
        <v>20481</v>
      </c>
      <c r="F19" s="2">
        <f t="shared" si="5"/>
        <v>22827</v>
      </c>
      <c r="G19" s="2">
        <f t="shared" si="5"/>
        <v>49856</v>
      </c>
      <c r="H19" s="2">
        <f t="shared" si="5"/>
        <v>64271</v>
      </c>
      <c r="I19" s="2">
        <f t="shared" si="5"/>
        <v>83565.41</v>
      </c>
      <c r="J19" s="2">
        <f t="shared" si="5"/>
        <v>110032.58</v>
      </c>
      <c r="K19" s="2">
        <f t="shared" si="5"/>
        <v>151540.04999999999</v>
      </c>
      <c r="L19" s="2">
        <f t="shared" si="5"/>
        <v>233989.65999999997</v>
      </c>
      <c r="M19" s="2">
        <f t="shared" si="5"/>
        <v>308958.1490397274</v>
      </c>
      <c r="N19" s="2">
        <f t="shared" si="5"/>
        <v>371791.66244918329</v>
      </c>
      <c r="O19" s="2">
        <f t="shared" si="5"/>
        <v>371791.66244918329</v>
      </c>
      <c r="P19" s="2">
        <f t="shared" si="5"/>
        <v>371791.66244918329</v>
      </c>
      <c r="Q19" s="2">
        <f t="shared" si="5"/>
        <v>371791.66244918329</v>
      </c>
      <c r="R19" s="2">
        <f t="shared" si="5"/>
        <v>371791.66244918329</v>
      </c>
      <c r="S19" s="2">
        <f t="shared" si="5"/>
        <v>371791.66244918329</v>
      </c>
      <c r="T19" s="2">
        <f t="shared" si="5"/>
        <v>371791.66244918329</v>
      </c>
      <c r="U19" s="2">
        <f t="shared" si="5"/>
        <v>371791.66244918329</v>
      </c>
      <c r="V19" s="2">
        <f t="shared" si="5"/>
        <v>371791.66244918329</v>
      </c>
      <c r="W19" s="2">
        <f t="shared" si="5"/>
        <v>371791.66244918329</v>
      </c>
      <c r="X19" s="2">
        <f t="shared" si="5"/>
        <v>371791.66244918329</v>
      </c>
      <c r="Y19" s="2">
        <f t="shared" si="5"/>
        <v>371791.66244918329</v>
      </c>
      <c r="Z19" s="2">
        <f t="shared" si="5"/>
        <v>371791.66244918329</v>
      </c>
      <c r="AA19" s="2">
        <f t="shared" si="5"/>
        <v>371791.66244918329</v>
      </c>
    </row>
    <row r="20" spans="1:29" x14ac:dyDescent="0.25">
      <c r="A20" s="712"/>
      <c r="B20" s="65" t="str">
        <f t="shared" si="2"/>
        <v>Freezer</v>
      </c>
      <c r="C20" s="2">
        <f t="shared" si="2"/>
        <v>0</v>
      </c>
      <c r="D20" s="2">
        <f t="shared" si="4"/>
        <v>0</v>
      </c>
      <c r="E20" s="2">
        <f t="shared" ref="E20:AA20" si="6">IF(SUM($C$14:$N$14)=0,0,D20+E5)</f>
        <v>0</v>
      </c>
      <c r="F20" s="2">
        <f t="shared" si="6"/>
        <v>0</v>
      </c>
      <c r="G20" s="2">
        <f t="shared" si="6"/>
        <v>0</v>
      </c>
      <c r="H20" s="2">
        <f t="shared" si="6"/>
        <v>0</v>
      </c>
      <c r="I20" s="2">
        <f t="shared" si="6"/>
        <v>0</v>
      </c>
      <c r="J20" s="2">
        <f t="shared" si="6"/>
        <v>0</v>
      </c>
      <c r="K20" s="2">
        <f t="shared" si="6"/>
        <v>0</v>
      </c>
      <c r="L20" s="2">
        <f t="shared" si="6"/>
        <v>0</v>
      </c>
      <c r="M20" s="2">
        <f t="shared" si="6"/>
        <v>0</v>
      </c>
      <c r="N20" s="2">
        <f t="shared" si="6"/>
        <v>0</v>
      </c>
      <c r="O20" s="2">
        <f t="shared" si="6"/>
        <v>0</v>
      </c>
      <c r="P20" s="2">
        <f t="shared" si="6"/>
        <v>0</v>
      </c>
      <c r="Q20" s="2">
        <f t="shared" si="6"/>
        <v>0</v>
      </c>
      <c r="R20" s="2">
        <f t="shared" si="6"/>
        <v>0</v>
      </c>
      <c r="S20" s="2">
        <f t="shared" si="6"/>
        <v>0</v>
      </c>
      <c r="T20" s="2">
        <f t="shared" si="6"/>
        <v>0</v>
      </c>
      <c r="U20" s="2">
        <f t="shared" si="6"/>
        <v>0</v>
      </c>
      <c r="V20" s="2">
        <f t="shared" si="6"/>
        <v>0</v>
      </c>
      <c r="W20" s="2">
        <f t="shared" si="6"/>
        <v>0</v>
      </c>
      <c r="X20" s="2">
        <f t="shared" si="6"/>
        <v>0</v>
      </c>
      <c r="Y20" s="2">
        <f t="shared" si="6"/>
        <v>0</v>
      </c>
      <c r="Z20" s="2">
        <f t="shared" si="6"/>
        <v>0</v>
      </c>
      <c r="AA20" s="2">
        <f t="shared" si="6"/>
        <v>0</v>
      </c>
    </row>
    <row r="21" spans="1:29" x14ac:dyDescent="0.25">
      <c r="A21" s="712"/>
      <c r="B21" s="65" t="str">
        <f t="shared" si="2"/>
        <v>Heating</v>
      </c>
      <c r="C21" s="2">
        <f t="shared" si="2"/>
        <v>0</v>
      </c>
      <c r="D21" s="2">
        <f t="shared" si="4"/>
        <v>0</v>
      </c>
      <c r="E21" s="2">
        <f t="shared" ref="E21:AA21" si="7">IF(SUM($C$14:$N$14)=0,0,D21+E6)</f>
        <v>18123</v>
      </c>
      <c r="F21" s="2">
        <f t="shared" si="7"/>
        <v>34060</v>
      </c>
      <c r="G21" s="2">
        <f t="shared" si="7"/>
        <v>63998</v>
      </c>
      <c r="H21" s="2">
        <f t="shared" si="7"/>
        <v>75336</v>
      </c>
      <c r="I21" s="2">
        <f t="shared" si="7"/>
        <v>118300.22</v>
      </c>
      <c r="J21" s="2">
        <f t="shared" si="7"/>
        <v>140370.26999999999</v>
      </c>
      <c r="K21" s="2">
        <f t="shared" si="7"/>
        <v>189994.46</v>
      </c>
      <c r="L21" s="2">
        <f t="shared" si="7"/>
        <v>278364.49</v>
      </c>
      <c r="M21" s="2">
        <f t="shared" si="7"/>
        <v>367550.33358648286</v>
      </c>
      <c r="N21" s="2">
        <f t="shared" si="7"/>
        <v>442299.8713016595</v>
      </c>
      <c r="O21" s="2">
        <f t="shared" si="7"/>
        <v>442299.8713016595</v>
      </c>
      <c r="P21" s="2">
        <f t="shared" si="7"/>
        <v>442299.8713016595</v>
      </c>
      <c r="Q21" s="2">
        <f t="shared" si="7"/>
        <v>442299.8713016595</v>
      </c>
      <c r="R21" s="2">
        <f t="shared" si="7"/>
        <v>442299.8713016595</v>
      </c>
      <c r="S21" s="2">
        <f t="shared" si="7"/>
        <v>442299.8713016595</v>
      </c>
      <c r="T21" s="2">
        <f t="shared" si="7"/>
        <v>442299.8713016595</v>
      </c>
      <c r="U21" s="2">
        <f t="shared" si="7"/>
        <v>442299.8713016595</v>
      </c>
      <c r="V21" s="2">
        <f t="shared" si="7"/>
        <v>442299.8713016595</v>
      </c>
      <c r="W21" s="2">
        <f t="shared" si="7"/>
        <v>442299.8713016595</v>
      </c>
      <c r="X21" s="2">
        <f t="shared" si="7"/>
        <v>442299.8713016595</v>
      </c>
      <c r="Y21" s="2">
        <f t="shared" si="7"/>
        <v>442299.8713016595</v>
      </c>
      <c r="Z21" s="2">
        <f t="shared" si="7"/>
        <v>442299.8713016595</v>
      </c>
      <c r="AA21" s="2">
        <f t="shared" si="7"/>
        <v>442299.8713016595</v>
      </c>
    </row>
    <row r="22" spans="1:29" x14ac:dyDescent="0.25">
      <c r="A22" s="712"/>
      <c r="B22" s="111" t="str">
        <f t="shared" si="2"/>
        <v>HVAC</v>
      </c>
      <c r="C22" s="2">
        <f t="shared" si="2"/>
        <v>0</v>
      </c>
      <c r="D22" s="2">
        <f t="shared" si="4"/>
        <v>0</v>
      </c>
      <c r="E22" s="2">
        <f t="shared" ref="E22:AA22" si="8">IF(SUM($C$14:$N$14)=0,0,D22+E7)</f>
        <v>0</v>
      </c>
      <c r="F22" s="2">
        <f t="shared" si="8"/>
        <v>0</v>
      </c>
      <c r="G22" s="2">
        <f t="shared" si="8"/>
        <v>0</v>
      </c>
      <c r="H22" s="2">
        <f t="shared" si="8"/>
        <v>0</v>
      </c>
      <c r="I22" s="2">
        <f t="shared" si="8"/>
        <v>0</v>
      </c>
      <c r="J22" s="2">
        <f t="shared" si="8"/>
        <v>0</v>
      </c>
      <c r="K22" s="2">
        <f t="shared" si="8"/>
        <v>0</v>
      </c>
      <c r="L22" s="2">
        <f t="shared" si="8"/>
        <v>0</v>
      </c>
      <c r="M22" s="2">
        <f t="shared" si="8"/>
        <v>0</v>
      </c>
      <c r="N22" s="2">
        <f t="shared" si="8"/>
        <v>0</v>
      </c>
      <c r="O22" s="2">
        <f t="shared" si="8"/>
        <v>0</v>
      </c>
      <c r="P22" s="2">
        <f t="shared" si="8"/>
        <v>0</v>
      </c>
      <c r="Q22" s="2">
        <f t="shared" si="8"/>
        <v>0</v>
      </c>
      <c r="R22" s="2">
        <f t="shared" si="8"/>
        <v>0</v>
      </c>
      <c r="S22" s="2">
        <f t="shared" si="8"/>
        <v>0</v>
      </c>
      <c r="T22" s="2">
        <f t="shared" si="8"/>
        <v>0</v>
      </c>
      <c r="U22" s="2">
        <f t="shared" si="8"/>
        <v>0</v>
      </c>
      <c r="V22" s="2">
        <f t="shared" si="8"/>
        <v>0</v>
      </c>
      <c r="W22" s="2">
        <f t="shared" si="8"/>
        <v>0</v>
      </c>
      <c r="X22" s="2">
        <f t="shared" si="8"/>
        <v>0</v>
      </c>
      <c r="Y22" s="2">
        <f t="shared" si="8"/>
        <v>0</v>
      </c>
      <c r="Z22" s="2">
        <f t="shared" si="8"/>
        <v>0</v>
      </c>
      <c r="AA22" s="2">
        <f t="shared" si="8"/>
        <v>0</v>
      </c>
    </row>
    <row r="23" spans="1:29" x14ac:dyDescent="0.25">
      <c r="A23" s="712"/>
      <c r="B23" s="65" t="str">
        <f t="shared" si="2"/>
        <v>Lighting</v>
      </c>
      <c r="C23" s="2">
        <f t="shared" si="2"/>
        <v>0</v>
      </c>
      <c r="D23" s="2">
        <f t="shared" si="4"/>
        <v>8220.4599999999991</v>
      </c>
      <c r="E23" s="2">
        <f t="shared" ref="E23:AA23" si="9">IF(SUM($C$14:$N$14)=0,0,D23+E8)</f>
        <v>22271.66</v>
      </c>
      <c r="F23" s="2">
        <f t="shared" si="9"/>
        <v>37075.949999999997</v>
      </c>
      <c r="G23" s="2">
        <f t="shared" si="9"/>
        <v>47367.03</v>
      </c>
      <c r="H23" s="2">
        <f t="shared" si="9"/>
        <v>58147.38</v>
      </c>
      <c r="I23" s="2">
        <f t="shared" si="9"/>
        <v>69789.25</v>
      </c>
      <c r="J23" s="2">
        <f t="shared" si="9"/>
        <v>78758.149999999994</v>
      </c>
      <c r="K23" s="2">
        <f t="shared" si="9"/>
        <v>85356.459999999992</v>
      </c>
      <c r="L23" s="2">
        <f t="shared" si="9"/>
        <v>94902.12</v>
      </c>
      <c r="M23" s="2">
        <f t="shared" si="9"/>
        <v>125308.03000075342</v>
      </c>
      <c r="N23" s="2">
        <f t="shared" si="9"/>
        <v>150792.20579555476</v>
      </c>
      <c r="O23" s="2">
        <f t="shared" si="9"/>
        <v>150792.20579555476</v>
      </c>
      <c r="P23" s="2">
        <f t="shared" si="9"/>
        <v>150792.20579555476</v>
      </c>
      <c r="Q23" s="2">
        <f t="shared" si="9"/>
        <v>150792.20579555476</v>
      </c>
      <c r="R23" s="2">
        <f t="shared" si="9"/>
        <v>150792.20579555476</v>
      </c>
      <c r="S23" s="2">
        <f t="shared" si="9"/>
        <v>150792.20579555476</v>
      </c>
      <c r="T23" s="2">
        <f t="shared" si="9"/>
        <v>150792.20579555476</v>
      </c>
      <c r="U23" s="2">
        <f t="shared" si="9"/>
        <v>150792.20579555476</v>
      </c>
      <c r="V23" s="2">
        <f t="shared" si="9"/>
        <v>150792.20579555476</v>
      </c>
      <c r="W23" s="2">
        <f t="shared" si="9"/>
        <v>150792.20579555476</v>
      </c>
      <c r="X23" s="2">
        <f t="shared" si="9"/>
        <v>150792.20579555476</v>
      </c>
      <c r="Y23" s="2">
        <f t="shared" si="9"/>
        <v>150792.20579555476</v>
      </c>
      <c r="Z23" s="2">
        <f t="shared" si="9"/>
        <v>150792.20579555476</v>
      </c>
      <c r="AA23" s="2">
        <f t="shared" si="9"/>
        <v>150792.20579555476</v>
      </c>
    </row>
    <row r="24" spans="1:29" x14ac:dyDescent="0.25">
      <c r="A24" s="712"/>
      <c r="B24" s="65" t="str">
        <f t="shared" si="2"/>
        <v>Miscellaneous</v>
      </c>
      <c r="C24" s="2">
        <f t="shared" si="2"/>
        <v>0</v>
      </c>
      <c r="D24" s="2">
        <f t="shared" si="4"/>
        <v>2395.12</v>
      </c>
      <c r="E24" s="2">
        <f t="shared" ref="E24:AA24" si="10">IF(SUM($C$14:$N$14)=0,0,D24+E9)</f>
        <v>7017.22</v>
      </c>
      <c r="F24" s="2">
        <f t="shared" si="10"/>
        <v>11382.35</v>
      </c>
      <c r="G24" s="2">
        <f t="shared" si="10"/>
        <v>15054.13000000001</v>
      </c>
      <c r="H24" s="2">
        <f t="shared" si="10"/>
        <v>20203.930000000022</v>
      </c>
      <c r="I24" s="2">
        <f t="shared" si="10"/>
        <v>25388.480000000021</v>
      </c>
      <c r="J24" s="2">
        <f t="shared" si="10"/>
        <v>30935.000000000022</v>
      </c>
      <c r="K24" s="2">
        <f t="shared" si="10"/>
        <v>35707.410000000018</v>
      </c>
      <c r="L24" s="2">
        <f t="shared" si="10"/>
        <v>40823.570000000022</v>
      </c>
      <c r="M24" s="2">
        <f t="shared" si="10"/>
        <v>53903.128131361664</v>
      </c>
      <c r="N24" s="2">
        <f t="shared" si="10"/>
        <v>64865.528491347075</v>
      </c>
      <c r="O24" s="2">
        <f t="shared" si="10"/>
        <v>64865.528491347075</v>
      </c>
      <c r="P24" s="2">
        <f t="shared" si="10"/>
        <v>64865.528491347075</v>
      </c>
      <c r="Q24" s="2">
        <f t="shared" si="10"/>
        <v>64865.528491347075</v>
      </c>
      <c r="R24" s="2">
        <f t="shared" si="10"/>
        <v>64865.528491347075</v>
      </c>
      <c r="S24" s="2">
        <f t="shared" si="10"/>
        <v>64865.528491347075</v>
      </c>
      <c r="T24" s="2">
        <f t="shared" si="10"/>
        <v>64865.528491347075</v>
      </c>
      <c r="U24" s="2">
        <f t="shared" si="10"/>
        <v>64865.528491347075</v>
      </c>
      <c r="V24" s="2">
        <f t="shared" si="10"/>
        <v>64865.528491347075</v>
      </c>
      <c r="W24" s="2">
        <f t="shared" si="10"/>
        <v>64865.528491347075</v>
      </c>
      <c r="X24" s="2">
        <f t="shared" si="10"/>
        <v>64865.528491347075</v>
      </c>
      <c r="Y24" s="2">
        <f t="shared" si="10"/>
        <v>64865.528491347075</v>
      </c>
      <c r="Z24" s="2">
        <f t="shared" si="10"/>
        <v>64865.528491347075</v>
      </c>
      <c r="AA24" s="2">
        <f t="shared" si="10"/>
        <v>64865.528491347075</v>
      </c>
    </row>
    <row r="25" spans="1:29" x14ac:dyDescent="0.25">
      <c r="A25" s="712"/>
      <c r="B25" s="65" t="str">
        <f t="shared" si="2"/>
        <v>Pool Spa</v>
      </c>
      <c r="C25" s="2">
        <f t="shared" si="2"/>
        <v>0</v>
      </c>
      <c r="D25" s="2">
        <f t="shared" si="4"/>
        <v>0</v>
      </c>
      <c r="E25" s="2">
        <f t="shared" ref="E25:AA25" si="11">IF(SUM($C$14:$N$14)=0,0,D25+E10)</f>
        <v>0</v>
      </c>
      <c r="F25" s="2">
        <f t="shared" si="11"/>
        <v>0</v>
      </c>
      <c r="G25" s="2">
        <f t="shared" si="11"/>
        <v>0</v>
      </c>
      <c r="H25" s="2">
        <f t="shared" si="11"/>
        <v>0</v>
      </c>
      <c r="I25" s="2">
        <f t="shared" si="11"/>
        <v>0</v>
      </c>
      <c r="J25" s="2">
        <f t="shared" si="11"/>
        <v>0</v>
      </c>
      <c r="K25" s="2">
        <f t="shared" si="11"/>
        <v>0</v>
      </c>
      <c r="L25" s="2">
        <f t="shared" si="11"/>
        <v>0</v>
      </c>
      <c r="M25" s="2">
        <f t="shared" si="11"/>
        <v>0</v>
      </c>
      <c r="N25" s="2">
        <f t="shared" si="11"/>
        <v>0</v>
      </c>
      <c r="O25" s="2">
        <f t="shared" si="11"/>
        <v>0</v>
      </c>
      <c r="P25" s="2">
        <f t="shared" si="11"/>
        <v>0</v>
      </c>
      <c r="Q25" s="2">
        <f t="shared" si="11"/>
        <v>0</v>
      </c>
      <c r="R25" s="2">
        <f t="shared" si="11"/>
        <v>0</v>
      </c>
      <c r="S25" s="2">
        <f t="shared" si="11"/>
        <v>0</v>
      </c>
      <c r="T25" s="2">
        <f t="shared" si="11"/>
        <v>0</v>
      </c>
      <c r="U25" s="2">
        <f t="shared" si="11"/>
        <v>0</v>
      </c>
      <c r="V25" s="2">
        <f t="shared" si="11"/>
        <v>0</v>
      </c>
      <c r="W25" s="2">
        <f t="shared" si="11"/>
        <v>0</v>
      </c>
      <c r="X25" s="2">
        <f t="shared" si="11"/>
        <v>0</v>
      </c>
      <c r="Y25" s="2">
        <f t="shared" si="11"/>
        <v>0</v>
      </c>
      <c r="Z25" s="2">
        <f t="shared" si="11"/>
        <v>0</v>
      </c>
      <c r="AA25" s="2">
        <f t="shared" si="11"/>
        <v>0</v>
      </c>
    </row>
    <row r="26" spans="1:29" x14ac:dyDescent="0.25">
      <c r="A26" s="712"/>
      <c r="B26" s="65" t="str">
        <f t="shared" si="2"/>
        <v>Refrigeration</v>
      </c>
      <c r="C26" s="2">
        <f t="shared" si="2"/>
        <v>0</v>
      </c>
      <c r="D26" s="2">
        <f t="shared" si="4"/>
        <v>0</v>
      </c>
      <c r="E26" s="2">
        <f t="shared" ref="E26:AA26" si="12">IF(SUM($C$14:$N$14)=0,0,D26+E11)</f>
        <v>0</v>
      </c>
      <c r="F26" s="2">
        <f t="shared" si="12"/>
        <v>0</v>
      </c>
      <c r="G26" s="2">
        <f t="shared" si="12"/>
        <v>0</v>
      </c>
      <c r="H26" s="2">
        <f t="shared" si="12"/>
        <v>0</v>
      </c>
      <c r="I26" s="2">
        <f t="shared" si="12"/>
        <v>0</v>
      </c>
      <c r="J26" s="2">
        <f t="shared" si="12"/>
        <v>0</v>
      </c>
      <c r="K26" s="2">
        <f t="shared" si="12"/>
        <v>0</v>
      </c>
      <c r="L26" s="2">
        <f t="shared" si="12"/>
        <v>0</v>
      </c>
      <c r="M26" s="2">
        <f t="shared" si="12"/>
        <v>0</v>
      </c>
      <c r="N26" s="2">
        <f t="shared" si="12"/>
        <v>0</v>
      </c>
      <c r="O26" s="2">
        <f t="shared" si="12"/>
        <v>0</v>
      </c>
      <c r="P26" s="2">
        <f t="shared" si="12"/>
        <v>0</v>
      </c>
      <c r="Q26" s="2">
        <f t="shared" si="12"/>
        <v>0</v>
      </c>
      <c r="R26" s="2">
        <f t="shared" si="12"/>
        <v>0</v>
      </c>
      <c r="S26" s="2">
        <f t="shared" si="12"/>
        <v>0</v>
      </c>
      <c r="T26" s="2">
        <f t="shared" si="12"/>
        <v>0</v>
      </c>
      <c r="U26" s="2">
        <f t="shared" si="12"/>
        <v>0</v>
      </c>
      <c r="V26" s="2">
        <f t="shared" si="12"/>
        <v>0</v>
      </c>
      <c r="W26" s="2">
        <f t="shared" si="12"/>
        <v>0</v>
      </c>
      <c r="X26" s="2">
        <f t="shared" si="12"/>
        <v>0</v>
      </c>
      <c r="Y26" s="2">
        <f t="shared" si="12"/>
        <v>0</v>
      </c>
      <c r="Z26" s="2">
        <f t="shared" si="12"/>
        <v>0</v>
      </c>
      <c r="AA26" s="2">
        <f t="shared" si="12"/>
        <v>0</v>
      </c>
    </row>
    <row r="27" spans="1:29" ht="15" customHeight="1" x14ac:dyDescent="0.25">
      <c r="A27" s="712"/>
      <c r="B27" s="65" t="str">
        <f t="shared" si="2"/>
        <v>Water Heating</v>
      </c>
      <c r="C27" s="2">
        <f t="shared" si="2"/>
        <v>0</v>
      </c>
      <c r="D27" s="2">
        <f t="shared" si="4"/>
        <v>1474.62</v>
      </c>
      <c r="E27" s="2">
        <f t="shared" ref="E27:AA27" si="13">IF(SUM($C$14:$N$14)=0,0,D27+E12)</f>
        <v>5277.62</v>
      </c>
      <c r="F27" s="2">
        <f t="shared" si="13"/>
        <v>8863.02</v>
      </c>
      <c r="G27" s="2">
        <f t="shared" si="13"/>
        <v>10423.36</v>
      </c>
      <c r="H27" s="2">
        <f t="shared" si="13"/>
        <v>11490.36</v>
      </c>
      <c r="I27" s="2">
        <f t="shared" si="13"/>
        <v>13435.5</v>
      </c>
      <c r="J27" s="2">
        <f t="shared" si="13"/>
        <v>15711.1</v>
      </c>
      <c r="K27" s="2">
        <f t="shared" si="13"/>
        <v>17904.240000000002</v>
      </c>
      <c r="L27" s="2">
        <f t="shared" si="13"/>
        <v>20050.47</v>
      </c>
      <c r="M27" s="2">
        <f t="shared" si="13"/>
        <v>26474.486516098972</v>
      </c>
      <c r="N27" s="2">
        <f t="shared" si="13"/>
        <v>31858.662362206418</v>
      </c>
      <c r="O27" s="2">
        <f t="shared" si="13"/>
        <v>31858.662362206418</v>
      </c>
      <c r="P27" s="2">
        <f t="shared" si="13"/>
        <v>31858.662362206418</v>
      </c>
      <c r="Q27" s="2">
        <f t="shared" si="13"/>
        <v>31858.662362206418</v>
      </c>
      <c r="R27" s="2">
        <f t="shared" si="13"/>
        <v>31858.662362206418</v>
      </c>
      <c r="S27" s="2">
        <f t="shared" si="13"/>
        <v>31858.662362206418</v>
      </c>
      <c r="T27" s="2">
        <f t="shared" si="13"/>
        <v>31858.662362206418</v>
      </c>
      <c r="U27" s="2">
        <f t="shared" si="13"/>
        <v>31858.662362206418</v>
      </c>
      <c r="V27" s="2">
        <f t="shared" si="13"/>
        <v>31858.662362206418</v>
      </c>
      <c r="W27" s="2">
        <f t="shared" si="13"/>
        <v>31858.662362206418</v>
      </c>
      <c r="X27" s="2">
        <f t="shared" si="13"/>
        <v>31858.662362206418</v>
      </c>
      <c r="Y27" s="2">
        <f t="shared" si="13"/>
        <v>31858.662362206418</v>
      </c>
      <c r="Z27" s="2">
        <f t="shared" si="13"/>
        <v>31858.662362206418</v>
      </c>
      <c r="AA27" s="2">
        <f t="shared" si="13"/>
        <v>31858.662362206418</v>
      </c>
    </row>
    <row r="28" spans="1:29" ht="15" customHeight="1" thickBot="1" x14ac:dyDescent="0.3">
      <c r="A28" s="712"/>
      <c r="B28" s="112" t="str">
        <f t="shared" si="2"/>
        <v>Motors(uses bus. load shape)</v>
      </c>
      <c r="C28" s="108">
        <f t="shared" si="2"/>
        <v>0</v>
      </c>
      <c r="D28" s="109">
        <f t="shared" si="4"/>
        <v>0</v>
      </c>
      <c r="E28" s="109">
        <f t="shared" ref="E28:AA28" si="14">IF(SUM($C$14:$N$14)=0,0,D28+E13)</f>
        <v>0</v>
      </c>
      <c r="F28" s="109">
        <f t="shared" si="14"/>
        <v>0</v>
      </c>
      <c r="G28" s="109">
        <f t="shared" si="14"/>
        <v>0</v>
      </c>
      <c r="H28" s="109">
        <f t="shared" si="14"/>
        <v>0</v>
      </c>
      <c r="I28" s="109">
        <f t="shared" si="14"/>
        <v>0</v>
      </c>
      <c r="J28" s="109">
        <f t="shared" si="14"/>
        <v>0</v>
      </c>
      <c r="K28" s="109">
        <f t="shared" si="14"/>
        <v>0</v>
      </c>
      <c r="L28" s="109">
        <f t="shared" si="14"/>
        <v>0</v>
      </c>
      <c r="M28" s="109">
        <f t="shared" si="14"/>
        <v>0</v>
      </c>
      <c r="N28" s="109">
        <f t="shared" si="14"/>
        <v>0</v>
      </c>
      <c r="O28" s="108">
        <f t="shared" si="14"/>
        <v>0</v>
      </c>
      <c r="P28" s="108">
        <f t="shared" si="14"/>
        <v>0</v>
      </c>
      <c r="Q28" s="108">
        <f t="shared" si="14"/>
        <v>0</v>
      </c>
      <c r="R28" s="108">
        <f t="shared" si="14"/>
        <v>0</v>
      </c>
      <c r="S28" s="108">
        <f t="shared" si="14"/>
        <v>0</v>
      </c>
      <c r="T28" s="108">
        <f t="shared" si="14"/>
        <v>0</v>
      </c>
      <c r="U28" s="108">
        <f t="shared" si="14"/>
        <v>0</v>
      </c>
      <c r="V28" s="108">
        <f t="shared" si="14"/>
        <v>0</v>
      </c>
      <c r="W28" s="108">
        <f t="shared" si="14"/>
        <v>0</v>
      </c>
      <c r="X28" s="108">
        <f t="shared" si="14"/>
        <v>0</v>
      </c>
      <c r="Y28" s="108">
        <f t="shared" si="14"/>
        <v>0</v>
      </c>
      <c r="Z28" s="108">
        <f t="shared" si="14"/>
        <v>0</v>
      </c>
      <c r="AA28" s="108">
        <f t="shared" si="14"/>
        <v>0</v>
      </c>
    </row>
    <row r="29" spans="1:29" ht="15" customHeight="1" thickBot="1" x14ac:dyDescent="0.3">
      <c r="A29" s="713"/>
      <c r="B29" s="113" t="str">
        <f t="shared" si="2"/>
        <v>Monthly kWh</v>
      </c>
      <c r="C29" s="189">
        <f>SUM(C18:C28)</f>
        <v>0</v>
      </c>
      <c r="D29" s="93">
        <f>SUM(D18:D28)</f>
        <v>12090.199999999997</v>
      </c>
      <c r="E29" s="93">
        <f t="shared" ref="E29:AA29" si="15">SUM(E18:E28)</f>
        <v>79256.5</v>
      </c>
      <c r="F29" s="93">
        <f t="shared" si="15"/>
        <v>126681.32</v>
      </c>
      <c r="G29" s="93">
        <f t="shared" si="15"/>
        <v>204838.52000000002</v>
      </c>
      <c r="H29" s="93">
        <f t="shared" si="15"/>
        <v>255690.67000000004</v>
      </c>
      <c r="I29" s="93">
        <f t="shared" si="15"/>
        <v>344120.86000000004</v>
      </c>
      <c r="J29" s="93">
        <f t="shared" si="15"/>
        <v>412738.1</v>
      </c>
      <c r="K29" s="93">
        <f t="shared" si="15"/>
        <v>526596.62</v>
      </c>
      <c r="L29" s="93">
        <f t="shared" si="15"/>
        <v>718853.30999999994</v>
      </c>
      <c r="M29" s="93">
        <f t="shared" si="15"/>
        <v>949168.38670854678</v>
      </c>
      <c r="N29" s="93">
        <f t="shared" si="15"/>
        <v>1142202.8955552913</v>
      </c>
      <c r="O29" s="93">
        <f t="shared" si="15"/>
        <v>1142202.8955552913</v>
      </c>
      <c r="P29" s="93">
        <f t="shared" si="15"/>
        <v>1142202.8955552913</v>
      </c>
      <c r="Q29" s="93">
        <f t="shared" si="15"/>
        <v>1142202.8955552913</v>
      </c>
      <c r="R29" s="93">
        <f t="shared" si="15"/>
        <v>1142202.8955552913</v>
      </c>
      <c r="S29" s="93">
        <f t="shared" si="15"/>
        <v>1142202.8955552913</v>
      </c>
      <c r="T29" s="93">
        <f t="shared" si="15"/>
        <v>1142202.8955552913</v>
      </c>
      <c r="U29" s="93">
        <f t="shared" si="15"/>
        <v>1142202.8955552913</v>
      </c>
      <c r="V29" s="93">
        <f t="shared" si="15"/>
        <v>1142202.8955552913</v>
      </c>
      <c r="W29" s="93">
        <f t="shared" si="15"/>
        <v>1142202.8955552913</v>
      </c>
      <c r="X29" s="93">
        <f t="shared" si="15"/>
        <v>1142202.8955552913</v>
      </c>
      <c r="Y29" s="93">
        <f t="shared" si="15"/>
        <v>1142202.8955552913</v>
      </c>
      <c r="Z29" s="93">
        <f t="shared" si="15"/>
        <v>1142202.8955552913</v>
      </c>
      <c r="AA29" s="93">
        <f t="shared" si="15"/>
        <v>1142202.8955552913</v>
      </c>
    </row>
    <row r="30" spans="1:29" x14ac:dyDescent="0.25">
      <c r="A30" s="288"/>
      <c r="B30" s="220"/>
      <c r="C30" s="219"/>
      <c r="D30" s="220"/>
      <c r="E30" s="221"/>
      <c r="F30" s="220"/>
      <c r="G30" s="220"/>
      <c r="H30" s="221"/>
      <c r="I30" s="220"/>
      <c r="J30" s="220"/>
      <c r="K30" s="220"/>
      <c r="L30" s="220"/>
      <c r="M30" s="220"/>
      <c r="N30" s="289" t="s">
        <v>169</v>
      </c>
      <c r="O30" s="212">
        <f>SUM(C3:N13)</f>
        <v>1142202.8955552916</v>
      </c>
      <c r="P30" s="220"/>
      <c r="Q30" s="221"/>
      <c r="R30" s="220"/>
      <c r="S30" s="220"/>
      <c r="T30" s="221"/>
      <c r="U30" s="220"/>
      <c r="V30" s="220"/>
      <c r="W30" s="221"/>
      <c r="X30" s="220"/>
      <c r="Y30" s="220"/>
      <c r="Z30" s="221"/>
      <c r="AA30" s="220"/>
    </row>
    <row r="31" spans="1:29" ht="15.75" thickBot="1" x14ac:dyDescent="0.3">
      <c r="A31" s="222"/>
      <c r="B31" s="222"/>
      <c r="C31" s="222"/>
      <c r="D31" s="222"/>
      <c r="E31" s="222"/>
      <c r="F31" s="222"/>
      <c r="G31" s="222"/>
      <c r="H31" s="222"/>
      <c r="I31" s="222"/>
      <c r="J31" s="222"/>
      <c r="K31" s="222"/>
      <c r="L31" s="222"/>
      <c r="M31" s="222"/>
      <c r="N31" s="222"/>
      <c r="O31" s="222"/>
      <c r="P31" s="222"/>
      <c r="Q31" s="222"/>
      <c r="R31" s="222"/>
      <c r="S31" s="222"/>
      <c r="T31" s="222"/>
      <c r="U31" s="222"/>
      <c r="V31" s="222"/>
      <c r="W31" s="222"/>
      <c r="X31" s="222"/>
      <c r="Y31" s="222"/>
      <c r="Z31" s="222"/>
      <c r="AA31" s="222"/>
    </row>
    <row r="32" spans="1:29" ht="16.5" thickBot="1" x14ac:dyDescent="0.3">
      <c r="A32" s="714" t="s">
        <v>14</v>
      </c>
      <c r="B32" s="110" t="s">
        <v>10</v>
      </c>
      <c r="C32" s="102">
        <f>C$2</f>
        <v>45658</v>
      </c>
      <c r="D32" s="102">
        <f t="shared" ref="D32:AA32" si="16">D$2</f>
        <v>45689</v>
      </c>
      <c r="E32" s="102">
        <f t="shared" si="16"/>
        <v>45717</v>
      </c>
      <c r="F32" s="102">
        <f t="shared" si="16"/>
        <v>45748</v>
      </c>
      <c r="G32" s="102">
        <f t="shared" si="16"/>
        <v>45778</v>
      </c>
      <c r="H32" s="102">
        <f t="shared" si="16"/>
        <v>45809</v>
      </c>
      <c r="I32" s="102">
        <f t="shared" si="16"/>
        <v>45839</v>
      </c>
      <c r="J32" s="102">
        <f t="shared" si="16"/>
        <v>45870</v>
      </c>
      <c r="K32" s="102">
        <f t="shared" si="16"/>
        <v>45901</v>
      </c>
      <c r="L32" s="102">
        <f t="shared" si="16"/>
        <v>45931</v>
      </c>
      <c r="M32" s="102">
        <f t="shared" si="16"/>
        <v>45962</v>
      </c>
      <c r="N32" s="102">
        <f t="shared" si="16"/>
        <v>45992</v>
      </c>
      <c r="O32" s="102">
        <f t="shared" si="16"/>
        <v>46023</v>
      </c>
      <c r="P32" s="102">
        <f t="shared" si="16"/>
        <v>46054</v>
      </c>
      <c r="Q32" s="102">
        <f t="shared" si="16"/>
        <v>46082</v>
      </c>
      <c r="R32" s="102">
        <f t="shared" si="16"/>
        <v>46113</v>
      </c>
      <c r="S32" s="102">
        <f t="shared" si="16"/>
        <v>46143</v>
      </c>
      <c r="T32" s="102">
        <f t="shared" si="16"/>
        <v>46174</v>
      </c>
      <c r="U32" s="102">
        <f t="shared" si="16"/>
        <v>46204</v>
      </c>
      <c r="V32" s="102">
        <f t="shared" si="16"/>
        <v>46235</v>
      </c>
      <c r="W32" s="102">
        <f t="shared" si="16"/>
        <v>46266</v>
      </c>
      <c r="X32" s="102">
        <f t="shared" si="16"/>
        <v>46296</v>
      </c>
      <c r="Y32" s="102">
        <f t="shared" si="16"/>
        <v>46327</v>
      </c>
      <c r="Z32" s="102">
        <f t="shared" si="16"/>
        <v>46357</v>
      </c>
      <c r="AA32" s="102">
        <f t="shared" si="16"/>
        <v>46388</v>
      </c>
    </row>
    <row r="33" spans="1:28" ht="15" customHeight="1" x14ac:dyDescent="0.25">
      <c r="A33" s="715"/>
      <c r="B33" s="65" t="str">
        <f t="shared" ref="B33:B44" si="17">B18</f>
        <v>Building Shell</v>
      </c>
      <c r="C33" s="223">
        <v>0</v>
      </c>
      <c r="D33" s="215">
        <f t="shared" ref="D33" si="18">C33</f>
        <v>0</v>
      </c>
      <c r="E33" s="215">
        <f t="shared" ref="E33" si="19">D33</f>
        <v>0</v>
      </c>
      <c r="F33" s="215">
        <f t="shared" ref="F33" si="20">E33</f>
        <v>0</v>
      </c>
      <c r="G33" s="215">
        <f t="shared" ref="G33" si="21">F33</f>
        <v>0</v>
      </c>
      <c r="H33" s="215">
        <f t="shared" ref="H33" si="22">G33</f>
        <v>0</v>
      </c>
      <c r="I33" s="215">
        <f t="shared" ref="I33" si="23">H33</f>
        <v>0</v>
      </c>
      <c r="J33" s="215">
        <f t="shared" ref="J33" si="24">I33</f>
        <v>0</v>
      </c>
      <c r="K33" s="215">
        <f t="shared" ref="K33" si="25">J33</f>
        <v>0</v>
      </c>
      <c r="L33" s="215">
        <f t="shared" ref="L33" si="26">K33</f>
        <v>0</v>
      </c>
      <c r="M33" s="215">
        <f t="shared" ref="M33" si="27">L33</f>
        <v>0</v>
      </c>
      <c r="N33" s="215">
        <f t="shared" ref="N33" si="28">M33</f>
        <v>0</v>
      </c>
      <c r="O33" s="215">
        <f t="shared" ref="O33" si="29">N33</f>
        <v>0</v>
      </c>
      <c r="P33" s="215">
        <f t="shared" ref="P33" si="30">O33</f>
        <v>0</v>
      </c>
      <c r="Q33" s="215">
        <f t="shared" ref="Q33" si="31">P33</f>
        <v>0</v>
      </c>
      <c r="R33" s="215">
        <f t="shared" ref="R33:AA33" si="32">Q33</f>
        <v>0</v>
      </c>
      <c r="S33" s="215">
        <f t="shared" si="32"/>
        <v>0</v>
      </c>
      <c r="T33" s="215">
        <f t="shared" si="32"/>
        <v>0</v>
      </c>
      <c r="U33" s="215">
        <f t="shared" si="32"/>
        <v>0</v>
      </c>
      <c r="V33" s="215">
        <f t="shared" si="32"/>
        <v>0</v>
      </c>
      <c r="W33" s="215">
        <f t="shared" si="32"/>
        <v>0</v>
      </c>
      <c r="X33" s="215">
        <f t="shared" si="32"/>
        <v>0</v>
      </c>
      <c r="Y33" s="215">
        <f t="shared" si="32"/>
        <v>0</v>
      </c>
      <c r="Z33" s="215">
        <f t="shared" si="32"/>
        <v>0</v>
      </c>
      <c r="AA33" s="215">
        <f t="shared" si="32"/>
        <v>0</v>
      </c>
    </row>
    <row r="34" spans="1:28" x14ac:dyDescent="0.25">
      <c r="A34" s="715"/>
      <c r="B34" s="111" t="str">
        <f t="shared" si="17"/>
        <v>Cooling</v>
      </c>
      <c r="C34" s="2">
        <v>0</v>
      </c>
      <c r="D34" s="2">
        <v>0</v>
      </c>
      <c r="E34" s="2">
        <v>0</v>
      </c>
      <c r="F34" s="215">
        <v>0</v>
      </c>
      <c r="G34" s="2">
        <f t="shared" ref="G34:N34" si="33">F34</f>
        <v>0</v>
      </c>
      <c r="H34" s="2">
        <f t="shared" si="33"/>
        <v>0</v>
      </c>
      <c r="I34" s="2">
        <f t="shared" si="33"/>
        <v>0</v>
      </c>
      <c r="J34" s="2">
        <f t="shared" si="33"/>
        <v>0</v>
      </c>
      <c r="K34" s="2">
        <f t="shared" si="33"/>
        <v>0</v>
      </c>
      <c r="L34" s="2">
        <f t="shared" si="33"/>
        <v>0</v>
      </c>
      <c r="M34" s="2">
        <f t="shared" si="33"/>
        <v>0</v>
      </c>
      <c r="N34" s="2">
        <f t="shared" si="33"/>
        <v>0</v>
      </c>
      <c r="O34" s="2">
        <f t="shared" ref="O34:AA34" si="34">N34</f>
        <v>0</v>
      </c>
      <c r="P34" s="2">
        <f t="shared" si="34"/>
        <v>0</v>
      </c>
      <c r="Q34" s="2">
        <f t="shared" si="34"/>
        <v>0</v>
      </c>
      <c r="R34" s="2">
        <f t="shared" si="34"/>
        <v>0</v>
      </c>
      <c r="S34" s="2">
        <f t="shared" si="34"/>
        <v>0</v>
      </c>
      <c r="T34" s="2">
        <f t="shared" si="34"/>
        <v>0</v>
      </c>
      <c r="U34" s="2">
        <f t="shared" si="34"/>
        <v>0</v>
      </c>
      <c r="V34" s="2">
        <f t="shared" si="34"/>
        <v>0</v>
      </c>
      <c r="W34" s="2">
        <f t="shared" si="34"/>
        <v>0</v>
      </c>
      <c r="X34" s="2">
        <f t="shared" si="34"/>
        <v>0</v>
      </c>
      <c r="Y34" s="2">
        <f t="shared" si="34"/>
        <v>0</v>
      </c>
      <c r="Z34" s="2">
        <f t="shared" si="34"/>
        <v>0</v>
      </c>
      <c r="AA34" s="2">
        <f t="shared" si="34"/>
        <v>0</v>
      </c>
    </row>
    <row r="35" spans="1:28" x14ac:dyDescent="0.25">
      <c r="A35" s="715"/>
      <c r="B35" s="65" t="str">
        <f t="shared" si="17"/>
        <v>Freezer</v>
      </c>
      <c r="C35" s="2">
        <v>0</v>
      </c>
      <c r="D35" s="2">
        <v>0</v>
      </c>
      <c r="E35" s="2">
        <v>0</v>
      </c>
      <c r="F35" s="215">
        <v>0</v>
      </c>
      <c r="G35" s="2">
        <f t="shared" ref="G35:AA35" si="35">F35</f>
        <v>0</v>
      </c>
      <c r="H35" s="2">
        <f t="shared" si="35"/>
        <v>0</v>
      </c>
      <c r="I35" s="2">
        <f t="shared" si="35"/>
        <v>0</v>
      </c>
      <c r="J35" s="2">
        <f t="shared" si="35"/>
        <v>0</v>
      </c>
      <c r="K35" s="2">
        <f t="shared" si="35"/>
        <v>0</v>
      </c>
      <c r="L35" s="2">
        <f t="shared" si="35"/>
        <v>0</v>
      </c>
      <c r="M35" s="2">
        <f t="shared" si="35"/>
        <v>0</v>
      </c>
      <c r="N35" s="2">
        <f t="shared" si="35"/>
        <v>0</v>
      </c>
      <c r="O35" s="2">
        <f t="shared" si="35"/>
        <v>0</v>
      </c>
      <c r="P35" s="2">
        <f t="shared" si="35"/>
        <v>0</v>
      </c>
      <c r="Q35" s="2">
        <f t="shared" si="35"/>
        <v>0</v>
      </c>
      <c r="R35" s="2">
        <f t="shared" si="35"/>
        <v>0</v>
      </c>
      <c r="S35" s="2">
        <f t="shared" si="35"/>
        <v>0</v>
      </c>
      <c r="T35" s="2">
        <f t="shared" si="35"/>
        <v>0</v>
      </c>
      <c r="U35" s="2">
        <f t="shared" si="35"/>
        <v>0</v>
      </c>
      <c r="V35" s="2">
        <f t="shared" si="35"/>
        <v>0</v>
      </c>
      <c r="W35" s="2">
        <f t="shared" si="35"/>
        <v>0</v>
      </c>
      <c r="X35" s="2">
        <f t="shared" si="35"/>
        <v>0</v>
      </c>
      <c r="Y35" s="2">
        <f t="shared" si="35"/>
        <v>0</v>
      </c>
      <c r="Z35" s="2">
        <f t="shared" si="35"/>
        <v>0</v>
      </c>
      <c r="AA35" s="2">
        <f t="shared" si="35"/>
        <v>0</v>
      </c>
    </row>
    <row r="36" spans="1:28" x14ac:dyDescent="0.25">
      <c r="A36" s="715"/>
      <c r="B36" s="65" t="str">
        <f t="shared" si="17"/>
        <v>Heating</v>
      </c>
      <c r="C36" s="2">
        <v>0</v>
      </c>
      <c r="D36" s="2">
        <v>0</v>
      </c>
      <c r="E36" s="2">
        <v>0</v>
      </c>
      <c r="F36" s="215">
        <v>0</v>
      </c>
      <c r="G36" s="2">
        <f t="shared" ref="G36:AA36" si="36">F36</f>
        <v>0</v>
      </c>
      <c r="H36" s="2">
        <f t="shared" si="36"/>
        <v>0</v>
      </c>
      <c r="I36" s="2">
        <f t="shared" si="36"/>
        <v>0</v>
      </c>
      <c r="J36" s="2">
        <f t="shared" si="36"/>
        <v>0</v>
      </c>
      <c r="K36" s="2">
        <f t="shared" si="36"/>
        <v>0</v>
      </c>
      <c r="L36" s="2">
        <f t="shared" si="36"/>
        <v>0</v>
      </c>
      <c r="M36" s="2">
        <f t="shared" si="36"/>
        <v>0</v>
      </c>
      <c r="N36" s="2">
        <f t="shared" si="36"/>
        <v>0</v>
      </c>
      <c r="O36" s="2">
        <f t="shared" si="36"/>
        <v>0</v>
      </c>
      <c r="P36" s="2">
        <f t="shared" si="36"/>
        <v>0</v>
      </c>
      <c r="Q36" s="2">
        <f t="shared" si="36"/>
        <v>0</v>
      </c>
      <c r="R36" s="2">
        <f t="shared" si="36"/>
        <v>0</v>
      </c>
      <c r="S36" s="2">
        <f t="shared" si="36"/>
        <v>0</v>
      </c>
      <c r="T36" s="2">
        <f t="shared" si="36"/>
        <v>0</v>
      </c>
      <c r="U36" s="2">
        <f t="shared" si="36"/>
        <v>0</v>
      </c>
      <c r="V36" s="2">
        <f t="shared" si="36"/>
        <v>0</v>
      </c>
      <c r="W36" s="2">
        <f t="shared" si="36"/>
        <v>0</v>
      </c>
      <c r="X36" s="2">
        <f t="shared" si="36"/>
        <v>0</v>
      </c>
      <c r="Y36" s="2">
        <f t="shared" si="36"/>
        <v>0</v>
      </c>
      <c r="Z36" s="2">
        <f t="shared" si="36"/>
        <v>0</v>
      </c>
      <c r="AA36" s="2">
        <f t="shared" si="36"/>
        <v>0</v>
      </c>
    </row>
    <row r="37" spans="1:28" x14ac:dyDescent="0.25">
      <c r="A37" s="715"/>
      <c r="B37" s="111" t="str">
        <f t="shared" si="17"/>
        <v>HVAC</v>
      </c>
      <c r="C37" s="2">
        <v>0</v>
      </c>
      <c r="D37" s="2">
        <v>0</v>
      </c>
      <c r="E37" s="2">
        <v>0</v>
      </c>
      <c r="F37" s="215">
        <v>0</v>
      </c>
      <c r="G37" s="2">
        <f t="shared" ref="G37:AA37" si="37">F37</f>
        <v>0</v>
      </c>
      <c r="H37" s="2">
        <f t="shared" si="37"/>
        <v>0</v>
      </c>
      <c r="I37" s="2">
        <f t="shared" si="37"/>
        <v>0</v>
      </c>
      <c r="J37" s="2">
        <f t="shared" si="37"/>
        <v>0</v>
      </c>
      <c r="K37" s="2">
        <f t="shared" si="37"/>
        <v>0</v>
      </c>
      <c r="L37" s="2">
        <f t="shared" si="37"/>
        <v>0</v>
      </c>
      <c r="M37" s="2">
        <f t="shared" si="37"/>
        <v>0</v>
      </c>
      <c r="N37" s="2">
        <f t="shared" si="37"/>
        <v>0</v>
      </c>
      <c r="O37" s="2">
        <f t="shared" si="37"/>
        <v>0</v>
      </c>
      <c r="P37" s="2">
        <f t="shared" si="37"/>
        <v>0</v>
      </c>
      <c r="Q37" s="2">
        <f t="shared" si="37"/>
        <v>0</v>
      </c>
      <c r="R37" s="2">
        <f t="shared" si="37"/>
        <v>0</v>
      </c>
      <c r="S37" s="2">
        <f t="shared" si="37"/>
        <v>0</v>
      </c>
      <c r="T37" s="2">
        <f t="shared" si="37"/>
        <v>0</v>
      </c>
      <c r="U37" s="2">
        <f t="shared" si="37"/>
        <v>0</v>
      </c>
      <c r="V37" s="2">
        <f t="shared" si="37"/>
        <v>0</v>
      </c>
      <c r="W37" s="2">
        <f t="shared" si="37"/>
        <v>0</v>
      </c>
      <c r="X37" s="2">
        <f t="shared" si="37"/>
        <v>0</v>
      </c>
      <c r="Y37" s="2">
        <f t="shared" si="37"/>
        <v>0</v>
      </c>
      <c r="Z37" s="2">
        <f t="shared" si="37"/>
        <v>0</v>
      </c>
      <c r="AA37" s="2">
        <f t="shared" si="37"/>
        <v>0</v>
      </c>
    </row>
    <row r="38" spans="1:28" x14ac:dyDescent="0.25">
      <c r="A38" s="715"/>
      <c r="B38" s="65" t="str">
        <f t="shared" si="17"/>
        <v>Lighting</v>
      </c>
      <c r="C38" s="2">
        <v>0</v>
      </c>
      <c r="D38" s="2">
        <v>0</v>
      </c>
      <c r="E38" s="2">
        <v>0</v>
      </c>
      <c r="F38" s="215">
        <v>0</v>
      </c>
      <c r="G38" s="2">
        <f t="shared" ref="G38:AA38" si="38">F38</f>
        <v>0</v>
      </c>
      <c r="H38" s="2">
        <f t="shared" si="38"/>
        <v>0</v>
      </c>
      <c r="I38" s="2">
        <f t="shared" si="38"/>
        <v>0</v>
      </c>
      <c r="J38" s="2">
        <f t="shared" si="38"/>
        <v>0</v>
      </c>
      <c r="K38" s="2">
        <f t="shared" si="38"/>
        <v>0</v>
      </c>
      <c r="L38" s="2">
        <f t="shared" si="38"/>
        <v>0</v>
      </c>
      <c r="M38" s="2">
        <f t="shared" si="38"/>
        <v>0</v>
      </c>
      <c r="N38" s="2">
        <f t="shared" si="38"/>
        <v>0</v>
      </c>
      <c r="O38" s="2">
        <f t="shared" si="38"/>
        <v>0</v>
      </c>
      <c r="P38" s="2">
        <f t="shared" si="38"/>
        <v>0</v>
      </c>
      <c r="Q38" s="2">
        <f t="shared" si="38"/>
        <v>0</v>
      </c>
      <c r="R38" s="2">
        <f t="shared" si="38"/>
        <v>0</v>
      </c>
      <c r="S38" s="2">
        <f t="shared" si="38"/>
        <v>0</v>
      </c>
      <c r="T38" s="2">
        <f t="shared" si="38"/>
        <v>0</v>
      </c>
      <c r="U38" s="2">
        <f t="shared" si="38"/>
        <v>0</v>
      </c>
      <c r="V38" s="2">
        <f t="shared" si="38"/>
        <v>0</v>
      </c>
      <c r="W38" s="2">
        <f t="shared" si="38"/>
        <v>0</v>
      </c>
      <c r="X38" s="2">
        <f t="shared" si="38"/>
        <v>0</v>
      </c>
      <c r="Y38" s="2">
        <f t="shared" si="38"/>
        <v>0</v>
      </c>
      <c r="Z38" s="2">
        <f t="shared" si="38"/>
        <v>0</v>
      </c>
      <c r="AA38" s="2">
        <f t="shared" si="38"/>
        <v>0</v>
      </c>
    </row>
    <row r="39" spans="1:28" x14ac:dyDescent="0.25">
      <c r="A39" s="715"/>
      <c r="B39" s="65" t="str">
        <f t="shared" si="17"/>
        <v>Miscellaneous</v>
      </c>
      <c r="C39" s="2">
        <v>0</v>
      </c>
      <c r="D39" s="2">
        <v>0</v>
      </c>
      <c r="E39" s="2">
        <v>0</v>
      </c>
      <c r="F39" s="215">
        <v>0</v>
      </c>
      <c r="G39" s="2">
        <f t="shared" ref="G39:AA39" si="39">F39</f>
        <v>0</v>
      </c>
      <c r="H39" s="2">
        <f t="shared" si="39"/>
        <v>0</v>
      </c>
      <c r="I39" s="2">
        <f t="shared" si="39"/>
        <v>0</v>
      </c>
      <c r="J39" s="2">
        <f t="shared" si="39"/>
        <v>0</v>
      </c>
      <c r="K39" s="2">
        <f t="shared" si="39"/>
        <v>0</v>
      </c>
      <c r="L39" s="2">
        <f t="shared" si="39"/>
        <v>0</v>
      </c>
      <c r="M39" s="2">
        <f t="shared" si="39"/>
        <v>0</v>
      </c>
      <c r="N39" s="2">
        <f t="shared" si="39"/>
        <v>0</v>
      </c>
      <c r="O39" s="2">
        <f t="shared" si="39"/>
        <v>0</v>
      </c>
      <c r="P39" s="2">
        <f t="shared" si="39"/>
        <v>0</v>
      </c>
      <c r="Q39" s="2">
        <f t="shared" si="39"/>
        <v>0</v>
      </c>
      <c r="R39" s="2">
        <f t="shared" si="39"/>
        <v>0</v>
      </c>
      <c r="S39" s="2">
        <f t="shared" si="39"/>
        <v>0</v>
      </c>
      <c r="T39" s="2">
        <f t="shared" si="39"/>
        <v>0</v>
      </c>
      <c r="U39" s="2">
        <f t="shared" si="39"/>
        <v>0</v>
      </c>
      <c r="V39" s="2">
        <f t="shared" si="39"/>
        <v>0</v>
      </c>
      <c r="W39" s="2">
        <f t="shared" si="39"/>
        <v>0</v>
      </c>
      <c r="X39" s="2">
        <f t="shared" si="39"/>
        <v>0</v>
      </c>
      <c r="Y39" s="2">
        <f t="shared" si="39"/>
        <v>0</v>
      </c>
      <c r="Z39" s="2">
        <f t="shared" si="39"/>
        <v>0</v>
      </c>
      <c r="AA39" s="2">
        <f t="shared" si="39"/>
        <v>0</v>
      </c>
    </row>
    <row r="40" spans="1:28" x14ac:dyDescent="0.25">
      <c r="A40" s="715"/>
      <c r="B40" s="65" t="str">
        <f t="shared" si="17"/>
        <v>Pool Spa</v>
      </c>
      <c r="C40" s="2">
        <v>0</v>
      </c>
      <c r="D40" s="2">
        <v>0</v>
      </c>
      <c r="E40" s="2">
        <v>0</v>
      </c>
      <c r="F40" s="215">
        <v>0</v>
      </c>
      <c r="G40" s="2">
        <f t="shared" ref="G40:AA40" si="40">F40</f>
        <v>0</v>
      </c>
      <c r="H40" s="2">
        <f t="shared" si="40"/>
        <v>0</v>
      </c>
      <c r="I40" s="2">
        <f t="shared" si="40"/>
        <v>0</v>
      </c>
      <c r="J40" s="2">
        <f t="shared" si="40"/>
        <v>0</v>
      </c>
      <c r="K40" s="2">
        <f t="shared" si="40"/>
        <v>0</v>
      </c>
      <c r="L40" s="2">
        <f t="shared" si="40"/>
        <v>0</v>
      </c>
      <c r="M40" s="2">
        <f t="shared" si="40"/>
        <v>0</v>
      </c>
      <c r="N40" s="2">
        <f t="shared" si="40"/>
        <v>0</v>
      </c>
      <c r="O40" s="2">
        <f t="shared" si="40"/>
        <v>0</v>
      </c>
      <c r="P40" s="2">
        <f t="shared" si="40"/>
        <v>0</v>
      </c>
      <c r="Q40" s="2">
        <f t="shared" si="40"/>
        <v>0</v>
      </c>
      <c r="R40" s="2">
        <f t="shared" si="40"/>
        <v>0</v>
      </c>
      <c r="S40" s="2">
        <f t="shared" si="40"/>
        <v>0</v>
      </c>
      <c r="T40" s="2">
        <f t="shared" si="40"/>
        <v>0</v>
      </c>
      <c r="U40" s="2">
        <f t="shared" si="40"/>
        <v>0</v>
      </c>
      <c r="V40" s="2">
        <f t="shared" si="40"/>
        <v>0</v>
      </c>
      <c r="W40" s="2">
        <f t="shared" si="40"/>
        <v>0</v>
      </c>
      <c r="X40" s="2">
        <f t="shared" si="40"/>
        <v>0</v>
      </c>
      <c r="Y40" s="2">
        <f t="shared" si="40"/>
        <v>0</v>
      </c>
      <c r="Z40" s="2">
        <f t="shared" si="40"/>
        <v>0</v>
      </c>
      <c r="AA40" s="2">
        <f t="shared" si="40"/>
        <v>0</v>
      </c>
    </row>
    <row r="41" spans="1:28" x14ac:dyDescent="0.25">
      <c r="A41" s="715"/>
      <c r="B41" s="65" t="str">
        <f t="shared" si="17"/>
        <v>Refrigeration</v>
      </c>
      <c r="C41" s="2">
        <v>0</v>
      </c>
      <c r="D41" s="2">
        <v>0</v>
      </c>
      <c r="E41" s="2">
        <v>0</v>
      </c>
      <c r="F41" s="215">
        <v>0</v>
      </c>
      <c r="G41" s="2">
        <f t="shared" ref="G41:AA41" si="41">F41</f>
        <v>0</v>
      </c>
      <c r="H41" s="2">
        <f t="shared" si="41"/>
        <v>0</v>
      </c>
      <c r="I41" s="2">
        <f t="shared" si="41"/>
        <v>0</v>
      </c>
      <c r="J41" s="2">
        <f t="shared" si="41"/>
        <v>0</v>
      </c>
      <c r="K41" s="2">
        <f t="shared" si="41"/>
        <v>0</v>
      </c>
      <c r="L41" s="2">
        <f t="shared" si="41"/>
        <v>0</v>
      </c>
      <c r="M41" s="2">
        <f t="shared" si="41"/>
        <v>0</v>
      </c>
      <c r="N41" s="2">
        <f t="shared" si="41"/>
        <v>0</v>
      </c>
      <c r="O41" s="2">
        <f t="shared" si="41"/>
        <v>0</v>
      </c>
      <c r="P41" s="2">
        <f t="shared" si="41"/>
        <v>0</v>
      </c>
      <c r="Q41" s="2">
        <f t="shared" si="41"/>
        <v>0</v>
      </c>
      <c r="R41" s="2">
        <f t="shared" si="41"/>
        <v>0</v>
      </c>
      <c r="S41" s="2">
        <f t="shared" si="41"/>
        <v>0</v>
      </c>
      <c r="T41" s="2">
        <f t="shared" si="41"/>
        <v>0</v>
      </c>
      <c r="U41" s="2">
        <f t="shared" si="41"/>
        <v>0</v>
      </c>
      <c r="V41" s="2">
        <f t="shared" si="41"/>
        <v>0</v>
      </c>
      <c r="W41" s="2">
        <f t="shared" si="41"/>
        <v>0</v>
      </c>
      <c r="X41" s="2">
        <f t="shared" si="41"/>
        <v>0</v>
      </c>
      <c r="Y41" s="2">
        <f t="shared" si="41"/>
        <v>0</v>
      </c>
      <c r="Z41" s="2">
        <f t="shared" si="41"/>
        <v>0</v>
      </c>
      <c r="AA41" s="2">
        <f t="shared" si="41"/>
        <v>0</v>
      </c>
    </row>
    <row r="42" spans="1:28" ht="15" customHeight="1" x14ac:dyDescent="0.25">
      <c r="A42" s="715"/>
      <c r="B42" s="65" t="str">
        <f t="shared" si="17"/>
        <v>Water Heating</v>
      </c>
      <c r="C42" s="2">
        <v>0</v>
      </c>
      <c r="D42" s="2">
        <v>0</v>
      </c>
      <c r="E42" s="2">
        <v>0</v>
      </c>
      <c r="F42" s="215">
        <v>0</v>
      </c>
      <c r="G42" s="2">
        <f t="shared" ref="G42:AA42" si="42">F42</f>
        <v>0</v>
      </c>
      <c r="H42" s="2">
        <f t="shared" si="42"/>
        <v>0</v>
      </c>
      <c r="I42" s="2">
        <f t="shared" si="42"/>
        <v>0</v>
      </c>
      <c r="J42" s="2">
        <f t="shared" si="42"/>
        <v>0</v>
      </c>
      <c r="K42" s="2">
        <f t="shared" si="42"/>
        <v>0</v>
      </c>
      <c r="L42" s="2">
        <f t="shared" si="42"/>
        <v>0</v>
      </c>
      <c r="M42" s="2">
        <f t="shared" si="42"/>
        <v>0</v>
      </c>
      <c r="N42" s="2">
        <f t="shared" si="42"/>
        <v>0</v>
      </c>
      <c r="O42" s="2">
        <f t="shared" si="42"/>
        <v>0</v>
      </c>
      <c r="P42" s="2">
        <f t="shared" si="42"/>
        <v>0</v>
      </c>
      <c r="Q42" s="2">
        <f t="shared" si="42"/>
        <v>0</v>
      </c>
      <c r="R42" s="2">
        <f t="shared" si="42"/>
        <v>0</v>
      </c>
      <c r="S42" s="2">
        <f t="shared" si="42"/>
        <v>0</v>
      </c>
      <c r="T42" s="2">
        <f t="shared" si="42"/>
        <v>0</v>
      </c>
      <c r="U42" s="2">
        <f t="shared" si="42"/>
        <v>0</v>
      </c>
      <c r="V42" s="2">
        <f t="shared" si="42"/>
        <v>0</v>
      </c>
      <c r="W42" s="2">
        <f t="shared" si="42"/>
        <v>0</v>
      </c>
      <c r="X42" s="2">
        <f t="shared" si="42"/>
        <v>0</v>
      </c>
      <c r="Y42" s="2">
        <f t="shared" si="42"/>
        <v>0</v>
      </c>
      <c r="Z42" s="2">
        <f t="shared" si="42"/>
        <v>0</v>
      </c>
      <c r="AA42" s="2">
        <f t="shared" si="42"/>
        <v>0</v>
      </c>
    </row>
    <row r="43" spans="1:28" ht="15" customHeight="1" thickBot="1" x14ac:dyDescent="0.3">
      <c r="A43" s="715"/>
      <c r="B43" s="112" t="str">
        <f t="shared" si="17"/>
        <v>Motors(uses bus. load shape)</v>
      </c>
      <c r="C43" s="109"/>
      <c r="D43" s="109"/>
      <c r="E43" s="109"/>
      <c r="F43" s="229">
        <v>0</v>
      </c>
      <c r="G43" s="109"/>
      <c r="H43" s="109"/>
      <c r="I43" s="109"/>
      <c r="J43" s="109"/>
      <c r="K43" s="109"/>
      <c r="L43" s="109"/>
      <c r="M43" s="109"/>
      <c r="N43" s="109"/>
      <c r="O43" s="109"/>
      <c r="P43" s="109"/>
      <c r="Q43" s="109"/>
      <c r="R43" s="108"/>
      <c r="S43" s="108"/>
      <c r="T43" s="108"/>
      <c r="U43" s="108"/>
      <c r="V43" s="108"/>
      <c r="W43" s="108"/>
      <c r="X43" s="108"/>
      <c r="Y43" s="108"/>
      <c r="Z43" s="108"/>
      <c r="AA43" s="108"/>
    </row>
    <row r="44" spans="1:28" ht="15" customHeight="1" thickBot="1" x14ac:dyDescent="0.3">
      <c r="A44" s="716"/>
      <c r="B44" s="113" t="str">
        <f t="shared" si="17"/>
        <v>Monthly kWh</v>
      </c>
      <c r="C44" s="93">
        <f>SUM(C33:C43)</f>
        <v>0</v>
      </c>
      <c r="D44" s="93">
        <f t="shared" ref="D44:AA44" si="43">SUM(D33:D43)</f>
        <v>0</v>
      </c>
      <c r="E44" s="93">
        <f t="shared" si="43"/>
        <v>0</v>
      </c>
      <c r="F44" s="93">
        <f t="shared" si="43"/>
        <v>0</v>
      </c>
      <c r="G44" s="93">
        <f t="shared" si="43"/>
        <v>0</v>
      </c>
      <c r="H44" s="93">
        <f t="shared" si="43"/>
        <v>0</v>
      </c>
      <c r="I44" s="93">
        <f t="shared" si="43"/>
        <v>0</v>
      </c>
      <c r="J44" s="93">
        <f t="shared" si="43"/>
        <v>0</v>
      </c>
      <c r="K44" s="93">
        <f t="shared" si="43"/>
        <v>0</v>
      </c>
      <c r="L44" s="93">
        <f t="shared" si="43"/>
        <v>0</v>
      </c>
      <c r="M44" s="93">
        <f t="shared" si="43"/>
        <v>0</v>
      </c>
      <c r="N44" s="93">
        <f t="shared" si="43"/>
        <v>0</v>
      </c>
      <c r="O44" s="93">
        <f t="shared" si="43"/>
        <v>0</v>
      </c>
      <c r="P44" s="93">
        <f t="shared" si="43"/>
        <v>0</v>
      </c>
      <c r="Q44" s="93">
        <f t="shared" si="43"/>
        <v>0</v>
      </c>
      <c r="R44" s="93">
        <f t="shared" si="43"/>
        <v>0</v>
      </c>
      <c r="S44" s="93">
        <f t="shared" si="43"/>
        <v>0</v>
      </c>
      <c r="T44" s="93">
        <f t="shared" si="43"/>
        <v>0</v>
      </c>
      <c r="U44" s="93">
        <f t="shared" si="43"/>
        <v>0</v>
      </c>
      <c r="V44" s="93">
        <f t="shared" si="43"/>
        <v>0</v>
      </c>
      <c r="W44" s="93">
        <f t="shared" si="43"/>
        <v>0</v>
      </c>
      <c r="X44" s="93">
        <f t="shared" si="43"/>
        <v>0</v>
      </c>
      <c r="Y44" s="93">
        <f t="shared" si="43"/>
        <v>0</v>
      </c>
      <c r="Z44" s="93">
        <f t="shared" si="43"/>
        <v>0</v>
      </c>
      <c r="AA44" s="93">
        <f t="shared" si="43"/>
        <v>0</v>
      </c>
    </row>
    <row r="45" spans="1:28" x14ac:dyDescent="0.25">
      <c r="A45" s="288"/>
      <c r="B45" s="220"/>
      <c r="C45" s="221"/>
      <c r="D45" s="220"/>
      <c r="E45" s="221"/>
      <c r="F45" s="220"/>
      <c r="G45" s="220"/>
      <c r="H45" s="221"/>
      <c r="I45" s="220"/>
      <c r="J45" s="220"/>
      <c r="K45" s="221"/>
      <c r="L45" s="220"/>
      <c r="M45" s="220"/>
      <c r="N45" s="221"/>
      <c r="O45" s="220"/>
      <c r="P45" s="220"/>
      <c r="Q45" s="221"/>
      <c r="R45" s="220"/>
      <c r="S45" s="220"/>
      <c r="T45" s="221"/>
      <c r="U45" s="220"/>
      <c r="V45" s="220"/>
      <c r="W45" s="221"/>
      <c r="X45" s="220"/>
      <c r="Y45" s="220"/>
      <c r="Z45" s="221"/>
      <c r="AA45" s="220"/>
    </row>
    <row r="46" spans="1:28" ht="15.75" thickBot="1" x14ac:dyDescent="0.3">
      <c r="A46" s="298" t="s">
        <v>206</v>
      </c>
      <c r="B46" s="296"/>
      <c r="C46" s="296"/>
      <c r="D46" s="296"/>
      <c r="E46" s="296"/>
      <c r="F46" s="296"/>
      <c r="G46" s="296"/>
      <c r="H46" s="222"/>
      <c r="I46" s="291"/>
      <c r="J46" s="291"/>
      <c r="K46" s="291"/>
      <c r="L46" s="291"/>
      <c r="M46" s="291"/>
      <c r="N46" s="291"/>
      <c r="O46" s="291"/>
      <c r="P46" s="291"/>
      <c r="Q46" s="291"/>
      <c r="R46" s="291"/>
      <c r="S46" s="291"/>
      <c r="T46" s="291"/>
      <c r="U46" s="291"/>
      <c r="V46" s="291"/>
      <c r="W46" s="291"/>
      <c r="X46" s="291"/>
      <c r="Y46" s="291"/>
      <c r="Z46" s="291"/>
      <c r="AA46" s="291"/>
      <c r="AB46" s="137"/>
    </row>
    <row r="47" spans="1:28" ht="16.5" thickBot="1" x14ac:dyDescent="0.3">
      <c r="A47" s="723" t="s">
        <v>207</v>
      </c>
      <c r="B47" s="110" t="s">
        <v>10</v>
      </c>
      <c r="C47" s="102">
        <f>C$2</f>
        <v>45658</v>
      </c>
      <c r="D47" s="102">
        <f t="shared" ref="D47:AA47" si="44">D$2</f>
        <v>45689</v>
      </c>
      <c r="E47" s="102">
        <f t="shared" si="44"/>
        <v>45717</v>
      </c>
      <c r="F47" s="102">
        <f t="shared" si="44"/>
        <v>45748</v>
      </c>
      <c r="G47" s="102">
        <f t="shared" si="44"/>
        <v>45778</v>
      </c>
      <c r="H47" s="102">
        <f t="shared" si="44"/>
        <v>45809</v>
      </c>
      <c r="I47" s="102">
        <f t="shared" si="44"/>
        <v>45839</v>
      </c>
      <c r="J47" s="102">
        <f t="shared" si="44"/>
        <v>45870</v>
      </c>
      <c r="K47" s="102">
        <f t="shared" si="44"/>
        <v>45901</v>
      </c>
      <c r="L47" s="102">
        <f t="shared" si="44"/>
        <v>45931</v>
      </c>
      <c r="M47" s="102">
        <f t="shared" si="44"/>
        <v>45962</v>
      </c>
      <c r="N47" s="102">
        <f t="shared" si="44"/>
        <v>45992</v>
      </c>
      <c r="O47" s="102">
        <f t="shared" si="44"/>
        <v>46023</v>
      </c>
      <c r="P47" s="102">
        <f t="shared" si="44"/>
        <v>46054</v>
      </c>
      <c r="Q47" s="102">
        <f t="shared" si="44"/>
        <v>46082</v>
      </c>
      <c r="R47" s="102">
        <f t="shared" si="44"/>
        <v>46113</v>
      </c>
      <c r="S47" s="102">
        <f t="shared" si="44"/>
        <v>46143</v>
      </c>
      <c r="T47" s="102">
        <f t="shared" si="44"/>
        <v>46174</v>
      </c>
      <c r="U47" s="102">
        <f t="shared" si="44"/>
        <v>46204</v>
      </c>
      <c r="V47" s="102">
        <f t="shared" si="44"/>
        <v>46235</v>
      </c>
      <c r="W47" s="102">
        <f t="shared" si="44"/>
        <v>46266</v>
      </c>
      <c r="X47" s="102">
        <f t="shared" si="44"/>
        <v>46296</v>
      </c>
      <c r="Y47" s="102">
        <f t="shared" si="44"/>
        <v>46327</v>
      </c>
      <c r="Z47" s="102">
        <f t="shared" si="44"/>
        <v>46357</v>
      </c>
      <c r="AA47" s="102">
        <f t="shared" si="44"/>
        <v>46388</v>
      </c>
    </row>
    <row r="48" spans="1:28" ht="15" customHeight="1" x14ac:dyDescent="0.25">
      <c r="A48" s="724"/>
      <c r="B48" s="65" t="str">
        <f t="shared" ref="B48:B59" si="45">B33</f>
        <v>Building Shell</v>
      </c>
      <c r="C48" s="223">
        <f>(C3*0.5)-C33</f>
        <v>0</v>
      </c>
      <c r="D48" s="215">
        <f>(D3*0.5)+C18-D33</f>
        <v>0</v>
      </c>
      <c r="E48" s="215">
        <f t="shared" ref="E48:AA48" si="46">(E3*0.5)+D18-E33</f>
        <v>3043</v>
      </c>
      <c r="F48" s="215">
        <f t="shared" si="46"/>
        <v>9279.5</v>
      </c>
      <c r="G48" s="215">
        <f t="shared" si="46"/>
        <v>15306.5</v>
      </c>
      <c r="H48" s="215">
        <f t="shared" si="46"/>
        <v>22191</v>
      </c>
      <c r="I48" s="215">
        <f t="shared" si="46"/>
        <v>29942</v>
      </c>
      <c r="J48" s="215">
        <f t="shared" si="46"/>
        <v>35286.5</v>
      </c>
      <c r="K48" s="215">
        <f t="shared" si="46"/>
        <v>41512.5</v>
      </c>
      <c r="L48" s="215">
        <f t="shared" si="46"/>
        <v>48408.5</v>
      </c>
      <c r="M48" s="215">
        <f t="shared" si="46"/>
        <v>58848.629717061202</v>
      </c>
      <c r="N48" s="215">
        <f t="shared" si="46"/>
        <v>73784.612294731356</v>
      </c>
      <c r="O48" s="215">
        <f t="shared" si="46"/>
        <v>80594.965155340309</v>
      </c>
      <c r="P48" s="215">
        <f t="shared" si="46"/>
        <v>80594.965155340309</v>
      </c>
      <c r="Q48" s="215">
        <f t="shared" si="46"/>
        <v>80594.965155340309</v>
      </c>
      <c r="R48" s="215">
        <f t="shared" si="46"/>
        <v>80594.965155340309</v>
      </c>
      <c r="S48" s="215">
        <f t="shared" si="46"/>
        <v>80594.965155340309</v>
      </c>
      <c r="T48" s="215">
        <f t="shared" si="46"/>
        <v>80594.965155340309</v>
      </c>
      <c r="U48" s="215">
        <f t="shared" si="46"/>
        <v>80594.965155340309</v>
      </c>
      <c r="V48" s="215">
        <f t="shared" si="46"/>
        <v>80594.965155340309</v>
      </c>
      <c r="W48" s="215">
        <f t="shared" si="46"/>
        <v>80594.965155340309</v>
      </c>
      <c r="X48" s="215">
        <f t="shared" si="46"/>
        <v>80594.965155340309</v>
      </c>
      <c r="Y48" s="215">
        <f t="shared" si="46"/>
        <v>80594.965155340309</v>
      </c>
      <c r="Z48" s="215">
        <f t="shared" si="46"/>
        <v>80594.965155340309</v>
      </c>
      <c r="AA48" s="215">
        <f t="shared" si="46"/>
        <v>80594.965155340309</v>
      </c>
    </row>
    <row r="49" spans="1:35" x14ac:dyDescent="0.25">
      <c r="A49" s="724"/>
      <c r="B49" s="111" t="str">
        <f t="shared" si="45"/>
        <v>Cooling</v>
      </c>
      <c r="C49" s="2">
        <f t="shared" ref="C49:C57" si="47">(C4*0.5)-C34</f>
        <v>0</v>
      </c>
      <c r="D49" s="2">
        <f t="shared" ref="D49:AA49" si="48">(D4*0.5)+C19-D34</f>
        <v>0</v>
      </c>
      <c r="E49" s="2">
        <f t="shared" si="48"/>
        <v>10240.5</v>
      </c>
      <c r="F49" s="215">
        <f t="shared" si="48"/>
        <v>21654</v>
      </c>
      <c r="G49" s="2">
        <f t="shared" si="48"/>
        <v>36341.5</v>
      </c>
      <c r="H49" s="2">
        <f t="shared" si="48"/>
        <v>57063.5</v>
      </c>
      <c r="I49" s="2">
        <f t="shared" si="48"/>
        <v>73918.205000000002</v>
      </c>
      <c r="J49" s="2">
        <f t="shared" si="48"/>
        <v>96798.994999999995</v>
      </c>
      <c r="K49" s="2">
        <f t="shared" si="48"/>
        <v>130786.315</v>
      </c>
      <c r="L49" s="2">
        <f t="shared" si="48"/>
        <v>192764.85499999998</v>
      </c>
      <c r="M49" s="2">
        <f t="shared" si="48"/>
        <v>271473.90451986366</v>
      </c>
      <c r="N49" s="2">
        <f t="shared" si="48"/>
        <v>340374.90574445535</v>
      </c>
      <c r="O49" s="2">
        <f t="shared" si="48"/>
        <v>371791.66244918329</v>
      </c>
      <c r="P49" s="2">
        <f t="shared" si="48"/>
        <v>371791.66244918329</v>
      </c>
      <c r="Q49" s="2">
        <f t="shared" si="48"/>
        <v>371791.66244918329</v>
      </c>
      <c r="R49" s="2">
        <f t="shared" si="48"/>
        <v>371791.66244918329</v>
      </c>
      <c r="S49" s="2">
        <f t="shared" si="48"/>
        <v>371791.66244918329</v>
      </c>
      <c r="T49" s="2">
        <f t="shared" si="48"/>
        <v>371791.66244918329</v>
      </c>
      <c r="U49" s="2">
        <f t="shared" si="48"/>
        <v>371791.66244918329</v>
      </c>
      <c r="V49" s="2">
        <f t="shared" si="48"/>
        <v>371791.66244918329</v>
      </c>
      <c r="W49" s="2">
        <f t="shared" si="48"/>
        <v>371791.66244918329</v>
      </c>
      <c r="X49" s="2">
        <f t="shared" si="48"/>
        <v>371791.66244918329</v>
      </c>
      <c r="Y49" s="2">
        <f t="shared" si="48"/>
        <v>371791.66244918329</v>
      </c>
      <c r="Z49" s="2">
        <f t="shared" si="48"/>
        <v>371791.66244918329</v>
      </c>
      <c r="AA49" s="2">
        <f t="shared" si="48"/>
        <v>371791.66244918329</v>
      </c>
    </row>
    <row r="50" spans="1:35" x14ac:dyDescent="0.25">
      <c r="A50" s="724"/>
      <c r="B50" s="65" t="str">
        <f t="shared" si="45"/>
        <v>Freezer</v>
      </c>
      <c r="C50" s="2">
        <f t="shared" si="47"/>
        <v>0</v>
      </c>
      <c r="D50" s="2">
        <f t="shared" ref="D50:AA50" si="49">(D5*0.5)+C20-D35</f>
        <v>0</v>
      </c>
      <c r="E50" s="2">
        <f t="shared" si="49"/>
        <v>0</v>
      </c>
      <c r="F50" s="215">
        <f t="shared" si="49"/>
        <v>0</v>
      </c>
      <c r="G50" s="2">
        <f t="shared" si="49"/>
        <v>0</v>
      </c>
      <c r="H50" s="2">
        <f t="shared" si="49"/>
        <v>0</v>
      </c>
      <c r="I50" s="2">
        <f t="shared" si="49"/>
        <v>0</v>
      </c>
      <c r="J50" s="2">
        <f t="shared" si="49"/>
        <v>0</v>
      </c>
      <c r="K50" s="2">
        <f t="shared" si="49"/>
        <v>0</v>
      </c>
      <c r="L50" s="2">
        <f t="shared" si="49"/>
        <v>0</v>
      </c>
      <c r="M50" s="2">
        <f t="shared" si="49"/>
        <v>0</v>
      </c>
      <c r="N50" s="2">
        <f t="shared" si="49"/>
        <v>0</v>
      </c>
      <c r="O50" s="2">
        <f t="shared" si="49"/>
        <v>0</v>
      </c>
      <c r="P50" s="2">
        <f t="shared" si="49"/>
        <v>0</v>
      </c>
      <c r="Q50" s="2">
        <f t="shared" si="49"/>
        <v>0</v>
      </c>
      <c r="R50" s="2">
        <f t="shared" si="49"/>
        <v>0</v>
      </c>
      <c r="S50" s="2">
        <f t="shared" si="49"/>
        <v>0</v>
      </c>
      <c r="T50" s="2">
        <f t="shared" si="49"/>
        <v>0</v>
      </c>
      <c r="U50" s="2">
        <f t="shared" si="49"/>
        <v>0</v>
      </c>
      <c r="V50" s="2">
        <f t="shared" si="49"/>
        <v>0</v>
      </c>
      <c r="W50" s="2">
        <f t="shared" si="49"/>
        <v>0</v>
      </c>
      <c r="X50" s="2">
        <f t="shared" si="49"/>
        <v>0</v>
      </c>
      <c r="Y50" s="2">
        <f t="shared" si="49"/>
        <v>0</v>
      </c>
      <c r="Z50" s="2">
        <f t="shared" si="49"/>
        <v>0</v>
      </c>
      <c r="AA50" s="2">
        <f t="shared" si="49"/>
        <v>0</v>
      </c>
    </row>
    <row r="51" spans="1:35" x14ac:dyDescent="0.25">
      <c r="A51" s="724"/>
      <c r="B51" s="65" t="str">
        <f t="shared" si="45"/>
        <v>Heating</v>
      </c>
      <c r="C51" s="2">
        <f t="shared" si="47"/>
        <v>0</v>
      </c>
      <c r="D51" s="2">
        <f t="shared" ref="D51:AA51" si="50">(D6*0.5)+C21-D36</f>
        <v>0</v>
      </c>
      <c r="E51" s="2">
        <f t="shared" si="50"/>
        <v>9061.5</v>
      </c>
      <c r="F51" s="215">
        <f t="shared" si="50"/>
        <v>26091.5</v>
      </c>
      <c r="G51" s="2">
        <f t="shared" si="50"/>
        <v>49029</v>
      </c>
      <c r="H51" s="2">
        <f t="shared" si="50"/>
        <v>69667</v>
      </c>
      <c r="I51" s="2">
        <f t="shared" si="50"/>
        <v>96818.11</v>
      </c>
      <c r="J51" s="2">
        <f t="shared" si="50"/>
        <v>129335.245</v>
      </c>
      <c r="K51" s="2">
        <f t="shared" si="50"/>
        <v>165182.36499999999</v>
      </c>
      <c r="L51" s="2">
        <f t="shared" si="50"/>
        <v>234179.47499999998</v>
      </c>
      <c r="M51" s="2">
        <f t="shared" si="50"/>
        <v>322957.41179324145</v>
      </c>
      <c r="N51" s="2">
        <f t="shared" si="50"/>
        <v>404925.10244407121</v>
      </c>
      <c r="O51" s="2">
        <f t="shared" si="50"/>
        <v>442299.8713016595</v>
      </c>
      <c r="P51" s="2">
        <f t="shared" si="50"/>
        <v>442299.8713016595</v>
      </c>
      <c r="Q51" s="2">
        <f t="shared" si="50"/>
        <v>442299.8713016595</v>
      </c>
      <c r="R51" s="2">
        <f t="shared" si="50"/>
        <v>442299.8713016595</v>
      </c>
      <c r="S51" s="2">
        <f t="shared" si="50"/>
        <v>442299.8713016595</v>
      </c>
      <c r="T51" s="2">
        <f t="shared" si="50"/>
        <v>442299.8713016595</v>
      </c>
      <c r="U51" s="2">
        <f t="shared" si="50"/>
        <v>442299.8713016595</v>
      </c>
      <c r="V51" s="2">
        <f t="shared" si="50"/>
        <v>442299.8713016595</v>
      </c>
      <c r="W51" s="2">
        <f t="shared" si="50"/>
        <v>442299.8713016595</v>
      </c>
      <c r="X51" s="2">
        <f t="shared" si="50"/>
        <v>442299.8713016595</v>
      </c>
      <c r="Y51" s="2">
        <f t="shared" si="50"/>
        <v>442299.8713016595</v>
      </c>
      <c r="Z51" s="2">
        <f t="shared" si="50"/>
        <v>442299.8713016595</v>
      </c>
      <c r="AA51" s="2">
        <f t="shared" si="50"/>
        <v>442299.8713016595</v>
      </c>
    </row>
    <row r="52" spans="1:35" x14ac:dyDescent="0.25">
      <c r="A52" s="724"/>
      <c r="B52" s="111" t="str">
        <f t="shared" si="45"/>
        <v>HVAC</v>
      </c>
      <c r="C52" s="2">
        <f t="shared" si="47"/>
        <v>0</v>
      </c>
      <c r="D52" s="2">
        <f t="shared" ref="D52:AA52" si="51">(D7*0.5)+C22-D37</f>
        <v>0</v>
      </c>
      <c r="E52" s="2">
        <f t="shared" si="51"/>
        <v>0</v>
      </c>
      <c r="F52" s="215">
        <f t="shared" si="51"/>
        <v>0</v>
      </c>
      <c r="G52" s="2">
        <f t="shared" si="51"/>
        <v>0</v>
      </c>
      <c r="H52" s="2">
        <f t="shared" si="51"/>
        <v>0</v>
      </c>
      <c r="I52" s="2">
        <f t="shared" si="51"/>
        <v>0</v>
      </c>
      <c r="J52" s="2">
        <f t="shared" si="51"/>
        <v>0</v>
      </c>
      <c r="K52" s="2">
        <f t="shared" si="51"/>
        <v>0</v>
      </c>
      <c r="L52" s="2">
        <f t="shared" si="51"/>
        <v>0</v>
      </c>
      <c r="M52" s="2">
        <f t="shared" si="51"/>
        <v>0</v>
      </c>
      <c r="N52" s="2">
        <f t="shared" si="51"/>
        <v>0</v>
      </c>
      <c r="O52" s="2">
        <f t="shared" si="51"/>
        <v>0</v>
      </c>
      <c r="P52" s="2">
        <f t="shared" si="51"/>
        <v>0</v>
      </c>
      <c r="Q52" s="2">
        <f t="shared" si="51"/>
        <v>0</v>
      </c>
      <c r="R52" s="2">
        <f t="shared" si="51"/>
        <v>0</v>
      </c>
      <c r="S52" s="2">
        <f t="shared" si="51"/>
        <v>0</v>
      </c>
      <c r="T52" s="2">
        <f t="shared" si="51"/>
        <v>0</v>
      </c>
      <c r="U52" s="2">
        <f t="shared" si="51"/>
        <v>0</v>
      </c>
      <c r="V52" s="2">
        <f t="shared" si="51"/>
        <v>0</v>
      </c>
      <c r="W52" s="2">
        <f t="shared" si="51"/>
        <v>0</v>
      </c>
      <c r="X52" s="2">
        <f t="shared" si="51"/>
        <v>0</v>
      </c>
      <c r="Y52" s="2">
        <f t="shared" si="51"/>
        <v>0</v>
      </c>
      <c r="Z52" s="2">
        <f t="shared" si="51"/>
        <v>0</v>
      </c>
      <c r="AA52" s="2">
        <f t="shared" si="51"/>
        <v>0</v>
      </c>
    </row>
    <row r="53" spans="1:35" x14ac:dyDescent="0.25">
      <c r="A53" s="724"/>
      <c r="B53" s="65" t="str">
        <f t="shared" si="45"/>
        <v>Lighting</v>
      </c>
      <c r="C53" s="2">
        <f t="shared" si="47"/>
        <v>0</v>
      </c>
      <c r="D53" s="2">
        <f t="shared" ref="D53:AA53" si="52">(D8*0.5)+C23-D38</f>
        <v>4110.2299999999996</v>
      </c>
      <c r="E53" s="2">
        <f t="shared" si="52"/>
        <v>15246.06</v>
      </c>
      <c r="F53" s="215">
        <f t="shared" si="52"/>
        <v>29673.805</v>
      </c>
      <c r="G53" s="2">
        <f t="shared" si="52"/>
        <v>42221.49</v>
      </c>
      <c r="H53" s="2">
        <f t="shared" si="52"/>
        <v>52757.205000000002</v>
      </c>
      <c r="I53" s="2">
        <f t="shared" si="52"/>
        <v>63968.314999999995</v>
      </c>
      <c r="J53" s="2">
        <f t="shared" si="52"/>
        <v>74273.7</v>
      </c>
      <c r="K53" s="2">
        <f t="shared" si="52"/>
        <v>82057.304999999993</v>
      </c>
      <c r="L53" s="2">
        <f t="shared" si="52"/>
        <v>90129.29</v>
      </c>
      <c r="M53" s="2">
        <f t="shared" si="52"/>
        <v>110105.0750003767</v>
      </c>
      <c r="N53" s="2">
        <f t="shared" si="52"/>
        <v>138050.1178981541</v>
      </c>
      <c r="O53" s="2">
        <f t="shared" si="52"/>
        <v>150792.20579555476</v>
      </c>
      <c r="P53" s="2">
        <f t="shared" si="52"/>
        <v>150792.20579555476</v>
      </c>
      <c r="Q53" s="2">
        <f t="shared" si="52"/>
        <v>150792.20579555476</v>
      </c>
      <c r="R53" s="2">
        <f t="shared" si="52"/>
        <v>150792.20579555476</v>
      </c>
      <c r="S53" s="2">
        <f t="shared" si="52"/>
        <v>150792.20579555476</v>
      </c>
      <c r="T53" s="2">
        <f t="shared" si="52"/>
        <v>150792.20579555476</v>
      </c>
      <c r="U53" s="2">
        <f t="shared" si="52"/>
        <v>150792.20579555476</v>
      </c>
      <c r="V53" s="2">
        <f t="shared" si="52"/>
        <v>150792.20579555476</v>
      </c>
      <c r="W53" s="2">
        <f t="shared" si="52"/>
        <v>150792.20579555476</v>
      </c>
      <c r="X53" s="2">
        <f t="shared" si="52"/>
        <v>150792.20579555476</v>
      </c>
      <c r="Y53" s="2">
        <f t="shared" si="52"/>
        <v>150792.20579555476</v>
      </c>
      <c r="Z53" s="2">
        <f t="shared" si="52"/>
        <v>150792.20579555476</v>
      </c>
      <c r="AA53" s="2">
        <f t="shared" si="52"/>
        <v>150792.20579555476</v>
      </c>
    </row>
    <row r="54" spans="1:35" x14ac:dyDescent="0.25">
      <c r="A54" s="724"/>
      <c r="B54" s="65" t="str">
        <f t="shared" si="45"/>
        <v>Miscellaneous</v>
      </c>
      <c r="C54" s="2">
        <f t="shared" si="47"/>
        <v>0</v>
      </c>
      <c r="D54" s="2">
        <f t="shared" ref="D54:AA54" si="53">(D9*0.5)+C24-D39</f>
        <v>1197.56</v>
      </c>
      <c r="E54" s="2">
        <f t="shared" si="53"/>
        <v>4706.17</v>
      </c>
      <c r="F54" s="215">
        <f t="shared" si="53"/>
        <v>9199.7849999999999</v>
      </c>
      <c r="G54" s="2">
        <f t="shared" si="53"/>
        <v>13218.240000000005</v>
      </c>
      <c r="H54" s="2">
        <f t="shared" si="53"/>
        <v>17629.030000000013</v>
      </c>
      <c r="I54" s="2">
        <f t="shared" si="53"/>
        <v>22796.205000000024</v>
      </c>
      <c r="J54" s="2">
        <f t="shared" si="53"/>
        <v>28161.74000000002</v>
      </c>
      <c r="K54" s="2">
        <f t="shared" si="53"/>
        <v>33321.205000000024</v>
      </c>
      <c r="L54" s="2">
        <f t="shared" si="53"/>
        <v>38265.49000000002</v>
      </c>
      <c r="M54" s="2">
        <f t="shared" si="53"/>
        <v>47363.349065680843</v>
      </c>
      <c r="N54" s="2">
        <f t="shared" si="53"/>
        <v>59384.328311354366</v>
      </c>
      <c r="O54" s="2">
        <f t="shared" si="53"/>
        <v>64865.528491347075</v>
      </c>
      <c r="P54" s="2">
        <f t="shared" si="53"/>
        <v>64865.528491347075</v>
      </c>
      <c r="Q54" s="2">
        <f t="shared" si="53"/>
        <v>64865.528491347075</v>
      </c>
      <c r="R54" s="2">
        <f t="shared" si="53"/>
        <v>64865.528491347075</v>
      </c>
      <c r="S54" s="2">
        <f t="shared" si="53"/>
        <v>64865.528491347075</v>
      </c>
      <c r="T54" s="2">
        <f t="shared" si="53"/>
        <v>64865.528491347075</v>
      </c>
      <c r="U54" s="2">
        <f t="shared" si="53"/>
        <v>64865.528491347075</v>
      </c>
      <c r="V54" s="2">
        <f t="shared" si="53"/>
        <v>64865.528491347075</v>
      </c>
      <c r="W54" s="2">
        <f t="shared" si="53"/>
        <v>64865.528491347075</v>
      </c>
      <c r="X54" s="2">
        <f t="shared" si="53"/>
        <v>64865.528491347075</v>
      </c>
      <c r="Y54" s="2">
        <f t="shared" si="53"/>
        <v>64865.528491347075</v>
      </c>
      <c r="Z54" s="2">
        <f t="shared" si="53"/>
        <v>64865.528491347075</v>
      </c>
      <c r="AA54" s="2">
        <f t="shared" si="53"/>
        <v>64865.528491347075</v>
      </c>
    </row>
    <row r="55" spans="1:35" x14ac:dyDescent="0.25">
      <c r="A55" s="724"/>
      <c r="B55" s="65" t="str">
        <f t="shared" si="45"/>
        <v>Pool Spa</v>
      </c>
      <c r="C55" s="2">
        <f t="shared" si="47"/>
        <v>0</v>
      </c>
      <c r="D55" s="2">
        <f t="shared" ref="D55:AA55" si="54">(D10*0.5)+C25-D40</f>
        <v>0</v>
      </c>
      <c r="E55" s="2">
        <f t="shared" si="54"/>
        <v>0</v>
      </c>
      <c r="F55" s="215">
        <f t="shared" si="54"/>
        <v>0</v>
      </c>
      <c r="G55" s="2">
        <f t="shared" si="54"/>
        <v>0</v>
      </c>
      <c r="H55" s="2">
        <f t="shared" si="54"/>
        <v>0</v>
      </c>
      <c r="I55" s="2">
        <f t="shared" si="54"/>
        <v>0</v>
      </c>
      <c r="J55" s="2">
        <f t="shared" si="54"/>
        <v>0</v>
      </c>
      <c r="K55" s="2">
        <f t="shared" si="54"/>
        <v>0</v>
      </c>
      <c r="L55" s="2">
        <f t="shared" si="54"/>
        <v>0</v>
      </c>
      <c r="M55" s="2">
        <f t="shared" si="54"/>
        <v>0</v>
      </c>
      <c r="N55" s="2">
        <f t="shared" si="54"/>
        <v>0</v>
      </c>
      <c r="O55" s="2">
        <f t="shared" si="54"/>
        <v>0</v>
      </c>
      <c r="P55" s="2">
        <f t="shared" si="54"/>
        <v>0</v>
      </c>
      <c r="Q55" s="2">
        <f t="shared" si="54"/>
        <v>0</v>
      </c>
      <c r="R55" s="2">
        <f t="shared" si="54"/>
        <v>0</v>
      </c>
      <c r="S55" s="2">
        <f t="shared" si="54"/>
        <v>0</v>
      </c>
      <c r="T55" s="2">
        <f t="shared" si="54"/>
        <v>0</v>
      </c>
      <c r="U55" s="2">
        <f t="shared" si="54"/>
        <v>0</v>
      </c>
      <c r="V55" s="2">
        <f t="shared" si="54"/>
        <v>0</v>
      </c>
      <c r="W55" s="2">
        <f t="shared" si="54"/>
        <v>0</v>
      </c>
      <c r="X55" s="2">
        <f t="shared" si="54"/>
        <v>0</v>
      </c>
      <c r="Y55" s="2">
        <f t="shared" si="54"/>
        <v>0</v>
      </c>
      <c r="Z55" s="2">
        <f t="shared" si="54"/>
        <v>0</v>
      </c>
      <c r="AA55" s="2">
        <f t="shared" si="54"/>
        <v>0</v>
      </c>
    </row>
    <row r="56" spans="1:35" x14ac:dyDescent="0.25">
      <c r="A56" s="724"/>
      <c r="B56" s="65" t="str">
        <f t="shared" si="45"/>
        <v>Refrigeration</v>
      </c>
      <c r="C56" s="2">
        <f t="shared" si="47"/>
        <v>0</v>
      </c>
      <c r="D56" s="2">
        <f t="shared" ref="D56:AA56" si="55">(D11*0.5)+C26-D41</f>
        <v>0</v>
      </c>
      <c r="E56" s="2">
        <f t="shared" si="55"/>
        <v>0</v>
      </c>
      <c r="F56" s="215">
        <f t="shared" si="55"/>
        <v>0</v>
      </c>
      <c r="G56" s="2">
        <f t="shared" si="55"/>
        <v>0</v>
      </c>
      <c r="H56" s="2">
        <f t="shared" si="55"/>
        <v>0</v>
      </c>
      <c r="I56" s="2">
        <f t="shared" si="55"/>
        <v>0</v>
      </c>
      <c r="J56" s="2">
        <f t="shared" si="55"/>
        <v>0</v>
      </c>
      <c r="K56" s="2">
        <f t="shared" si="55"/>
        <v>0</v>
      </c>
      <c r="L56" s="2">
        <f t="shared" si="55"/>
        <v>0</v>
      </c>
      <c r="M56" s="2">
        <f t="shared" si="55"/>
        <v>0</v>
      </c>
      <c r="N56" s="2">
        <f t="shared" si="55"/>
        <v>0</v>
      </c>
      <c r="O56" s="2">
        <f t="shared" si="55"/>
        <v>0</v>
      </c>
      <c r="P56" s="2">
        <f t="shared" si="55"/>
        <v>0</v>
      </c>
      <c r="Q56" s="2">
        <f t="shared" si="55"/>
        <v>0</v>
      </c>
      <c r="R56" s="2">
        <f t="shared" si="55"/>
        <v>0</v>
      </c>
      <c r="S56" s="2">
        <f t="shared" si="55"/>
        <v>0</v>
      </c>
      <c r="T56" s="2">
        <f t="shared" si="55"/>
        <v>0</v>
      </c>
      <c r="U56" s="2">
        <f t="shared" si="55"/>
        <v>0</v>
      </c>
      <c r="V56" s="2">
        <f t="shared" si="55"/>
        <v>0</v>
      </c>
      <c r="W56" s="2">
        <f t="shared" si="55"/>
        <v>0</v>
      </c>
      <c r="X56" s="2">
        <f t="shared" si="55"/>
        <v>0</v>
      </c>
      <c r="Y56" s="2">
        <f t="shared" si="55"/>
        <v>0</v>
      </c>
      <c r="Z56" s="2">
        <f t="shared" si="55"/>
        <v>0</v>
      </c>
      <c r="AA56" s="2">
        <f t="shared" si="55"/>
        <v>0</v>
      </c>
    </row>
    <row r="57" spans="1:35" ht="15" customHeight="1" x14ac:dyDescent="0.25">
      <c r="A57" s="724"/>
      <c r="B57" s="65" t="str">
        <f t="shared" si="45"/>
        <v>Water Heating</v>
      </c>
      <c r="C57" s="2">
        <f t="shared" si="47"/>
        <v>0</v>
      </c>
      <c r="D57" s="2">
        <f t="shared" ref="D57:AA57" si="56">(D12*0.5)+C27-D42</f>
        <v>737.31</v>
      </c>
      <c r="E57" s="2">
        <f t="shared" si="56"/>
        <v>3376.12</v>
      </c>
      <c r="F57" s="215">
        <f t="shared" si="56"/>
        <v>7070.32</v>
      </c>
      <c r="G57" s="2">
        <f t="shared" si="56"/>
        <v>9643.19</v>
      </c>
      <c r="H57" s="2">
        <f t="shared" si="56"/>
        <v>10956.86</v>
      </c>
      <c r="I57" s="2">
        <f t="shared" si="56"/>
        <v>12462.93</v>
      </c>
      <c r="J57" s="2">
        <f t="shared" si="56"/>
        <v>14573.3</v>
      </c>
      <c r="K57" s="2">
        <f t="shared" si="56"/>
        <v>16807.670000000002</v>
      </c>
      <c r="L57" s="2">
        <f t="shared" si="56"/>
        <v>18977.355000000003</v>
      </c>
      <c r="M57" s="2">
        <f t="shared" si="56"/>
        <v>23262.478258049487</v>
      </c>
      <c r="N57" s="2">
        <f t="shared" si="56"/>
        <v>29166.574439152697</v>
      </c>
      <c r="O57" s="2">
        <f t="shared" si="56"/>
        <v>31858.662362206418</v>
      </c>
      <c r="P57" s="2">
        <f t="shared" si="56"/>
        <v>31858.662362206418</v>
      </c>
      <c r="Q57" s="2">
        <f t="shared" si="56"/>
        <v>31858.662362206418</v>
      </c>
      <c r="R57" s="2">
        <f t="shared" si="56"/>
        <v>31858.662362206418</v>
      </c>
      <c r="S57" s="2">
        <f t="shared" si="56"/>
        <v>31858.662362206418</v>
      </c>
      <c r="T57" s="2">
        <f t="shared" si="56"/>
        <v>31858.662362206418</v>
      </c>
      <c r="U57" s="2">
        <f t="shared" si="56"/>
        <v>31858.662362206418</v>
      </c>
      <c r="V57" s="2">
        <f t="shared" si="56"/>
        <v>31858.662362206418</v>
      </c>
      <c r="W57" s="2">
        <f t="shared" si="56"/>
        <v>31858.662362206418</v>
      </c>
      <c r="X57" s="2">
        <f t="shared" si="56"/>
        <v>31858.662362206418</v>
      </c>
      <c r="Y57" s="2">
        <f t="shared" si="56"/>
        <v>31858.662362206418</v>
      </c>
      <c r="Z57" s="2">
        <f t="shared" si="56"/>
        <v>31858.662362206418</v>
      </c>
      <c r="AA57" s="2">
        <f t="shared" si="56"/>
        <v>31858.662362206418</v>
      </c>
    </row>
    <row r="58" spans="1:35" ht="15" customHeight="1" thickBot="1" x14ac:dyDescent="0.3">
      <c r="A58" s="724"/>
      <c r="B58" s="112" t="str">
        <f t="shared" si="45"/>
        <v>Motors(uses bus. load shape)</v>
      </c>
      <c r="C58" s="109"/>
      <c r="D58" s="109"/>
      <c r="E58" s="109"/>
      <c r="F58" s="229">
        <v>0</v>
      </c>
      <c r="G58" s="109"/>
      <c r="H58" s="109"/>
      <c r="I58" s="109"/>
      <c r="J58" s="109"/>
      <c r="K58" s="109"/>
      <c r="L58" s="109"/>
      <c r="M58" s="109"/>
      <c r="N58" s="109"/>
      <c r="O58" s="109"/>
      <c r="P58" s="109"/>
      <c r="Q58" s="109"/>
      <c r="R58" s="108"/>
      <c r="S58" s="108"/>
      <c r="T58" s="108"/>
      <c r="U58" s="108"/>
      <c r="V58" s="108"/>
      <c r="W58" s="108"/>
      <c r="X58" s="108"/>
      <c r="Y58" s="108"/>
      <c r="Z58" s="108"/>
      <c r="AA58" s="108"/>
    </row>
    <row r="59" spans="1:35" ht="15" customHeight="1" thickBot="1" x14ac:dyDescent="0.3">
      <c r="A59" s="725"/>
      <c r="B59" s="113" t="str">
        <f t="shared" si="45"/>
        <v>Monthly kWh</v>
      </c>
      <c r="C59" s="93">
        <f>SUM(C48:C58)</f>
        <v>0</v>
      </c>
      <c r="D59" s="93">
        <f t="shared" ref="D59:AA59" si="57">SUM(D48:D58)</f>
        <v>6045.0999999999985</v>
      </c>
      <c r="E59" s="93">
        <f t="shared" si="57"/>
        <v>45673.35</v>
      </c>
      <c r="F59" s="93">
        <f t="shared" si="57"/>
        <v>102968.91</v>
      </c>
      <c r="G59" s="93">
        <f t="shared" si="57"/>
        <v>165759.91999999998</v>
      </c>
      <c r="H59" s="93">
        <f t="shared" si="57"/>
        <v>230264.59500000003</v>
      </c>
      <c r="I59" s="93">
        <f t="shared" si="57"/>
        <v>299905.76500000001</v>
      </c>
      <c r="J59" s="93">
        <f t="shared" si="57"/>
        <v>378429.48000000004</v>
      </c>
      <c r="K59" s="93">
        <f t="shared" si="57"/>
        <v>469667.36</v>
      </c>
      <c r="L59" s="93">
        <f t="shared" si="57"/>
        <v>622724.96499999997</v>
      </c>
      <c r="M59" s="93">
        <f t="shared" si="57"/>
        <v>834010.84835427324</v>
      </c>
      <c r="N59" s="93">
        <f t="shared" si="57"/>
        <v>1045685.6411319191</v>
      </c>
      <c r="O59" s="93">
        <f t="shared" si="57"/>
        <v>1142202.8955552913</v>
      </c>
      <c r="P59" s="93">
        <f t="shared" si="57"/>
        <v>1142202.8955552913</v>
      </c>
      <c r="Q59" s="93">
        <f t="shared" si="57"/>
        <v>1142202.8955552913</v>
      </c>
      <c r="R59" s="93">
        <f t="shared" si="57"/>
        <v>1142202.8955552913</v>
      </c>
      <c r="S59" s="93">
        <f t="shared" si="57"/>
        <v>1142202.8955552913</v>
      </c>
      <c r="T59" s="93">
        <f t="shared" si="57"/>
        <v>1142202.8955552913</v>
      </c>
      <c r="U59" s="93">
        <f t="shared" si="57"/>
        <v>1142202.8955552913</v>
      </c>
      <c r="V59" s="93">
        <f t="shared" si="57"/>
        <v>1142202.8955552913</v>
      </c>
      <c r="W59" s="93">
        <f t="shared" si="57"/>
        <v>1142202.8955552913</v>
      </c>
      <c r="X59" s="93">
        <f t="shared" si="57"/>
        <v>1142202.8955552913</v>
      </c>
      <c r="Y59" s="93">
        <f t="shared" si="57"/>
        <v>1142202.8955552913</v>
      </c>
      <c r="Z59" s="93">
        <f t="shared" si="57"/>
        <v>1142202.8955552913</v>
      </c>
      <c r="AA59" s="93">
        <f t="shared" si="57"/>
        <v>1142202.8955552913</v>
      </c>
    </row>
    <row r="60" spans="1:35" x14ac:dyDescent="0.25">
      <c r="A60" s="288"/>
      <c r="B60" s="220"/>
      <c r="C60" s="221"/>
      <c r="D60" s="220"/>
      <c r="E60" s="221"/>
      <c r="F60" s="220"/>
      <c r="G60" s="220"/>
      <c r="H60" s="221"/>
      <c r="I60" s="220"/>
      <c r="J60" s="220"/>
      <c r="K60" s="221"/>
      <c r="L60" s="220"/>
      <c r="M60" s="220"/>
      <c r="N60" s="221"/>
      <c r="O60" s="220"/>
      <c r="P60" s="220"/>
      <c r="Q60" s="221"/>
      <c r="R60" s="220"/>
      <c r="S60" s="220"/>
      <c r="T60" s="221"/>
      <c r="U60" s="220"/>
      <c r="V60" s="220"/>
      <c r="W60" s="221"/>
      <c r="X60" s="220"/>
      <c r="Y60" s="220"/>
      <c r="Z60" s="221"/>
      <c r="AA60" s="220"/>
    </row>
    <row r="61" spans="1:35" ht="15.75" thickBot="1" x14ac:dyDescent="0.3">
      <c r="A61" s="222"/>
      <c r="B61" s="222"/>
      <c r="C61" s="222"/>
      <c r="D61" s="222"/>
      <c r="E61" s="222"/>
      <c r="F61" s="222"/>
      <c r="G61" s="222"/>
      <c r="H61" s="222"/>
      <c r="I61" s="291"/>
      <c r="J61" s="291"/>
      <c r="K61" s="291"/>
      <c r="L61" s="291"/>
      <c r="M61" s="291"/>
      <c r="N61" s="291"/>
      <c r="O61" s="291"/>
      <c r="P61" s="291"/>
      <c r="Q61" s="291"/>
      <c r="R61" s="291"/>
      <c r="S61" s="291"/>
      <c r="T61" s="291"/>
      <c r="U61" s="291"/>
      <c r="V61" s="291"/>
      <c r="W61" s="291"/>
      <c r="X61" s="291"/>
      <c r="Y61" s="291"/>
      <c r="Z61" s="291"/>
      <c r="AA61" s="291"/>
      <c r="AB61" s="137"/>
    </row>
    <row r="62" spans="1:35" ht="16.5" thickBot="1" x14ac:dyDescent="0.3">
      <c r="A62" s="720" t="s">
        <v>12</v>
      </c>
      <c r="B62" s="318" t="s">
        <v>148</v>
      </c>
      <c r="C62" s="102">
        <f>C$2</f>
        <v>45658</v>
      </c>
      <c r="D62" s="102">
        <f t="shared" ref="D62:AA62" si="58">D$2</f>
        <v>45689</v>
      </c>
      <c r="E62" s="102">
        <f t="shared" si="58"/>
        <v>45717</v>
      </c>
      <c r="F62" s="102">
        <f t="shared" si="58"/>
        <v>45748</v>
      </c>
      <c r="G62" s="102">
        <f t="shared" si="58"/>
        <v>45778</v>
      </c>
      <c r="H62" s="102">
        <f t="shared" si="58"/>
        <v>45809</v>
      </c>
      <c r="I62" s="102">
        <f t="shared" si="58"/>
        <v>45839</v>
      </c>
      <c r="J62" s="102">
        <f t="shared" si="58"/>
        <v>45870</v>
      </c>
      <c r="K62" s="102">
        <f t="shared" si="58"/>
        <v>45901</v>
      </c>
      <c r="L62" s="102">
        <f t="shared" si="58"/>
        <v>45931</v>
      </c>
      <c r="M62" s="102">
        <f t="shared" si="58"/>
        <v>45962</v>
      </c>
      <c r="N62" s="102">
        <f t="shared" si="58"/>
        <v>45992</v>
      </c>
      <c r="O62" s="102">
        <f t="shared" si="58"/>
        <v>46023</v>
      </c>
      <c r="P62" s="102">
        <f t="shared" si="58"/>
        <v>46054</v>
      </c>
      <c r="Q62" s="102">
        <f t="shared" si="58"/>
        <v>46082</v>
      </c>
      <c r="R62" s="102">
        <f t="shared" si="58"/>
        <v>46113</v>
      </c>
      <c r="S62" s="102">
        <f t="shared" si="58"/>
        <v>46143</v>
      </c>
      <c r="T62" s="102">
        <f t="shared" si="58"/>
        <v>46174</v>
      </c>
      <c r="U62" s="102">
        <f t="shared" si="58"/>
        <v>46204</v>
      </c>
      <c r="V62" s="102">
        <f t="shared" si="58"/>
        <v>46235</v>
      </c>
      <c r="W62" s="102">
        <f t="shared" si="58"/>
        <v>46266</v>
      </c>
      <c r="X62" s="102">
        <f t="shared" si="58"/>
        <v>46296</v>
      </c>
      <c r="Y62" s="102">
        <f t="shared" si="58"/>
        <v>46327</v>
      </c>
      <c r="Z62" s="102">
        <f t="shared" si="58"/>
        <v>46357</v>
      </c>
      <c r="AA62" s="102">
        <f t="shared" si="58"/>
        <v>46388</v>
      </c>
      <c r="AC62" s="138" t="s">
        <v>216</v>
      </c>
    </row>
    <row r="63" spans="1:35" ht="15" customHeight="1" x14ac:dyDescent="0.25">
      <c r="A63" s="721"/>
      <c r="B63" s="92" t="s">
        <v>0</v>
      </c>
      <c r="C63" s="483">
        <v>0.11129699999999999</v>
      </c>
      <c r="D63" s="483">
        <v>9.3076999999999993E-2</v>
      </c>
      <c r="E63" s="483">
        <v>7.0041999999999993E-2</v>
      </c>
      <c r="F63" s="483">
        <v>3.7116000000000003E-2</v>
      </c>
      <c r="G63" s="483">
        <v>4.0888000000000001E-2</v>
      </c>
      <c r="H63" s="483">
        <v>0.103973</v>
      </c>
      <c r="I63" s="483">
        <v>0.1401</v>
      </c>
      <c r="J63" s="483">
        <v>0.13320699999999999</v>
      </c>
      <c r="K63" s="483">
        <v>6.6758999999999999E-2</v>
      </c>
      <c r="L63" s="483">
        <v>3.7011000000000002E-2</v>
      </c>
      <c r="M63" s="483">
        <v>5.9593E-2</v>
      </c>
      <c r="N63" s="483">
        <v>0.106937</v>
      </c>
      <c r="O63" s="316">
        <f>C63</f>
        <v>0.11129699999999999</v>
      </c>
      <c r="P63" s="316">
        <f t="shared" ref="P63:P72" si="59">D63</f>
        <v>9.3076999999999993E-2</v>
      </c>
      <c r="Q63" s="316">
        <f t="shared" ref="Q63:Q72" si="60">E63</f>
        <v>7.0041999999999993E-2</v>
      </c>
      <c r="R63" s="316">
        <f t="shared" ref="R63:R72" si="61">F63</f>
        <v>3.7116000000000003E-2</v>
      </c>
      <c r="S63" s="316">
        <f t="shared" ref="S63:S72" si="62">G63</f>
        <v>4.0888000000000001E-2</v>
      </c>
      <c r="T63" s="316">
        <f t="shared" ref="T63:T72" si="63">H63</f>
        <v>0.103973</v>
      </c>
      <c r="U63" s="316">
        <f t="shared" ref="U63:U72" si="64">I63</f>
        <v>0.1401</v>
      </c>
      <c r="V63" s="316">
        <f t="shared" ref="V63:V72" si="65">J63</f>
        <v>0.13320699999999999</v>
      </c>
      <c r="W63" s="316">
        <f t="shared" ref="W63:W72" si="66">K63</f>
        <v>6.6758999999999999E-2</v>
      </c>
      <c r="X63" s="316">
        <f t="shared" ref="X63:X72" si="67">L63</f>
        <v>3.7011000000000002E-2</v>
      </c>
      <c r="Y63" s="316">
        <f t="shared" ref="Y63:Y72" si="68">M63</f>
        <v>5.9593E-2</v>
      </c>
      <c r="Z63" s="316">
        <f t="shared" ref="Z63:Z72" si="69">N63</f>
        <v>0.106937</v>
      </c>
      <c r="AA63" s="316">
        <f t="shared" ref="AA63:AA72" si="70">O63</f>
        <v>0.11129699999999999</v>
      </c>
      <c r="AC63" s="349">
        <f t="shared" ref="AC63:AC72" si="71">SUM(C63:N63)</f>
        <v>1</v>
      </c>
      <c r="AD63" s="349">
        <f t="shared" ref="AD63:AD72" si="72">SUM(O63:Z63)</f>
        <v>1</v>
      </c>
      <c r="AE63" s="349">
        <f t="shared" ref="AE63:AE72" si="73">SUM(AA63:AA63)</f>
        <v>0.11129699999999999</v>
      </c>
      <c r="AF63" s="349" t="e">
        <f>SUM(#REF!)</f>
        <v>#REF!</v>
      </c>
      <c r="AG63" s="349" t="e">
        <f>SUM(#REF!)</f>
        <v>#REF!</v>
      </c>
      <c r="AH63" s="349" t="e">
        <f>SUM(#REF!)</f>
        <v>#REF!</v>
      </c>
      <c r="AI63" s="349" t="e">
        <f>SUM(#REF!)</f>
        <v>#REF!</v>
      </c>
    </row>
    <row r="64" spans="1:35" x14ac:dyDescent="0.25">
      <c r="A64" s="721"/>
      <c r="B64" s="19" t="s">
        <v>1</v>
      </c>
      <c r="C64" s="484">
        <v>1.1999999999999999E-3</v>
      </c>
      <c r="D64" s="484">
        <v>1.1000000000000001E-3</v>
      </c>
      <c r="E64" s="484">
        <v>3.13E-3</v>
      </c>
      <c r="F64" s="484">
        <v>1.5047E-2</v>
      </c>
      <c r="G64" s="484">
        <v>6.5409999999999996E-2</v>
      </c>
      <c r="H64" s="484">
        <v>0.21082300000000001</v>
      </c>
      <c r="I64" s="484">
        <v>0.28477999999999998</v>
      </c>
      <c r="J64" s="484">
        <v>0.27076600000000001</v>
      </c>
      <c r="K64" s="484">
        <v>0.126605</v>
      </c>
      <c r="L64" s="484">
        <v>1.8471999999999999E-2</v>
      </c>
      <c r="M64" s="484">
        <v>1.444E-3</v>
      </c>
      <c r="N64" s="484">
        <v>1.2229999999999999E-3</v>
      </c>
      <c r="O64" s="204">
        <f t="shared" ref="O64:O72" si="74">C64</f>
        <v>1.1999999999999999E-3</v>
      </c>
      <c r="P64" s="204">
        <f t="shared" si="59"/>
        <v>1.1000000000000001E-3</v>
      </c>
      <c r="Q64" s="204">
        <f t="shared" si="60"/>
        <v>3.13E-3</v>
      </c>
      <c r="R64" s="204">
        <f t="shared" si="61"/>
        <v>1.5047E-2</v>
      </c>
      <c r="S64" s="204">
        <f t="shared" si="62"/>
        <v>6.5409999999999996E-2</v>
      </c>
      <c r="T64" s="204">
        <f t="shared" si="63"/>
        <v>0.21082300000000001</v>
      </c>
      <c r="U64" s="204">
        <f t="shared" si="64"/>
        <v>0.28477999999999998</v>
      </c>
      <c r="V64" s="204">
        <f t="shared" si="65"/>
        <v>0.27076600000000001</v>
      </c>
      <c r="W64" s="204">
        <f t="shared" si="66"/>
        <v>0.126605</v>
      </c>
      <c r="X64" s="204">
        <f t="shared" si="67"/>
        <v>1.8471999999999999E-2</v>
      </c>
      <c r="Y64" s="204">
        <f t="shared" si="68"/>
        <v>1.444E-3</v>
      </c>
      <c r="Z64" s="204">
        <f t="shared" si="69"/>
        <v>1.2229999999999999E-3</v>
      </c>
      <c r="AA64" s="204">
        <f t="shared" si="70"/>
        <v>1.1999999999999999E-3</v>
      </c>
      <c r="AC64" s="349">
        <f t="shared" si="71"/>
        <v>1.0000000000000002</v>
      </c>
      <c r="AD64" s="349">
        <f t="shared" si="72"/>
        <v>1.0000000000000002</v>
      </c>
      <c r="AE64" s="349">
        <f t="shared" si="73"/>
        <v>1.1999999999999999E-3</v>
      </c>
      <c r="AF64" s="349" t="e">
        <f>SUM(#REF!)</f>
        <v>#REF!</v>
      </c>
      <c r="AG64" s="349" t="e">
        <f>SUM(#REF!)</f>
        <v>#REF!</v>
      </c>
      <c r="AH64" s="349" t="e">
        <f>SUM(#REF!)</f>
        <v>#REF!</v>
      </c>
      <c r="AI64" s="349" t="e">
        <f>SUM(#REF!)</f>
        <v>#REF!</v>
      </c>
    </row>
    <row r="65" spans="1:35" x14ac:dyDescent="0.25">
      <c r="A65" s="721"/>
      <c r="B65" s="18" t="s">
        <v>2</v>
      </c>
      <c r="C65" s="484">
        <v>7.9578999999999997E-2</v>
      </c>
      <c r="D65" s="484">
        <v>7.2517999999999999E-2</v>
      </c>
      <c r="E65" s="484">
        <v>8.1079999999999999E-2</v>
      </c>
      <c r="F65" s="484">
        <v>7.9918000000000003E-2</v>
      </c>
      <c r="G65" s="484">
        <v>8.4083000000000005E-2</v>
      </c>
      <c r="H65" s="484">
        <v>8.5730000000000001E-2</v>
      </c>
      <c r="I65" s="484">
        <v>9.6095E-2</v>
      </c>
      <c r="J65" s="484">
        <v>9.6095E-2</v>
      </c>
      <c r="K65" s="484">
        <v>8.4277000000000005E-2</v>
      </c>
      <c r="L65" s="484">
        <v>8.2582000000000003E-2</v>
      </c>
      <c r="M65" s="484">
        <v>7.8464999999999993E-2</v>
      </c>
      <c r="N65" s="484">
        <v>7.9577999999999996E-2</v>
      </c>
      <c r="O65" s="204">
        <f t="shared" si="74"/>
        <v>7.9578999999999997E-2</v>
      </c>
      <c r="P65" s="204">
        <f t="shared" si="59"/>
        <v>7.2517999999999999E-2</v>
      </c>
      <c r="Q65" s="204">
        <f t="shared" si="60"/>
        <v>8.1079999999999999E-2</v>
      </c>
      <c r="R65" s="204">
        <f t="shared" si="61"/>
        <v>7.9918000000000003E-2</v>
      </c>
      <c r="S65" s="204">
        <f t="shared" si="62"/>
        <v>8.4083000000000005E-2</v>
      </c>
      <c r="T65" s="204">
        <f t="shared" si="63"/>
        <v>8.5730000000000001E-2</v>
      </c>
      <c r="U65" s="204">
        <f t="shared" si="64"/>
        <v>9.6095E-2</v>
      </c>
      <c r="V65" s="204">
        <f t="shared" si="65"/>
        <v>9.6095E-2</v>
      </c>
      <c r="W65" s="204">
        <f t="shared" si="66"/>
        <v>8.4277000000000005E-2</v>
      </c>
      <c r="X65" s="204">
        <f t="shared" si="67"/>
        <v>8.2582000000000003E-2</v>
      </c>
      <c r="Y65" s="204">
        <f t="shared" si="68"/>
        <v>7.8464999999999993E-2</v>
      </c>
      <c r="Z65" s="204">
        <f t="shared" si="69"/>
        <v>7.9577999999999996E-2</v>
      </c>
      <c r="AA65" s="204">
        <f t="shared" si="70"/>
        <v>7.9578999999999997E-2</v>
      </c>
      <c r="AC65" s="349">
        <f t="shared" si="71"/>
        <v>1.0000000000000002</v>
      </c>
      <c r="AD65" s="349">
        <f t="shared" si="72"/>
        <v>1.0000000000000002</v>
      </c>
      <c r="AE65" s="349">
        <f t="shared" si="73"/>
        <v>7.9578999999999997E-2</v>
      </c>
      <c r="AF65" s="349" t="e">
        <f>SUM(#REF!)</f>
        <v>#REF!</v>
      </c>
      <c r="AG65" s="349" t="e">
        <f>SUM(#REF!)</f>
        <v>#REF!</v>
      </c>
      <c r="AH65" s="349" t="e">
        <f>SUM(#REF!)</f>
        <v>#REF!</v>
      </c>
      <c r="AI65" s="349" t="e">
        <f>SUM(#REF!)</f>
        <v>#REF!</v>
      </c>
    </row>
    <row r="66" spans="1:35" x14ac:dyDescent="0.25">
      <c r="A66" s="721"/>
      <c r="B66" s="18" t="s">
        <v>9</v>
      </c>
      <c r="C66" s="484">
        <v>0.21790499999999999</v>
      </c>
      <c r="D66" s="484">
        <v>0.18213499999999999</v>
      </c>
      <c r="E66" s="484">
        <v>0.13483300000000001</v>
      </c>
      <c r="F66" s="484">
        <v>5.8486000000000003E-2</v>
      </c>
      <c r="G66" s="484">
        <v>1.7144E-2</v>
      </c>
      <c r="H66" s="484">
        <v>5.1000000000000004E-4</v>
      </c>
      <c r="I66" s="484">
        <v>6.0000000000000002E-6</v>
      </c>
      <c r="J66" s="484">
        <v>9.0000000000000002E-6</v>
      </c>
      <c r="K66" s="484">
        <v>8.8090000000000009E-3</v>
      </c>
      <c r="L66" s="484">
        <v>5.4961999999999997E-2</v>
      </c>
      <c r="M66" s="484">
        <v>0.115899</v>
      </c>
      <c r="N66" s="484">
        <v>0.2093020000000001</v>
      </c>
      <c r="O66" s="204">
        <f t="shared" si="74"/>
        <v>0.21790499999999999</v>
      </c>
      <c r="P66" s="204">
        <f t="shared" si="59"/>
        <v>0.18213499999999999</v>
      </c>
      <c r="Q66" s="204">
        <f t="shared" si="60"/>
        <v>0.13483300000000001</v>
      </c>
      <c r="R66" s="204">
        <f t="shared" si="61"/>
        <v>5.8486000000000003E-2</v>
      </c>
      <c r="S66" s="204">
        <f t="shared" si="62"/>
        <v>1.7144E-2</v>
      </c>
      <c r="T66" s="204">
        <f t="shared" si="63"/>
        <v>5.1000000000000004E-4</v>
      </c>
      <c r="U66" s="204">
        <f t="shared" si="64"/>
        <v>6.0000000000000002E-6</v>
      </c>
      <c r="V66" s="204">
        <f t="shared" si="65"/>
        <v>9.0000000000000002E-6</v>
      </c>
      <c r="W66" s="204">
        <f t="shared" si="66"/>
        <v>8.8090000000000009E-3</v>
      </c>
      <c r="X66" s="204">
        <f t="shared" si="67"/>
        <v>5.4961999999999997E-2</v>
      </c>
      <c r="Y66" s="204">
        <f t="shared" si="68"/>
        <v>0.115899</v>
      </c>
      <c r="Z66" s="204">
        <f t="shared" si="69"/>
        <v>0.2093020000000001</v>
      </c>
      <c r="AA66" s="204">
        <f t="shared" si="70"/>
        <v>0.21790499999999999</v>
      </c>
      <c r="AC66" s="349">
        <f t="shared" si="71"/>
        <v>1</v>
      </c>
      <c r="AD66" s="349">
        <f t="shared" si="72"/>
        <v>1</v>
      </c>
      <c r="AE66" s="349">
        <f t="shared" si="73"/>
        <v>0.21790499999999999</v>
      </c>
      <c r="AF66" s="349" t="e">
        <f>SUM(#REF!)</f>
        <v>#REF!</v>
      </c>
      <c r="AG66" s="349" t="e">
        <f>SUM(#REF!)</f>
        <v>#REF!</v>
      </c>
      <c r="AH66" s="349" t="e">
        <f>SUM(#REF!)</f>
        <v>#REF!</v>
      </c>
      <c r="AI66" s="349" t="e">
        <f>SUM(#REF!)</f>
        <v>#REF!</v>
      </c>
    </row>
    <row r="67" spans="1:35" x14ac:dyDescent="0.25">
      <c r="A67" s="721"/>
      <c r="B67" s="19" t="s">
        <v>3</v>
      </c>
      <c r="C67" s="484">
        <v>0.11129699999999999</v>
      </c>
      <c r="D67" s="484">
        <v>9.3076999999999993E-2</v>
      </c>
      <c r="E67" s="484">
        <v>7.0041999999999993E-2</v>
      </c>
      <c r="F67" s="484">
        <v>3.7116000000000003E-2</v>
      </c>
      <c r="G67" s="484">
        <v>4.0888000000000001E-2</v>
      </c>
      <c r="H67" s="484">
        <v>0.103973</v>
      </c>
      <c r="I67" s="484">
        <v>0.1401</v>
      </c>
      <c r="J67" s="484">
        <v>0.13320699999999999</v>
      </c>
      <c r="K67" s="484">
        <v>6.6758999999999999E-2</v>
      </c>
      <c r="L67" s="484">
        <v>3.7011000000000002E-2</v>
      </c>
      <c r="M67" s="484">
        <v>5.9593E-2</v>
      </c>
      <c r="N67" s="484">
        <v>0.106937</v>
      </c>
      <c r="O67" s="204">
        <f t="shared" si="74"/>
        <v>0.11129699999999999</v>
      </c>
      <c r="P67" s="204">
        <f t="shared" si="59"/>
        <v>9.3076999999999993E-2</v>
      </c>
      <c r="Q67" s="204">
        <f t="shared" si="60"/>
        <v>7.0041999999999993E-2</v>
      </c>
      <c r="R67" s="204">
        <f t="shared" si="61"/>
        <v>3.7116000000000003E-2</v>
      </c>
      <c r="S67" s="204">
        <f t="shared" si="62"/>
        <v>4.0888000000000001E-2</v>
      </c>
      <c r="T67" s="204">
        <f t="shared" si="63"/>
        <v>0.103973</v>
      </c>
      <c r="U67" s="204">
        <f t="shared" si="64"/>
        <v>0.1401</v>
      </c>
      <c r="V67" s="204">
        <f t="shared" si="65"/>
        <v>0.13320699999999999</v>
      </c>
      <c r="W67" s="204">
        <f t="shared" si="66"/>
        <v>6.6758999999999999E-2</v>
      </c>
      <c r="X67" s="204">
        <f t="shared" si="67"/>
        <v>3.7011000000000002E-2</v>
      </c>
      <c r="Y67" s="204">
        <f t="shared" si="68"/>
        <v>5.9593E-2</v>
      </c>
      <c r="Z67" s="204">
        <f t="shared" si="69"/>
        <v>0.106937</v>
      </c>
      <c r="AA67" s="204">
        <f t="shared" si="70"/>
        <v>0.11129699999999999</v>
      </c>
      <c r="AC67" s="349">
        <f t="shared" si="71"/>
        <v>1</v>
      </c>
      <c r="AD67" s="349">
        <f t="shared" si="72"/>
        <v>1</v>
      </c>
      <c r="AE67" s="349">
        <f t="shared" si="73"/>
        <v>0.11129699999999999</v>
      </c>
      <c r="AF67" s="349" t="e">
        <f>SUM(#REF!)</f>
        <v>#REF!</v>
      </c>
      <c r="AG67" s="349" t="e">
        <f>SUM(#REF!)</f>
        <v>#REF!</v>
      </c>
      <c r="AH67" s="349" t="e">
        <f>SUM(#REF!)</f>
        <v>#REF!</v>
      </c>
      <c r="AI67" s="349" t="e">
        <f>SUM(#REF!)</f>
        <v>#REF!</v>
      </c>
    </row>
    <row r="68" spans="1:35" x14ac:dyDescent="0.25">
      <c r="A68" s="721"/>
      <c r="B68" s="18" t="s">
        <v>4</v>
      </c>
      <c r="C68" s="484">
        <v>0.10118199999999999</v>
      </c>
      <c r="D68" s="484">
        <v>8.8441000000000006E-2</v>
      </c>
      <c r="E68" s="484">
        <v>9.2879000000000003E-2</v>
      </c>
      <c r="F68" s="484">
        <v>8.4644999999999998E-2</v>
      </c>
      <c r="G68" s="484">
        <v>7.9393000000000005E-2</v>
      </c>
      <c r="H68" s="484">
        <v>6.8507999999999999E-2</v>
      </c>
      <c r="I68" s="484">
        <v>6.7863999999999994E-2</v>
      </c>
      <c r="J68" s="484">
        <v>7.0565000000000003E-2</v>
      </c>
      <c r="K68" s="484">
        <v>7.3791999999999996E-2</v>
      </c>
      <c r="L68" s="484">
        <v>8.4539000000000003E-2</v>
      </c>
      <c r="M68" s="484">
        <v>8.9880000000000002E-2</v>
      </c>
      <c r="N68" s="484">
        <v>9.8311999999999997E-2</v>
      </c>
      <c r="O68" s="204">
        <f t="shared" si="74"/>
        <v>0.10118199999999999</v>
      </c>
      <c r="P68" s="204">
        <f t="shared" si="59"/>
        <v>8.8441000000000006E-2</v>
      </c>
      <c r="Q68" s="204">
        <f t="shared" si="60"/>
        <v>9.2879000000000003E-2</v>
      </c>
      <c r="R68" s="204">
        <f t="shared" si="61"/>
        <v>8.4644999999999998E-2</v>
      </c>
      <c r="S68" s="204">
        <f t="shared" si="62"/>
        <v>7.9393000000000005E-2</v>
      </c>
      <c r="T68" s="204">
        <f t="shared" si="63"/>
        <v>6.8507999999999999E-2</v>
      </c>
      <c r="U68" s="204">
        <f t="shared" si="64"/>
        <v>6.7863999999999994E-2</v>
      </c>
      <c r="V68" s="204">
        <f t="shared" si="65"/>
        <v>7.0565000000000003E-2</v>
      </c>
      <c r="W68" s="204">
        <f t="shared" si="66"/>
        <v>7.3791999999999996E-2</v>
      </c>
      <c r="X68" s="204">
        <f t="shared" si="67"/>
        <v>8.4539000000000003E-2</v>
      </c>
      <c r="Y68" s="204">
        <f t="shared" si="68"/>
        <v>8.9880000000000002E-2</v>
      </c>
      <c r="Z68" s="204">
        <f t="shared" si="69"/>
        <v>9.8311999999999997E-2</v>
      </c>
      <c r="AA68" s="204">
        <f t="shared" si="70"/>
        <v>0.10118199999999999</v>
      </c>
      <c r="AC68" s="349">
        <f t="shared" si="71"/>
        <v>0.99999999999999989</v>
      </c>
      <c r="AD68" s="349">
        <f t="shared" si="72"/>
        <v>0.99999999999999989</v>
      </c>
      <c r="AE68" s="349">
        <f t="shared" si="73"/>
        <v>0.10118199999999999</v>
      </c>
      <c r="AF68" s="349" t="e">
        <f>SUM(#REF!)</f>
        <v>#REF!</v>
      </c>
      <c r="AG68" s="349" t="e">
        <f>SUM(#REF!)</f>
        <v>#REF!</v>
      </c>
      <c r="AH68" s="349" t="e">
        <f>SUM(#REF!)</f>
        <v>#REF!</v>
      </c>
      <c r="AI68" s="349" t="e">
        <f>SUM(#REF!)</f>
        <v>#REF!</v>
      </c>
    </row>
    <row r="69" spans="1:35" x14ac:dyDescent="0.25">
      <c r="A69" s="721"/>
      <c r="B69" s="18" t="s">
        <v>5</v>
      </c>
      <c r="C69" s="484">
        <v>8.4892999999999996E-2</v>
      </c>
      <c r="D69" s="484">
        <v>7.7366000000000004E-2</v>
      </c>
      <c r="E69" s="484">
        <v>8.4862999999999994E-2</v>
      </c>
      <c r="F69" s="484">
        <v>8.2143999999999995E-2</v>
      </c>
      <c r="G69" s="484">
        <v>8.4847000000000006E-2</v>
      </c>
      <c r="H69" s="484">
        <v>8.2122000000000001E-2</v>
      </c>
      <c r="I69" s="484">
        <v>8.4883E-2</v>
      </c>
      <c r="J69" s="484">
        <v>8.4839999999999999E-2</v>
      </c>
      <c r="K69" s="484">
        <v>8.2136000000000001E-2</v>
      </c>
      <c r="L69" s="484">
        <v>8.4869E-2</v>
      </c>
      <c r="M69" s="484">
        <v>8.2122000000000001E-2</v>
      </c>
      <c r="N69" s="484">
        <v>8.4915000000000004E-2</v>
      </c>
      <c r="O69" s="204">
        <f t="shared" si="74"/>
        <v>8.4892999999999996E-2</v>
      </c>
      <c r="P69" s="204">
        <f t="shared" si="59"/>
        <v>7.7366000000000004E-2</v>
      </c>
      <c r="Q69" s="204">
        <f t="shared" si="60"/>
        <v>8.4862999999999994E-2</v>
      </c>
      <c r="R69" s="204">
        <f t="shared" si="61"/>
        <v>8.2143999999999995E-2</v>
      </c>
      <c r="S69" s="204">
        <f t="shared" si="62"/>
        <v>8.4847000000000006E-2</v>
      </c>
      <c r="T69" s="204">
        <f t="shared" si="63"/>
        <v>8.2122000000000001E-2</v>
      </c>
      <c r="U69" s="204">
        <f t="shared" si="64"/>
        <v>8.4883E-2</v>
      </c>
      <c r="V69" s="204">
        <f t="shared" si="65"/>
        <v>8.4839999999999999E-2</v>
      </c>
      <c r="W69" s="204">
        <f t="shared" si="66"/>
        <v>8.2136000000000001E-2</v>
      </c>
      <c r="X69" s="204">
        <f t="shared" si="67"/>
        <v>8.4869E-2</v>
      </c>
      <c r="Y69" s="204">
        <f t="shared" si="68"/>
        <v>8.2122000000000001E-2</v>
      </c>
      <c r="Z69" s="204">
        <f t="shared" si="69"/>
        <v>8.4915000000000004E-2</v>
      </c>
      <c r="AA69" s="204">
        <f t="shared" si="70"/>
        <v>8.4892999999999996E-2</v>
      </c>
      <c r="AC69" s="349">
        <f t="shared" si="71"/>
        <v>1</v>
      </c>
      <c r="AD69" s="349">
        <f t="shared" si="72"/>
        <v>1</v>
      </c>
      <c r="AE69" s="349">
        <f t="shared" si="73"/>
        <v>8.4892999999999996E-2</v>
      </c>
      <c r="AF69" s="349" t="e">
        <f>SUM(#REF!)</f>
        <v>#REF!</v>
      </c>
      <c r="AG69" s="349" t="e">
        <f>SUM(#REF!)</f>
        <v>#REF!</v>
      </c>
      <c r="AH69" s="349" t="e">
        <f>SUM(#REF!)</f>
        <v>#REF!</v>
      </c>
      <c r="AI69" s="349" t="e">
        <f>SUM(#REF!)</f>
        <v>#REF!</v>
      </c>
    </row>
    <row r="70" spans="1:35" x14ac:dyDescent="0.25">
      <c r="A70" s="721"/>
      <c r="B70" s="18" t="s">
        <v>6</v>
      </c>
      <c r="C70" s="484">
        <v>8.6451E-2</v>
      </c>
      <c r="D70" s="484">
        <v>7.1145E-2</v>
      </c>
      <c r="E70" s="484">
        <v>8.6052000000000003E-2</v>
      </c>
      <c r="F70" s="484">
        <v>8.0701999999999996E-2</v>
      </c>
      <c r="G70" s="484">
        <v>8.6052000000000003E-2</v>
      </c>
      <c r="H70" s="484">
        <v>8.0701999999999996E-2</v>
      </c>
      <c r="I70" s="484">
        <v>8.6451E-2</v>
      </c>
      <c r="J70" s="484">
        <v>8.5653000000000007E-2</v>
      </c>
      <c r="K70" s="484">
        <v>8.3031999999999995E-2</v>
      </c>
      <c r="L70" s="484">
        <v>8.6052000000000003E-2</v>
      </c>
      <c r="M70" s="484">
        <v>8.1087999999999993E-2</v>
      </c>
      <c r="N70" s="484">
        <v>8.6620000000000003E-2</v>
      </c>
      <c r="O70" s="204">
        <f t="shared" si="74"/>
        <v>8.6451E-2</v>
      </c>
      <c r="P70" s="204">
        <f t="shared" si="59"/>
        <v>7.1145E-2</v>
      </c>
      <c r="Q70" s="204">
        <f t="shared" si="60"/>
        <v>8.6052000000000003E-2</v>
      </c>
      <c r="R70" s="204">
        <f t="shared" si="61"/>
        <v>8.0701999999999996E-2</v>
      </c>
      <c r="S70" s="204">
        <f t="shared" si="62"/>
        <v>8.6052000000000003E-2</v>
      </c>
      <c r="T70" s="204">
        <f t="shared" si="63"/>
        <v>8.0701999999999996E-2</v>
      </c>
      <c r="U70" s="204">
        <f t="shared" si="64"/>
        <v>8.6451E-2</v>
      </c>
      <c r="V70" s="204">
        <f t="shared" si="65"/>
        <v>8.5653000000000007E-2</v>
      </c>
      <c r="W70" s="204">
        <f t="shared" si="66"/>
        <v>8.3031999999999995E-2</v>
      </c>
      <c r="X70" s="204">
        <f t="shared" si="67"/>
        <v>8.6052000000000003E-2</v>
      </c>
      <c r="Y70" s="204">
        <f t="shared" si="68"/>
        <v>8.1087999999999993E-2</v>
      </c>
      <c r="Z70" s="204">
        <f t="shared" si="69"/>
        <v>8.6620000000000003E-2</v>
      </c>
      <c r="AA70" s="204">
        <f t="shared" si="70"/>
        <v>8.6451E-2</v>
      </c>
      <c r="AC70" s="349">
        <f t="shared" si="71"/>
        <v>1</v>
      </c>
      <c r="AD70" s="349">
        <f t="shared" si="72"/>
        <v>1</v>
      </c>
      <c r="AE70" s="349">
        <f t="shared" si="73"/>
        <v>8.6451E-2</v>
      </c>
      <c r="AF70" s="349" t="e">
        <f>SUM(#REF!)</f>
        <v>#REF!</v>
      </c>
      <c r="AG70" s="349" t="e">
        <f>SUM(#REF!)</f>
        <v>#REF!</v>
      </c>
      <c r="AH70" s="349" t="e">
        <f>SUM(#REF!)</f>
        <v>#REF!</v>
      </c>
      <c r="AI70" s="349" t="e">
        <f>SUM(#REF!)</f>
        <v>#REF!</v>
      </c>
    </row>
    <row r="71" spans="1:35" x14ac:dyDescent="0.25">
      <c r="A71" s="721"/>
      <c r="B71" s="18" t="s">
        <v>7</v>
      </c>
      <c r="C71" s="484">
        <v>7.7052999999999996E-2</v>
      </c>
      <c r="D71" s="484">
        <v>7.2168999999999997E-2</v>
      </c>
      <c r="E71" s="484">
        <v>8.0271999999999996E-2</v>
      </c>
      <c r="F71" s="484">
        <v>7.8752000000000003E-2</v>
      </c>
      <c r="G71" s="484">
        <v>8.5646E-2</v>
      </c>
      <c r="H71" s="484">
        <v>8.9111999999999997E-2</v>
      </c>
      <c r="I71" s="484">
        <v>9.4239000000000003E-2</v>
      </c>
      <c r="J71" s="484">
        <v>9.4212000000000004E-2</v>
      </c>
      <c r="K71" s="484">
        <v>8.4971000000000005E-2</v>
      </c>
      <c r="L71" s="484">
        <v>8.5653000000000007E-2</v>
      </c>
      <c r="M71" s="484">
        <v>7.8716999999999995E-2</v>
      </c>
      <c r="N71" s="484">
        <v>7.9203999999999997E-2</v>
      </c>
      <c r="O71" s="204">
        <f t="shared" si="74"/>
        <v>7.7052999999999996E-2</v>
      </c>
      <c r="P71" s="204">
        <f t="shared" si="59"/>
        <v>7.2168999999999997E-2</v>
      </c>
      <c r="Q71" s="204">
        <f t="shared" si="60"/>
        <v>8.0271999999999996E-2</v>
      </c>
      <c r="R71" s="204">
        <f t="shared" si="61"/>
        <v>7.8752000000000003E-2</v>
      </c>
      <c r="S71" s="204">
        <f t="shared" si="62"/>
        <v>8.5646E-2</v>
      </c>
      <c r="T71" s="204">
        <f t="shared" si="63"/>
        <v>8.9111999999999997E-2</v>
      </c>
      <c r="U71" s="204">
        <f t="shared" si="64"/>
        <v>9.4239000000000003E-2</v>
      </c>
      <c r="V71" s="204">
        <f t="shared" si="65"/>
        <v>9.4212000000000004E-2</v>
      </c>
      <c r="W71" s="204">
        <f t="shared" si="66"/>
        <v>8.4971000000000005E-2</v>
      </c>
      <c r="X71" s="204">
        <f t="shared" si="67"/>
        <v>8.5653000000000007E-2</v>
      </c>
      <c r="Y71" s="204">
        <f t="shared" si="68"/>
        <v>7.8716999999999995E-2</v>
      </c>
      <c r="Z71" s="204">
        <f t="shared" si="69"/>
        <v>7.9203999999999997E-2</v>
      </c>
      <c r="AA71" s="204">
        <f t="shared" si="70"/>
        <v>7.7052999999999996E-2</v>
      </c>
      <c r="AC71" s="349">
        <f t="shared" si="71"/>
        <v>1</v>
      </c>
      <c r="AD71" s="349">
        <f t="shared" si="72"/>
        <v>1</v>
      </c>
      <c r="AE71" s="349">
        <f t="shared" si="73"/>
        <v>7.7052999999999996E-2</v>
      </c>
      <c r="AF71" s="349" t="e">
        <f>SUM(#REF!)</f>
        <v>#REF!</v>
      </c>
      <c r="AG71" s="349" t="e">
        <f>SUM(#REF!)</f>
        <v>#REF!</v>
      </c>
      <c r="AH71" s="349" t="e">
        <f>SUM(#REF!)</f>
        <v>#REF!</v>
      </c>
      <c r="AI71" s="349" t="e">
        <f>SUM(#REF!)</f>
        <v>#REF!</v>
      </c>
    </row>
    <row r="72" spans="1:35" ht="15.75" thickBot="1" x14ac:dyDescent="0.3">
      <c r="A72" s="722"/>
      <c r="B72" s="17" t="s">
        <v>8</v>
      </c>
      <c r="C72" s="485">
        <v>0.10352699999999999</v>
      </c>
      <c r="D72" s="485">
        <v>9.0719999999999995E-2</v>
      </c>
      <c r="E72" s="485">
        <v>9.5543000000000003E-2</v>
      </c>
      <c r="F72" s="485">
        <v>8.4798999999999999E-2</v>
      </c>
      <c r="G72" s="485">
        <v>8.3599999999999994E-2</v>
      </c>
      <c r="H72" s="485">
        <v>7.7064999999999995E-2</v>
      </c>
      <c r="I72" s="485">
        <v>6.7711999999999994E-2</v>
      </c>
      <c r="J72" s="485">
        <v>6.3687999999999995E-2</v>
      </c>
      <c r="K72" s="485">
        <v>6.9373000000000004E-2</v>
      </c>
      <c r="L72" s="485">
        <v>7.9644000000000006E-2</v>
      </c>
      <c r="M72" s="485">
        <v>8.4751999999999994E-2</v>
      </c>
      <c r="N72" s="485">
        <v>9.9576999999999999E-2</v>
      </c>
      <c r="O72" s="205">
        <f t="shared" si="74"/>
        <v>0.10352699999999999</v>
      </c>
      <c r="P72" s="205">
        <f t="shared" si="59"/>
        <v>9.0719999999999995E-2</v>
      </c>
      <c r="Q72" s="205">
        <f t="shared" si="60"/>
        <v>9.5543000000000003E-2</v>
      </c>
      <c r="R72" s="205">
        <f t="shared" si="61"/>
        <v>8.4798999999999999E-2</v>
      </c>
      <c r="S72" s="205">
        <f t="shared" si="62"/>
        <v>8.3599999999999994E-2</v>
      </c>
      <c r="T72" s="205">
        <f t="shared" si="63"/>
        <v>7.7064999999999995E-2</v>
      </c>
      <c r="U72" s="205">
        <f t="shared" si="64"/>
        <v>6.7711999999999994E-2</v>
      </c>
      <c r="V72" s="205">
        <f t="shared" si="65"/>
        <v>6.3687999999999995E-2</v>
      </c>
      <c r="W72" s="205">
        <f t="shared" si="66"/>
        <v>6.9373000000000004E-2</v>
      </c>
      <c r="X72" s="205">
        <f t="shared" si="67"/>
        <v>7.9644000000000006E-2</v>
      </c>
      <c r="Y72" s="205">
        <f t="shared" si="68"/>
        <v>8.4751999999999994E-2</v>
      </c>
      <c r="Z72" s="205">
        <f t="shared" si="69"/>
        <v>9.9576999999999999E-2</v>
      </c>
      <c r="AA72" s="205">
        <f t="shared" si="70"/>
        <v>0.10352699999999999</v>
      </c>
      <c r="AC72" s="349">
        <f t="shared" si="71"/>
        <v>1</v>
      </c>
      <c r="AD72" s="349">
        <f t="shared" si="72"/>
        <v>1</v>
      </c>
      <c r="AE72" s="349">
        <f t="shared" si="73"/>
        <v>0.10352699999999999</v>
      </c>
      <c r="AF72" s="349" t="e">
        <f>SUM(#REF!)</f>
        <v>#REF!</v>
      </c>
      <c r="AG72" s="349" t="e">
        <f>SUM(#REF!)</f>
        <v>#REF!</v>
      </c>
      <c r="AH72" s="349" t="e">
        <f>SUM(#REF!)</f>
        <v>#REF!</v>
      </c>
      <c r="AI72" s="349" t="e">
        <f>SUM(#REF!)</f>
        <v>#REF!</v>
      </c>
    </row>
    <row r="73" spans="1:35" x14ac:dyDescent="0.25">
      <c r="B73" s="487" t="s">
        <v>219</v>
      </c>
      <c r="AC73" s="138" t="s">
        <v>217</v>
      </c>
    </row>
    <row r="74" spans="1:35" ht="15.75" thickBot="1" x14ac:dyDescent="0.3">
      <c r="AC74" s="138"/>
    </row>
    <row r="75" spans="1:35" ht="15.75" thickBot="1" x14ac:dyDescent="0.3">
      <c r="A75" s="726" t="s">
        <v>208</v>
      </c>
      <c r="B75" s="706" t="s">
        <v>150</v>
      </c>
      <c r="C75" s="102">
        <f>C$2</f>
        <v>45658</v>
      </c>
      <c r="D75" s="102">
        <f t="shared" ref="D75:AA75" si="75">D$2</f>
        <v>45689</v>
      </c>
      <c r="E75" s="102">
        <f t="shared" si="75"/>
        <v>45717</v>
      </c>
      <c r="F75" s="102">
        <f t="shared" si="75"/>
        <v>45748</v>
      </c>
      <c r="G75" s="102">
        <f t="shared" si="75"/>
        <v>45778</v>
      </c>
      <c r="H75" s="102">
        <f t="shared" si="75"/>
        <v>45809</v>
      </c>
      <c r="I75" s="102">
        <f t="shared" si="75"/>
        <v>45839</v>
      </c>
      <c r="J75" s="102">
        <f t="shared" si="75"/>
        <v>45870</v>
      </c>
      <c r="K75" s="102">
        <f t="shared" si="75"/>
        <v>45901</v>
      </c>
      <c r="L75" s="102">
        <f t="shared" si="75"/>
        <v>45931</v>
      </c>
      <c r="M75" s="102">
        <f t="shared" si="75"/>
        <v>45962</v>
      </c>
      <c r="N75" s="102">
        <f t="shared" si="75"/>
        <v>45992</v>
      </c>
      <c r="O75" s="102">
        <f t="shared" si="75"/>
        <v>46023</v>
      </c>
      <c r="P75" s="102">
        <f t="shared" si="75"/>
        <v>46054</v>
      </c>
      <c r="Q75" s="102">
        <f t="shared" si="75"/>
        <v>46082</v>
      </c>
      <c r="R75" s="102">
        <f t="shared" si="75"/>
        <v>46113</v>
      </c>
      <c r="S75" s="102">
        <f t="shared" si="75"/>
        <v>46143</v>
      </c>
      <c r="T75" s="102">
        <f t="shared" si="75"/>
        <v>46174</v>
      </c>
      <c r="U75" s="102">
        <f t="shared" si="75"/>
        <v>46204</v>
      </c>
      <c r="V75" s="102">
        <f t="shared" si="75"/>
        <v>46235</v>
      </c>
      <c r="W75" s="102">
        <f t="shared" si="75"/>
        <v>46266</v>
      </c>
      <c r="X75" s="102">
        <f t="shared" si="75"/>
        <v>46296</v>
      </c>
      <c r="Y75" s="102">
        <f t="shared" si="75"/>
        <v>46327</v>
      </c>
      <c r="Z75" s="102">
        <f t="shared" si="75"/>
        <v>46357</v>
      </c>
      <c r="AA75" s="102">
        <f t="shared" si="75"/>
        <v>46388</v>
      </c>
    </row>
    <row r="76" spans="1:35" ht="15.75" thickBot="1" x14ac:dyDescent="0.3">
      <c r="A76" s="727"/>
      <c r="B76" s="707"/>
      <c r="C76" s="474">
        <v>5.3462000000000003E-2</v>
      </c>
      <c r="D76" s="474">
        <v>5.3289999999999997E-2</v>
      </c>
      <c r="E76" s="474">
        <v>5.4837999999999998E-2</v>
      </c>
      <c r="F76" s="474">
        <v>5.9094000000000001E-2</v>
      </c>
      <c r="G76" s="474">
        <v>6.0398E-2</v>
      </c>
      <c r="H76" s="536">
        <v>0.140954</v>
      </c>
      <c r="I76" s="536">
        <v>0.14096900000000001</v>
      </c>
      <c r="J76" s="536">
        <v>0.14092399999999999</v>
      </c>
      <c r="K76" s="536">
        <v>0.14091400000000001</v>
      </c>
      <c r="L76" s="536">
        <v>6.6656999999999994E-2</v>
      </c>
      <c r="M76" s="536">
        <v>6.9969000000000003E-2</v>
      </c>
      <c r="N76" s="536">
        <v>6.4913999999999999E-2</v>
      </c>
      <c r="O76" s="536">
        <v>6.2024000000000003E-2</v>
      </c>
      <c r="P76" s="536">
        <v>6.2408999999999999E-2</v>
      </c>
      <c r="Q76" s="536">
        <v>6.6390000000000005E-2</v>
      </c>
      <c r="R76" s="536">
        <v>6.6797999999999996E-2</v>
      </c>
      <c r="S76" s="536">
        <v>7.0060999999999998E-2</v>
      </c>
      <c r="T76" s="538">
        <f>H76</f>
        <v>0.140954</v>
      </c>
      <c r="U76" s="538">
        <f t="shared" ref="U76:AA76" si="76">I76</f>
        <v>0.14096900000000001</v>
      </c>
      <c r="V76" s="538">
        <f t="shared" si="76"/>
        <v>0.14092399999999999</v>
      </c>
      <c r="W76" s="538">
        <f t="shared" si="76"/>
        <v>0.14091400000000001</v>
      </c>
      <c r="X76" s="538">
        <f t="shared" si="76"/>
        <v>6.6656999999999994E-2</v>
      </c>
      <c r="Y76" s="538">
        <f t="shared" si="76"/>
        <v>6.9969000000000003E-2</v>
      </c>
      <c r="Z76" s="538">
        <f t="shared" si="76"/>
        <v>6.4913999999999999E-2</v>
      </c>
      <c r="AA76" s="538">
        <f t="shared" si="76"/>
        <v>6.2024000000000003E-2</v>
      </c>
      <c r="AC76" s="138"/>
    </row>
    <row r="77" spans="1:35" x14ac:dyDescent="0.25">
      <c r="C77" s="475" t="s">
        <v>262</v>
      </c>
      <c r="H77" s="537" t="s">
        <v>289</v>
      </c>
      <c r="I77" s="68"/>
      <c r="J77" s="68"/>
      <c r="K77" s="68"/>
      <c r="L77" s="68"/>
      <c r="M77" s="68"/>
      <c r="N77" s="68"/>
      <c r="O77" s="68"/>
      <c r="P77" s="68"/>
      <c r="Q77" s="68"/>
      <c r="R77" s="68"/>
      <c r="S77" s="68"/>
    </row>
    <row r="78" spans="1:35" ht="15.75" thickBot="1" x14ac:dyDescent="0.3">
      <c r="A78" s="489" t="s">
        <v>269</v>
      </c>
      <c r="B78" s="490"/>
      <c r="C78" s="490"/>
      <c r="D78" s="490"/>
      <c r="E78" s="137"/>
    </row>
    <row r="79" spans="1:35" s="294" customFormat="1" ht="19.5" thickBot="1" x14ac:dyDescent="0.3">
      <c r="A79" s="297" t="s">
        <v>209</v>
      </c>
      <c r="B79" s="319" t="s">
        <v>13</v>
      </c>
      <c r="C79" s="491">
        <v>1</v>
      </c>
      <c r="D79" s="293">
        <f>C79</f>
        <v>1</v>
      </c>
      <c r="E79" s="293">
        <f t="shared" ref="E79:AA79" si="77">D79</f>
        <v>1</v>
      </c>
      <c r="F79" s="293">
        <f t="shared" si="77"/>
        <v>1</v>
      </c>
      <c r="G79" s="293">
        <f t="shared" si="77"/>
        <v>1</v>
      </c>
      <c r="H79" s="293">
        <f t="shared" si="77"/>
        <v>1</v>
      </c>
      <c r="I79" s="293">
        <f t="shared" si="77"/>
        <v>1</v>
      </c>
      <c r="J79" s="293">
        <f t="shared" si="77"/>
        <v>1</v>
      </c>
      <c r="K79" s="293">
        <f t="shared" si="77"/>
        <v>1</v>
      </c>
      <c r="L79" s="293">
        <f t="shared" si="77"/>
        <v>1</v>
      </c>
      <c r="M79" s="293">
        <f t="shared" si="77"/>
        <v>1</v>
      </c>
      <c r="N79" s="293">
        <f t="shared" si="77"/>
        <v>1</v>
      </c>
      <c r="O79" s="293">
        <f t="shared" si="77"/>
        <v>1</v>
      </c>
      <c r="P79" s="293">
        <f t="shared" si="77"/>
        <v>1</v>
      </c>
      <c r="Q79" s="293">
        <f t="shared" si="77"/>
        <v>1</v>
      </c>
      <c r="R79" s="293">
        <f t="shared" si="77"/>
        <v>1</v>
      </c>
      <c r="S79" s="293">
        <f t="shared" si="77"/>
        <v>1</v>
      </c>
      <c r="T79" s="293">
        <f t="shared" si="77"/>
        <v>1</v>
      </c>
      <c r="U79" s="293">
        <f t="shared" si="77"/>
        <v>1</v>
      </c>
      <c r="V79" s="293">
        <f t="shared" si="77"/>
        <v>1</v>
      </c>
      <c r="W79" s="293">
        <f t="shared" si="77"/>
        <v>1</v>
      </c>
      <c r="X79" s="293">
        <f t="shared" si="77"/>
        <v>1</v>
      </c>
      <c r="Y79" s="293">
        <f t="shared" si="77"/>
        <v>1</v>
      </c>
      <c r="Z79" s="293">
        <f t="shared" si="77"/>
        <v>1</v>
      </c>
      <c r="AA79" s="293">
        <f t="shared" si="77"/>
        <v>1</v>
      </c>
      <c r="AC79"/>
    </row>
    <row r="80" spans="1:35" ht="16.5" customHeight="1" x14ac:dyDescent="0.35">
      <c r="C80" s="488"/>
      <c r="D80" s="292"/>
      <c r="E80" s="292"/>
      <c r="F80" s="292"/>
      <c r="G80" s="292"/>
      <c r="H80" s="292"/>
      <c r="I80" s="292"/>
      <c r="J80" s="292"/>
      <c r="K80" s="292"/>
      <c r="L80" s="292"/>
      <c r="M80" s="292"/>
      <c r="N80" s="292"/>
      <c r="O80" s="292"/>
    </row>
    <row r="81" spans="1:27" ht="15.75" thickBot="1" x14ac:dyDescent="0.3">
      <c r="A81" s="299" t="s">
        <v>162</v>
      </c>
      <c r="B81" s="295"/>
      <c r="C81" s="295"/>
      <c r="D81" s="295"/>
      <c r="E81" s="295"/>
      <c r="F81" s="295"/>
      <c r="G81" s="295"/>
      <c r="H81" s="295"/>
      <c r="I81" s="295"/>
      <c r="J81" s="290"/>
      <c r="K81" s="222"/>
      <c r="L81" s="222"/>
      <c r="M81" s="222"/>
      <c r="N81" s="222"/>
      <c r="O81" s="222"/>
      <c r="P81" s="222"/>
      <c r="Q81" s="222"/>
      <c r="R81" s="222"/>
      <c r="S81" s="222"/>
      <c r="T81" s="222"/>
      <c r="U81" s="222"/>
      <c r="V81" s="222"/>
      <c r="W81" s="222"/>
      <c r="X81" s="222"/>
      <c r="Y81" s="222"/>
      <c r="Z81" s="222"/>
      <c r="AA81" s="222"/>
    </row>
    <row r="82" spans="1:27" ht="16.5" thickBot="1" x14ac:dyDescent="0.3">
      <c r="A82" s="717" t="s">
        <v>15</v>
      </c>
      <c r="B82" s="318" t="s">
        <v>149</v>
      </c>
      <c r="C82" s="102">
        <f>C$2</f>
        <v>45658</v>
      </c>
      <c r="D82" s="102">
        <f t="shared" ref="D82:AA82" si="78">D$2</f>
        <v>45689</v>
      </c>
      <c r="E82" s="102">
        <f t="shared" si="78"/>
        <v>45717</v>
      </c>
      <c r="F82" s="102">
        <f t="shared" si="78"/>
        <v>45748</v>
      </c>
      <c r="G82" s="102">
        <f t="shared" si="78"/>
        <v>45778</v>
      </c>
      <c r="H82" s="102">
        <f t="shared" si="78"/>
        <v>45809</v>
      </c>
      <c r="I82" s="102">
        <f t="shared" si="78"/>
        <v>45839</v>
      </c>
      <c r="J82" s="102">
        <f t="shared" si="78"/>
        <v>45870</v>
      </c>
      <c r="K82" s="102">
        <f t="shared" si="78"/>
        <v>45901</v>
      </c>
      <c r="L82" s="102">
        <f t="shared" si="78"/>
        <v>45931</v>
      </c>
      <c r="M82" s="102">
        <f t="shared" si="78"/>
        <v>45962</v>
      </c>
      <c r="N82" s="102">
        <f t="shared" si="78"/>
        <v>45992</v>
      </c>
      <c r="O82" s="102">
        <f t="shared" si="78"/>
        <v>46023</v>
      </c>
      <c r="P82" s="102">
        <f t="shared" si="78"/>
        <v>46054</v>
      </c>
      <c r="Q82" s="102">
        <f t="shared" si="78"/>
        <v>46082</v>
      </c>
      <c r="R82" s="102">
        <f t="shared" si="78"/>
        <v>46113</v>
      </c>
      <c r="S82" s="102">
        <f t="shared" si="78"/>
        <v>46143</v>
      </c>
      <c r="T82" s="102">
        <f t="shared" si="78"/>
        <v>46174</v>
      </c>
      <c r="U82" s="102">
        <f t="shared" si="78"/>
        <v>46204</v>
      </c>
      <c r="V82" s="102">
        <f t="shared" si="78"/>
        <v>46235</v>
      </c>
      <c r="W82" s="102">
        <f t="shared" si="78"/>
        <v>46266</v>
      </c>
      <c r="X82" s="102">
        <f t="shared" si="78"/>
        <v>46296</v>
      </c>
      <c r="Y82" s="102">
        <f t="shared" si="78"/>
        <v>46327</v>
      </c>
      <c r="Z82" s="102">
        <f t="shared" si="78"/>
        <v>46357</v>
      </c>
      <c r="AA82" s="102">
        <f t="shared" si="78"/>
        <v>46388</v>
      </c>
    </row>
    <row r="83" spans="1:27" ht="15" customHeight="1" x14ac:dyDescent="0.25">
      <c r="A83" s="718"/>
      <c r="B83" s="16" t="str">
        <f t="shared" ref="B83:B93" si="79">B33</f>
        <v>Building Shell</v>
      </c>
      <c r="C83" s="72">
        <f t="shared" ref="C83:AA83" si="80">C48*C63*C$76*C$79</f>
        <v>0</v>
      </c>
      <c r="D83" s="13">
        <f t="shared" si="80"/>
        <v>0</v>
      </c>
      <c r="E83" s="13">
        <f t="shared" si="80"/>
        <v>11.688051005427999</v>
      </c>
      <c r="F83" s="13">
        <f t="shared" si="80"/>
        <v>20.353032682668001</v>
      </c>
      <c r="G83" s="13">
        <f t="shared" si="80"/>
        <v>37.800219484456001</v>
      </c>
      <c r="H83" s="13">
        <f t="shared" si="80"/>
        <v>325.21820868022201</v>
      </c>
      <c r="I83" s="13">
        <f t="shared" si="80"/>
        <v>591.34722109980009</v>
      </c>
      <c r="J83" s="13">
        <f t="shared" si="80"/>
        <v>662.4004105062819</v>
      </c>
      <c r="K83" s="13">
        <f t="shared" si="80"/>
        <v>390.51961660057503</v>
      </c>
      <c r="L83" s="13">
        <f t="shared" si="80"/>
        <v>119.42581364572949</v>
      </c>
      <c r="M83" s="13">
        <f t="shared" si="80"/>
        <v>245.3789313929054</v>
      </c>
      <c r="N83" s="13">
        <f t="shared" si="80"/>
        <v>512.19126428520303</v>
      </c>
      <c r="O83" s="13">
        <f t="shared" si="80"/>
        <v>556.35390535550789</v>
      </c>
      <c r="P83" s="13">
        <f t="shared" si="80"/>
        <v>468.16345831619509</v>
      </c>
      <c r="Q83" s="13">
        <f t="shared" si="80"/>
        <v>374.77371095535284</v>
      </c>
      <c r="R83" s="13">
        <f t="shared" si="80"/>
        <v>199.81704741848142</v>
      </c>
      <c r="S83" s="13">
        <f t="shared" si="80"/>
        <v>230.87670285206039</v>
      </c>
      <c r="T83" s="13">
        <f t="shared" si="80"/>
        <v>1181.1522777912076</v>
      </c>
      <c r="U83" s="13">
        <f t="shared" si="80"/>
        <v>1591.7309691819421</v>
      </c>
      <c r="V83" s="13">
        <f t="shared" si="80"/>
        <v>1512.9337849783035</v>
      </c>
      <c r="W83" s="13">
        <f t="shared" si="80"/>
        <v>758.17922053357904</v>
      </c>
      <c r="X83" s="13">
        <f t="shared" si="80"/>
        <v>198.83118232181815</v>
      </c>
      <c r="Y83" s="13">
        <f t="shared" si="80"/>
        <v>336.05381332664012</v>
      </c>
      <c r="Z83" s="13">
        <f t="shared" si="80"/>
        <v>559.46674806724241</v>
      </c>
      <c r="AA83" s="13">
        <f t="shared" si="80"/>
        <v>556.35390535550789</v>
      </c>
    </row>
    <row r="84" spans="1:27" ht="15.75" x14ac:dyDescent="0.25">
      <c r="A84" s="718"/>
      <c r="B84" s="16" t="str">
        <f t="shared" si="79"/>
        <v>Cooling</v>
      </c>
      <c r="C84" s="13">
        <f t="shared" ref="C84:AA84" si="81">C49*C64*C$76*C$79</f>
        <v>0</v>
      </c>
      <c r="D84" s="13">
        <f t="shared" si="81"/>
        <v>0</v>
      </c>
      <c r="E84" s="13">
        <f t="shared" si="81"/>
        <v>1.7577095270700001</v>
      </c>
      <c r="F84" s="13">
        <f t="shared" si="81"/>
        <v>19.254464349372</v>
      </c>
      <c r="G84" s="13">
        <f t="shared" si="81"/>
        <v>143.57193571097</v>
      </c>
      <c r="H84" s="13">
        <f t="shared" si="81"/>
        <v>1695.7186610105168</v>
      </c>
      <c r="I84" s="13">
        <f t="shared" si="81"/>
        <v>2967.4575619868833</v>
      </c>
      <c r="J84" s="13">
        <f t="shared" si="81"/>
        <v>3693.6006612762772</v>
      </c>
      <c r="K84" s="13">
        <f t="shared" si="81"/>
        <v>2333.2823935697656</v>
      </c>
      <c r="L84" s="13">
        <f t="shared" si="81"/>
        <v>237.34907283078485</v>
      </c>
      <c r="M84" s="13">
        <f t="shared" si="81"/>
        <v>27.42843001100589</v>
      </c>
      <c r="N84" s="13">
        <f t="shared" si="81"/>
        <v>27.022303180319085</v>
      </c>
      <c r="O84" s="13">
        <f t="shared" si="81"/>
        <v>27.67200728609777</v>
      </c>
      <c r="P84" s="13">
        <f t="shared" si="81"/>
        <v>25.523460447970191</v>
      </c>
      <c r="Q84" s="13">
        <f t="shared" si="81"/>
        <v>77.258567711104007</v>
      </c>
      <c r="R84" s="13">
        <f t="shared" si="81"/>
        <v>373.69133417921734</v>
      </c>
      <c r="S84" s="13">
        <f t="shared" si="81"/>
        <v>1703.8059373071642</v>
      </c>
      <c r="T84" s="13">
        <f t="shared" si="81"/>
        <v>11048.289362257892</v>
      </c>
      <c r="U84" s="13">
        <f t="shared" si="81"/>
        <v>14925.632734432656</v>
      </c>
      <c r="V84" s="13">
        <f t="shared" si="81"/>
        <v>14186.613510598016</v>
      </c>
      <c r="W84" s="13">
        <f t="shared" si="81"/>
        <v>6632.918284062921</v>
      </c>
      <c r="X84" s="13">
        <f t="shared" si="81"/>
        <v>457.7826511400628</v>
      </c>
      <c r="Y84" s="13">
        <f t="shared" si="81"/>
        <v>37.564058358385573</v>
      </c>
      <c r="Z84" s="13">
        <f t="shared" si="81"/>
        <v>29.516473902924741</v>
      </c>
      <c r="AA84" s="13">
        <f t="shared" si="81"/>
        <v>27.67200728609777</v>
      </c>
    </row>
    <row r="85" spans="1:27" ht="15.75" x14ac:dyDescent="0.25">
      <c r="A85" s="718"/>
      <c r="B85" s="16" t="str">
        <f t="shared" si="79"/>
        <v>Freezer</v>
      </c>
      <c r="C85" s="13">
        <f t="shared" ref="C85:AA85" si="82">C50*C65*C$76*C$79</f>
        <v>0</v>
      </c>
      <c r="D85" s="13">
        <f t="shared" si="82"/>
        <v>0</v>
      </c>
      <c r="E85" s="13">
        <f t="shared" si="82"/>
        <v>0</v>
      </c>
      <c r="F85" s="13">
        <f t="shared" si="82"/>
        <v>0</v>
      </c>
      <c r="G85" s="13">
        <f t="shared" si="82"/>
        <v>0</v>
      </c>
      <c r="H85" s="13">
        <f t="shared" si="82"/>
        <v>0</v>
      </c>
      <c r="I85" s="13">
        <f t="shared" si="82"/>
        <v>0</v>
      </c>
      <c r="J85" s="13">
        <f t="shared" si="82"/>
        <v>0</v>
      </c>
      <c r="K85" s="13">
        <f t="shared" si="82"/>
        <v>0</v>
      </c>
      <c r="L85" s="13">
        <f t="shared" si="82"/>
        <v>0</v>
      </c>
      <c r="M85" s="13">
        <f t="shared" si="82"/>
        <v>0</v>
      </c>
      <c r="N85" s="13">
        <f t="shared" si="82"/>
        <v>0</v>
      </c>
      <c r="O85" s="13">
        <f t="shared" si="82"/>
        <v>0</v>
      </c>
      <c r="P85" s="13">
        <f t="shared" si="82"/>
        <v>0</v>
      </c>
      <c r="Q85" s="13">
        <f t="shared" si="82"/>
        <v>0</v>
      </c>
      <c r="R85" s="13">
        <f t="shared" si="82"/>
        <v>0</v>
      </c>
      <c r="S85" s="13">
        <f t="shared" si="82"/>
        <v>0</v>
      </c>
      <c r="T85" s="13">
        <f t="shared" si="82"/>
        <v>0</v>
      </c>
      <c r="U85" s="13">
        <f t="shared" si="82"/>
        <v>0</v>
      </c>
      <c r="V85" s="13">
        <f t="shared" si="82"/>
        <v>0</v>
      </c>
      <c r="W85" s="13">
        <f t="shared" si="82"/>
        <v>0</v>
      </c>
      <c r="X85" s="13">
        <f t="shared" si="82"/>
        <v>0</v>
      </c>
      <c r="Y85" s="13">
        <f t="shared" si="82"/>
        <v>0</v>
      </c>
      <c r="Z85" s="13">
        <f t="shared" si="82"/>
        <v>0</v>
      </c>
      <c r="AA85" s="13">
        <f t="shared" si="82"/>
        <v>0</v>
      </c>
    </row>
    <row r="86" spans="1:27" ht="15.75" x14ac:dyDescent="0.25">
      <c r="A86" s="718"/>
      <c r="B86" s="16" t="str">
        <f t="shared" si="79"/>
        <v>Heating</v>
      </c>
      <c r="C86" s="13">
        <f t="shared" ref="C86:AA86" si="83">C51*C66*C$76*C$79</f>
        <v>0</v>
      </c>
      <c r="D86" s="13">
        <f t="shared" si="83"/>
        <v>0</v>
      </c>
      <c r="E86" s="13">
        <f t="shared" si="83"/>
        <v>67.000477767321001</v>
      </c>
      <c r="F86" s="13">
        <f t="shared" si="83"/>
        <v>90.176703493086009</v>
      </c>
      <c r="G86" s="13">
        <f t="shared" si="83"/>
        <v>50.767730724048</v>
      </c>
      <c r="H86" s="13">
        <f t="shared" si="83"/>
        <v>5.0081195821800009</v>
      </c>
      <c r="I86" s="13">
        <f t="shared" si="83"/>
        <v>8.1890112891539996E-2</v>
      </c>
      <c r="J86" s="13">
        <f t="shared" si="83"/>
        <v>0.16403796059741999</v>
      </c>
      <c r="K86" s="13">
        <f t="shared" si="83"/>
        <v>205.04275704820253</v>
      </c>
      <c r="L86" s="13">
        <f t="shared" si="83"/>
        <v>857.94040093105184</v>
      </c>
      <c r="M86" s="13">
        <f t="shared" si="83"/>
        <v>2618.9705311865905</v>
      </c>
      <c r="N86" s="13">
        <f t="shared" si="83"/>
        <v>5501.5675559575966</v>
      </c>
      <c r="O86" s="13">
        <f t="shared" si="83"/>
        <v>5977.8330187542069</v>
      </c>
      <c r="P86" s="13">
        <f t="shared" si="83"/>
        <v>5027.5621370980671</v>
      </c>
      <c r="Q86" s="13">
        <f t="shared" si="83"/>
        <v>3959.2751053497145</v>
      </c>
      <c r="R86" s="13">
        <f t="shared" si="83"/>
        <v>1727.9540615324377</v>
      </c>
      <c r="S86" s="13">
        <f t="shared" si="83"/>
        <v>531.25777968030479</v>
      </c>
      <c r="T86" s="13">
        <f t="shared" si="83"/>
        <v>31.7954073903216</v>
      </c>
      <c r="U86" s="13">
        <f t="shared" si="83"/>
        <v>0.37410342334514185</v>
      </c>
      <c r="V86" s="13">
        <f t="shared" si="83"/>
        <v>0.56097600356983557</v>
      </c>
      <c r="W86" s="13">
        <f t="shared" si="83"/>
        <v>549.0318839650796</v>
      </c>
      <c r="X86" s="13">
        <f t="shared" si="83"/>
        <v>1620.4107081386978</v>
      </c>
      <c r="Y86" s="13">
        <f t="shared" si="83"/>
        <v>3586.7587693830687</v>
      </c>
      <c r="Z86" s="13">
        <f t="shared" si="83"/>
        <v>6009.3647128076655</v>
      </c>
      <c r="AA86" s="13">
        <f t="shared" si="83"/>
        <v>5977.8330187542069</v>
      </c>
    </row>
    <row r="87" spans="1:27" ht="15.75" x14ac:dyDescent="0.25">
      <c r="A87" s="718"/>
      <c r="B87" s="16" t="str">
        <f t="shared" si="79"/>
        <v>HVAC</v>
      </c>
      <c r="C87" s="13">
        <f t="shared" ref="C87:AA87" si="84">C52*C67*C$76*C$79</f>
        <v>0</v>
      </c>
      <c r="D87" s="13">
        <f t="shared" si="84"/>
        <v>0</v>
      </c>
      <c r="E87" s="13">
        <f t="shared" si="84"/>
        <v>0</v>
      </c>
      <c r="F87" s="13">
        <f t="shared" si="84"/>
        <v>0</v>
      </c>
      <c r="G87" s="13">
        <f t="shared" si="84"/>
        <v>0</v>
      </c>
      <c r="H87" s="13">
        <f t="shared" si="84"/>
        <v>0</v>
      </c>
      <c r="I87" s="13">
        <f t="shared" si="84"/>
        <v>0</v>
      </c>
      <c r="J87" s="13">
        <f t="shared" si="84"/>
        <v>0</v>
      </c>
      <c r="K87" s="13">
        <f t="shared" si="84"/>
        <v>0</v>
      </c>
      <c r="L87" s="13">
        <f t="shared" si="84"/>
        <v>0</v>
      </c>
      <c r="M87" s="13">
        <f t="shared" si="84"/>
        <v>0</v>
      </c>
      <c r="N87" s="13">
        <f t="shared" si="84"/>
        <v>0</v>
      </c>
      <c r="O87" s="13">
        <f t="shared" si="84"/>
        <v>0</v>
      </c>
      <c r="P87" s="13">
        <f t="shared" si="84"/>
        <v>0</v>
      </c>
      <c r="Q87" s="13">
        <f t="shared" si="84"/>
        <v>0</v>
      </c>
      <c r="R87" s="13">
        <f t="shared" si="84"/>
        <v>0</v>
      </c>
      <c r="S87" s="13">
        <f t="shared" si="84"/>
        <v>0</v>
      </c>
      <c r="T87" s="13">
        <f t="shared" si="84"/>
        <v>0</v>
      </c>
      <c r="U87" s="13">
        <f t="shared" si="84"/>
        <v>0</v>
      </c>
      <c r="V87" s="13">
        <f t="shared" si="84"/>
        <v>0</v>
      </c>
      <c r="W87" s="13">
        <f t="shared" si="84"/>
        <v>0</v>
      </c>
      <c r="X87" s="13">
        <f t="shared" si="84"/>
        <v>0</v>
      </c>
      <c r="Y87" s="13">
        <f t="shared" si="84"/>
        <v>0</v>
      </c>
      <c r="Z87" s="13">
        <f t="shared" si="84"/>
        <v>0</v>
      </c>
      <c r="AA87" s="13">
        <f t="shared" si="84"/>
        <v>0</v>
      </c>
    </row>
    <row r="88" spans="1:27" ht="15.75" x14ac:dyDescent="0.25">
      <c r="A88" s="718"/>
      <c r="B88" s="16" t="str">
        <f t="shared" si="79"/>
        <v>Lighting</v>
      </c>
      <c r="C88" s="13">
        <f t="shared" ref="C88:AA88" si="85">C53*C68*C$76*C$79</f>
        <v>0</v>
      </c>
      <c r="D88" s="13">
        <f>D53*D68*D$76*D$79</f>
        <v>19.371599852704701</v>
      </c>
      <c r="E88" s="13">
        <f t="shared" si="85"/>
        <v>77.652736084008112</v>
      </c>
      <c r="F88" s="13">
        <f t="shared" si="85"/>
        <v>148.42871771635214</v>
      </c>
      <c r="G88" s="13">
        <f t="shared" si="85"/>
        <v>202.45957745491685</v>
      </c>
      <c r="H88" s="13">
        <f t="shared" si="85"/>
        <v>509.44871725213358</v>
      </c>
      <c r="I88" s="13">
        <f t="shared" si="85"/>
        <v>611.96697229395591</v>
      </c>
      <c r="J88" s="13">
        <f t="shared" si="85"/>
        <v>738.60010791382194</v>
      </c>
      <c r="K88" s="13">
        <f t="shared" si="85"/>
        <v>853.25859888101172</v>
      </c>
      <c r="L88" s="13">
        <f t="shared" si="85"/>
        <v>507.88901523354258</v>
      </c>
      <c r="M88" s="13">
        <f t="shared" si="85"/>
        <v>692.43030630399801</v>
      </c>
      <c r="N88" s="13">
        <f t="shared" si="85"/>
        <v>881.01171684780707</v>
      </c>
      <c r="O88" s="13">
        <f t="shared" si="85"/>
        <v>946.32851090916427</v>
      </c>
      <c r="P88" s="13">
        <f t="shared" si="85"/>
        <v>832.2997466217696</v>
      </c>
      <c r="Q88" s="13">
        <f t="shared" si="85"/>
        <v>929.82045003764517</v>
      </c>
      <c r="R88" s="13">
        <f t="shared" si="85"/>
        <v>852.59673052640505</v>
      </c>
      <c r="S88" s="13">
        <f t="shared" si="85"/>
        <v>838.75947421213198</v>
      </c>
      <c r="T88" s="13">
        <f t="shared" si="85"/>
        <v>1456.1214115525095</v>
      </c>
      <c r="U88" s="13">
        <f t="shared" si="85"/>
        <v>1442.5868435995662</v>
      </c>
      <c r="V88" s="13">
        <f t="shared" si="85"/>
        <v>1499.5232427246792</v>
      </c>
      <c r="W88" s="13">
        <f t="shared" si="85"/>
        <v>1567.9864972325406</v>
      </c>
      <c r="X88" s="13">
        <f t="shared" si="85"/>
        <v>849.7315901012646</v>
      </c>
      <c r="Y88" s="13">
        <f t="shared" si="85"/>
        <v>948.30409267614834</v>
      </c>
      <c r="Z88" s="13">
        <f t="shared" si="85"/>
        <v>962.32949408430682</v>
      </c>
      <c r="AA88" s="13">
        <f t="shared" si="85"/>
        <v>946.32851090916427</v>
      </c>
    </row>
    <row r="89" spans="1:27" ht="15.75" x14ac:dyDescent="0.25">
      <c r="A89" s="718"/>
      <c r="B89" s="16" t="str">
        <f t="shared" si="79"/>
        <v>Miscellaneous</v>
      </c>
      <c r="C89" s="13">
        <f t="shared" ref="C89:AA89" si="86">C54*C69*C$76*C$79</f>
        <v>0</v>
      </c>
      <c r="D89" s="13">
        <f t="shared" si="86"/>
        <v>4.9373412526984</v>
      </c>
      <c r="E89" s="13">
        <f t="shared" si="86"/>
        <v>21.901184246886977</v>
      </c>
      <c r="F89" s="13">
        <f t="shared" si="86"/>
        <v>44.657757674429753</v>
      </c>
      <c r="G89" s="13">
        <f t="shared" si="86"/>
        <v>67.73804870449348</v>
      </c>
      <c r="H89" s="13">
        <f t="shared" si="86"/>
        <v>204.06350379878378</v>
      </c>
      <c r="I89" s="13">
        <f t="shared" si="86"/>
        <v>272.77646261277584</v>
      </c>
      <c r="J89" s="13">
        <f t="shared" si="86"/>
        <v>336.70154265195868</v>
      </c>
      <c r="K89" s="13">
        <f t="shared" si="86"/>
        <v>385.66336877460662</v>
      </c>
      <c r="L89" s="13">
        <f t="shared" si="86"/>
        <v>216.47219836658226</v>
      </c>
      <c r="M89" s="13">
        <f t="shared" si="86"/>
        <v>272.14952987651782</v>
      </c>
      <c r="N89" s="13">
        <f t="shared" si="86"/>
        <v>327.33665016579664</v>
      </c>
      <c r="O89" s="13">
        <f t="shared" si="86"/>
        <v>341.54317633683269</v>
      </c>
      <c r="P89" s="13">
        <f t="shared" si="86"/>
        <v>313.19248165941656</v>
      </c>
      <c r="Q89" s="13">
        <f t="shared" si="86"/>
        <v>365.45592723213923</v>
      </c>
      <c r="R89" s="13">
        <f t="shared" si="86"/>
        <v>355.92071672792184</v>
      </c>
      <c r="S89" s="13">
        <f t="shared" si="86"/>
        <v>385.590907088623</v>
      </c>
      <c r="T89" s="13">
        <f t="shared" si="86"/>
        <v>750.84602043924781</v>
      </c>
      <c r="U89" s="13">
        <f t="shared" si="86"/>
        <v>776.17258694497025</v>
      </c>
      <c r="V89" s="13">
        <f t="shared" si="86"/>
        <v>775.53175009680217</v>
      </c>
      <c r="W89" s="13">
        <f t="shared" si="86"/>
        <v>750.76091141716279</v>
      </c>
      <c r="X89" s="13">
        <f t="shared" si="86"/>
        <v>366.95162013427949</v>
      </c>
      <c r="Y89" s="13">
        <f t="shared" si="86"/>
        <v>372.71695165879459</v>
      </c>
      <c r="Z89" s="13">
        <f t="shared" si="86"/>
        <v>357.54997002351945</v>
      </c>
      <c r="AA89" s="13">
        <f t="shared" si="86"/>
        <v>341.54317633683269</v>
      </c>
    </row>
    <row r="90" spans="1:27" ht="15.75" x14ac:dyDescent="0.25">
      <c r="A90" s="718"/>
      <c r="B90" s="16" t="str">
        <f t="shared" si="79"/>
        <v>Pool Spa</v>
      </c>
      <c r="C90" s="13">
        <f t="shared" ref="C90:AA90" si="87">C55*C70*C$76*C$79</f>
        <v>0</v>
      </c>
      <c r="D90" s="13">
        <f t="shared" si="87"/>
        <v>0</v>
      </c>
      <c r="E90" s="13">
        <f t="shared" si="87"/>
        <v>0</v>
      </c>
      <c r="F90" s="13">
        <f t="shared" si="87"/>
        <v>0</v>
      </c>
      <c r="G90" s="13">
        <f t="shared" si="87"/>
        <v>0</v>
      </c>
      <c r="H90" s="13">
        <f t="shared" si="87"/>
        <v>0</v>
      </c>
      <c r="I90" s="13">
        <f t="shared" si="87"/>
        <v>0</v>
      </c>
      <c r="J90" s="13">
        <f t="shared" si="87"/>
        <v>0</v>
      </c>
      <c r="K90" s="13">
        <f t="shared" si="87"/>
        <v>0</v>
      </c>
      <c r="L90" s="13">
        <f t="shared" si="87"/>
        <v>0</v>
      </c>
      <c r="M90" s="13">
        <f t="shared" si="87"/>
        <v>0</v>
      </c>
      <c r="N90" s="13">
        <f t="shared" si="87"/>
        <v>0</v>
      </c>
      <c r="O90" s="13">
        <f t="shared" si="87"/>
        <v>0</v>
      </c>
      <c r="P90" s="13">
        <f t="shared" si="87"/>
        <v>0</v>
      </c>
      <c r="Q90" s="13">
        <f t="shared" si="87"/>
        <v>0</v>
      </c>
      <c r="R90" s="13">
        <f t="shared" si="87"/>
        <v>0</v>
      </c>
      <c r="S90" s="13">
        <f t="shared" si="87"/>
        <v>0</v>
      </c>
      <c r="T90" s="13">
        <f t="shared" si="87"/>
        <v>0</v>
      </c>
      <c r="U90" s="13">
        <f t="shared" si="87"/>
        <v>0</v>
      </c>
      <c r="V90" s="13">
        <f t="shared" si="87"/>
        <v>0</v>
      </c>
      <c r="W90" s="13">
        <f t="shared" si="87"/>
        <v>0</v>
      </c>
      <c r="X90" s="13">
        <f t="shared" si="87"/>
        <v>0</v>
      </c>
      <c r="Y90" s="13">
        <f t="shared" si="87"/>
        <v>0</v>
      </c>
      <c r="Z90" s="13">
        <f t="shared" si="87"/>
        <v>0</v>
      </c>
      <c r="AA90" s="13">
        <f t="shared" si="87"/>
        <v>0</v>
      </c>
    </row>
    <row r="91" spans="1:27" ht="15.75" x14ac:dyDescent="0.25">
      <c r="A91" s="718"/>
      <c r="B91" s="16" t="str">
        <f t="shared" si="79"/>
        <v>Refrigeration</v>
      </c>
      <c r="C91" s="13">
        <f t="shared" ref="C91:AA91" si="88">C56*C71*C$76*C$79</f>
        <v>0</v>
      </c>
      <c r="D91" s="13">
        <f t="shared" si="88"/>
        <v>0</v>
      </c>
      <c r="E91" s="13">
        <f t="shared" si="88"/>
        <v>0</v>
      </c>
      <c r="F91" s="13">
        <f t="shared" si="88"/>
        <v>0</v>
      </c>
      <c r="G91" s="13">
        <f t="shared" si="88"/>
        <v>0</v>
      </c>
      <c r="H91" s="13">
        <f t="shared" si="88"/>
        <v>0</v>
      </c>
      <c r="I91" s="13">
        <f t="shared" si="88"/>
        <v>0</v>
      </c>
      <c r="J91" s="13">
        <f t="shared" si="88"/>
        <v>0</v>
      </c>
      <c r="K91" s="13">
        <f t="shared" si="88"/>
        <v>0</v>
      </c>
      <c r="L91" s="13">
        <f t="shared" si="88"/>
        <v>0</v>
      </c>
      <c r="M91" s="13">
        <f t="shared" si="88"/>
        <v>0</v>
      </c>
      <c r="N91" s="13">
        <f t="shared" si="88"/>
        <v>0</v>
      </c>
      <c r="O91" s="13">
        <f t="shared" si="88"/>
        <v>0</v>
      </c>
      <c r="P91" s="13">
        <f t="shared" si="88"/>
        <v>0</v>
      </c>
      <c r="Q91" s="13">
        <f t="shared" si="88"/>
        <v>0</v>
      </c>
      <c r="R91" s="13">
        <f t="shared" si="88"/>
        <v>0</v>
      </c>
      <c r="S91" s="13">
        <f t="shared" si="88"/>
        <v>0</v>
      </c>
      <c r="T91" s="13">
        <f t="shared" si="88"/>
        <v>0</v>
      </c>
      <c r="U91" s="13">
        <f t="shared" si="88"/>
        <v>0</v>
      </c>
      <c r="V91" s="13">
        <f t="shared" si="88"/>
        <v>0</v>
      </c>
      <c r="W91" s="13">
        <f t="shared" si="88"/>
        <v>0</v>
      </c>
      <c r="X91" s="13">
        <f t="shared" si="88"/>
        <v>0</v>
      </c>
      <c r="Y91" s="13">
        <f t="shared" si="88"/>
        <v>0</v>
      </c>
      <c r="Z91" s="13">
        <f t="shared" si="88"/>
        <v>0</v>
      </c>
      <c r="AA91" s="13">
        <f t="shared" si="88"/>
        <v>0</v>
      </c>
    </row>
    <row r="92" spans="1:27" ht="15.75" customHeight="1" x14ac:dyDescent="0.25">
      <c r="A92" s="718"/>
      <c r="B92" s="16" t="str">
        <f t="shared" si="79"/>
        <v>Water Heating</v>
      </c>
      <c r="C92" s="13">
        <f t="shared" ref="C92:AA92" si="89">C57*C72*C$76*C$79</f>
        <v>0</v>
      </c>
      <c r="D92" s="13">
        <f t="shared" si="89"/>
        <v>3.5645021909279992</v>
      </c>
      <c r="E92" s="13">
        <f t="shared" si="89"/>
        <v>17.688799353228077</v>
      </c>
      <c r="F92" s="13">
        <f t="shared" si="89"/>
        <v>35.430166145293917</v>
      </c>
      <c r="G92" s="13">
        <f t="shared" si="89"/>
        <v>48.691096972231996</v>
      </c>
      <c r="H92" s="13">
        <f t="shared" si="89"/>
        <v>119.0202066827686</v>
      </c>
      <c r="I92" s="13">
        <f t="shared" si="89"/>
        <v>118.96231759115905</v>
      </c>
      <c r="J92" s="13">
        <f t="shared" si="89"/>
        <v>130.79781161728957</v>
      </c>
      <c r="K92" s="13">
        <f t="shared" si="89"/>
        <v>164.30551134809176</v>
      </c>
      <c r="L92" s="13">
        <f t="shared" si="89"/>
        <v>100.74755359420436</v>
      </c>
      <c r="M92" s="13">
        <f t="shared" si="89"/>
        <v>137.94679122455759</v>
      </c>
      <c r="N92" s="13">
        <f t="shared" si="89"/>
        <v>188.53102737175627</v>
      </c>
      <c r="O92" s="13">
        <f t="shared" si="89"/>
        <v>204.56952534079386</v>
      </c>
      <c r="P92" s="13">
        <f t="shared" si="89"/>
        <v>180.37560576940592</v>
      </c>
      <c r="Q92" s="13">
        <f t="shared" si="89"/>
        <v>202.08267390221923</v>
      </c>
      <c r="R92" s="13">
        <f t="shared" si="89"/>
        <v>180.46032183938385</v>
      </c>
      <c r="S92" s="13">
        <f t="shared" si="89"/>
        <v>186.59935857821426</v>
      </c>
      <c r="T92" s="13">
        <f t="shared" si="89"/>
        <v>346.06854326753728</v>
      </c>
      <c r="U92" s="13">
        <f t="shared" si="89"/>
        <v>304.10026454150869</v>
      </c>
      <c r="V92" s="13">
        <f t="shared" si="89"/>
        <v>285.93683778078463</v>
      </c>
      <c r="W92" s="13">
        <f t="shared" si="89"/>
        <v>311.43839748689322</v>
      </c>
      <c r="X92" s="13">
        <f t="shared" si="89"/>
        <v>169.13222594908783</v>
      </c>
      <c r="Y92" s="13">
        <f t="shared" si="89"/>
        <v>188.9222720305921</v>
      </c>
      <c r="Z92" s="13">
        <f t="shared" si="89"/>
        <v>205.93252589079728</v>
      </c>
      <c r="AA92" s="13">
        <f t="shared" si="89"/>
        <v>204.56952534079386</v>
      </c>
    </row>
    <row r="93" spans="1:27" ht="15.75" customHeight="1" thickBot="1" x14ac:dyDescent="0.3">
      <c r="A93" s="718"/>
      <c r="B93" s="115" t="str">
        <f t="shared" si="79"/>
        <v>Motors(uses bus. load shape)</v>
      </c>
      <c r="C93" s="108"/>
      <c r="D93" s="108"/>
      <c r="E93" s="108"/>
      <c r="F93" s="108"/>
      <c r="G93" s="108"/>
      <c r="H93" s="108"/>
      <c r="I93" s="108"/>
      <c r="J93" s="108"/>
      <c r="K93" s="108"/>
      <c r="L93" s="108"/>
      <c r="M93" s="108"/>
      <c r="N93" s="108"/>
      <c r="O93" s="108"/>
      <c r="P93" s="108"/>
      <c r="Q93" s="108"/>
      <c r="R93" s="108"/>
      <c r="S93" s="108"/>
      <c r="T93" s="108"/>
      <c r="U93" s="108"/>
      <c r="V93" s="108"/>
      <c r="W93" s="108"/>
      <c r="X93" s="108"/>
      <c r="Y93" s="108"/>
      <c r="Z93" s="108"/>
      <c r="AA93" s="108"/>
    </row>
    <row r="94" spans="1:27" ht="15.75" customHeight="1" x14ac:dyDescent="0.25">
      <c r="A94" s="718"/>
      <c r="B94" s="114" t="s">
        <v>16</v>
      </c>
      <c r="C94" s="90">
        <f>SUM(C83:C93)</f>
        <v>0</v>
      </c>
      <c r="D94" s="90">
        <f t="shared" ref="D94:AA94" si="90">SUM(D83:D93)</f>
        <v>27.8734432963311</v>
      </c>
      <c r="E94" s="90">
        <f t="shared" si="90"/>
        <v>197.68895798394215</v>
      </c>
      <c r="F94" s="90">
        <f t="shared" si="90"/>
        <v>358.30084206120188</v>
      </c>
      <c r="G94" s="90">
        <f t="shared" si="90"/>
        <v>551.02860905111629</v>
      </c>
      <c r="H94" s="90">
        <f t="shared" si="90"/>
        <v>2858.4774170066048</v>
      </c>
      <c r="I94" s="90">
        <f t="shared" si="90"/>
        <v>4562.5924256974658</v>
      </c>
      <c r="J94" s="90">
        <f t="shared" si="90"/>
        <v>5562.2645719262273</v>
      </c>
      <c r="K94" s="90">
        <f t="shared" si="90"/>
        <v>4332.0722462222529</v>
      </c>
      <c r="L94" s="90">
        <f t="shared" si="90"/>
        <v>2039.8240546018953</v>
      </c>
      <c r="M94" s="90">
        <f t="shared" si="90"/>
        <v>3994.3045199955754</v>
      </c>
      <c r="N94" s="90">
        <f t="shared" si="90"/>
        <v>7437.6605178084783</v>
      </c>
      <c r="O94" s="90">
        <f t="shared" si="90"/>
        <v>8054.300143982603</v>
      </c>
      <c r="P94" s="90">
        <f t="shared" si="90"/>
        <v>6847.1168899128243</v>
      </c>
      <c r="Q94" s="90">
        <f t="shared" si="90"/>
        <v>5908.6664351881755</v>
      </c>
      <c r="R94" s="90">
        <f t="shared" si="90"/>
        <v>3690.4402122238471</v>
      </c>
      <c r="S94" s="90">
        <f t="shared" si="90"/>
        <v>3876.8901597184986</v>
      </c>
      <c r="T94" s="90">
        <f t="shared" si="90"/>
        <v>14814.273022698715</v>
      </c>
      <c r="U94" s="90">
        <f t="shared" si="90"/>
        <v>19040.59750212399</v>
      </c>
      <c r="V94" s="90">
        <f t="shared" si="90"/>
        <v>18261.100102182154</v>
      </c>
      <c r="W94" s="90">
        <f t="shared" si="90"/>
        <v>10570.315194698176</v>
      </c>
      <c r="X94" s="90">
        <f t="shared" si="90"/>
        <v>3662.839977785211</v>
      </c>
      <c r="Y94" s="90">
        <f t="shared" si="90"/>
        <v>5470.3199574336304</v>
      </c>
      <c r="Z94" s="90">
        <f t="shared" si="90"/>
        <v>8124.159924776457</v>
      </c>
      <c r="AA94" s="90">
        <f t="shared" si="90"/>
        <v>8054.300143982603</v>
      </c>
    </row>
    <row r="95" spans="1:27" ht="16.5" customHeight="1" thickBot="1" x14ac:dyDescent="0.3">
      <c r="A95" s="719"/>
      <c r="B95" s="95" t="s">
        <v>17</v>
      </c>
      <c r="C95" s="14">
        <f>C94</f>
        <v>0</v>
      </c>
      <c r="D95" s="14">
        <f>C95+D94</f>
        <v>27.8734432963311</v>
      </c>
      <c r="E95" s="14">
        <f t="shared" ref="E95:AA95" si="91">D95+E94</f>
        <v>225.56240128027324</v>
      </c>
      <c r="F95" s="14">
        <f t="shared" si="91"/>
        <v>583.86324334147514</v>
      </c>
      <c r="G95" s="14">
        <f t="shared" si="91"/>
        <v>1134.8918523925913</v>
      </c>
      <c r="H95" s="14">
        <f t="shared" si="91"/>
        <v>3993.3692693991961</v>
      </c>
      <c r="I95" s="14">
        <f t="shared" si="91"/>
        <v>8555.9616950966629</v>
      </c>
      <c r="J95" s="14">
        <f t="shared" si="91"/>
        <v>14118.22626702289</v>
      </c>
      <c r="K95" s="14">
        <f t="shared" si="91"/>
        <v>18450.298513245143</v>
      </c>
      <c r="L95" s="14">
        <f t="shared" si="91"/>
        <v>20490.12256784704</v>
      </c>
      <c r="M95" s="14">
        <f t="shared" si="91"/>
        <v>24484.427087842614</v>
      </c>
      <c r="N95" s="14">
        <f t="shared" si="91"/>
        <v>31922.087605651093</v>
      </c>
      <c r="O95" s="14">
        <f t="shared" si="91"/>
        <v>39976.387749633694</v>
      </c>
      <c r="P95" s="14">
        <f t="shared" si="91"/>
        <v>46823.504639546518</v>
      </c>
      <c r="Q95" s="14">
        <f t="shared" si="91"/>
        <v>52732.171074734695</v>
      </c>
      <c r="R95" s="14">
        <f t="shared" si="91"/>
        <v>56422.611286958541</v>
      </c>
      <c r="S95" s="14">
        <f t="shared" si="91"/>
        <v>60299.501446677037</v>
      </c>
      <c r="T95" s="14">
        <f t="shared" si="91"/>
        <v>75113.774469375756</v>
      </c>
      <c r="U95" s="14">
        <f t="shared" si="91"/>
        <v>94154.371971499742</v>
      </c>
      <c r="V95" s="14">
        <f t="shared" si="91"/>
        <v>112415.4720736819</v>
      </c>
      <c r="W95" s="14">
        <f t="shared" si="91"/>
        <v>122985.78726838008</v>
      </c>
      <c r="X95" s="14">
        <f t="shared" si="91"/>
        <v>126648.6272461653</v>
      </c>
      <c r="Y95" s="14">
        <f t="shared" si="91"/>
        <v>132118.94720359892</v>
      </c>
      <c r="Z95" s="14">
        <f t="shared" si="91"/>
        <v>140243.10712837538</v>
      </c>
      <c r="AA95" s="14">
        <f t="shared" si="91"/>
        <v>148297.40727235799</v>
      </c>
    </row>
    <row r="96" spans="1:27" x14ac:dyDescent="0.25">
      <c r="A96" s="288"/>
      <c r="B96" s="220"/>
      <c r="C96" s="219"/>
      <c r="D96" s="219"/>
      <c r="E96" s="219"/>
      <c r="F96" s="219"/>
      <c r="G96" s="219"/>
      <c r="H96" s="219"/>
      <c r="I96" s="219"/>
      <c r="J96" s="219"/>
      <c r="K96" s="219"/>
      <c r="L96" s="219"/>
      <c r="M96" s="219"/>
      <c r="N96" s="219"/>
      <c r="O96" s="219"/>
      <c r="P96" s="219"/>
      <c r="Q96" s="219"/>
      <c r="R96" s="219"/>
      <c r="S96" s="219"/>
      <c r="T96" s="219"/>
      <c r="U96" s="219"/>
      <c r="V96" s="219"/>
      <c r="W96" s="219"/>
      <c r="X96" s="219"/>
      <c r="Y96" s="219"/>
      <c r="Z96" s="219"/>
      <c r="AA96" s="219"/>
    </row>
    <row r="97" spans="3:27" x14ac:dyDescent="0.25">
      <c r="C97" s="201"/>
      <c r="D97" s="201"/>
      <c r="E97" s="201"/>
      <c r="F97" s="201"/>
      <c r="G97" s="201"/>
      <c r="H97" s="201"/>
      <c r="I97" s="201"/>
      <c r="J97" s="201"/>
      <c r="K97" s="201"/>
      <c r="L97" s="201"/>
      <c r="M97" s="201"/>
      <c r="N97" s="201"/>
      <c r="O97" s="201"/>
      <c r="P97" s="201"/>
      <c r="Q97" s="201"/>
      <c r="R97" s="201"/>
      <c r="S97" s="201"/>
      <c r="T97" s="201"/>
      <c r="U97" s="201"/>
      <c r="V97" s="201"/>
      <c r="W97" s="201"/>
      <c r="X97" s="201"/>
      <c r="Y97" s="201"/>
      <c r="Z97" s="201"/>
      <c r="AA97" s="201"/>
    </row>
    <row r="98" spans="3:27" x14ac:dyDescent="0.25">
      <c r="C98" s="201"/>
      <c r="D98" s="201"/>
      <c r="E98" s="201"/>
      <c r="F98" s="201"/>
      <c r="R98" s="201"/>
      <c r="S98" s="201"/>
      <c r="T98" s="201"/>
      <c r="U98" s="201"/>
      <c r="V98" s="201"/>
      <c r="W98" s="201"/>
      <c r="X98" s="201"/>
      <c r="Y98" s="201"/>
      <c r="Z98" s="201"/>
      <c r="AA98" s="201"/>
    </row>
    <row r="99" spans="3:27" ht="14.45" customHeight="1" x14ac:dyDescent="0.25">
      <c r="C99" s="201"/>
      <c r="D99" s="201"/>
      <c r="E99" s="201"/>
      <c r="F99" s="201"/>
      <c r="R99" s="201"/>
      <c r="S99" s="201"/>
      <c r="T99" s="201"/>
      <c r="U99" s="201"/>
      <c r="V99" s="201"/>
      <c r="W99" s="201"/>
      <c r="X99" s="201"/>
      <c r="Y99" s="201"/>
      <c r="Z99" s="201"/>
      <c r="AA99" s="201"/>
    </row>
    <row r="100" spans="3:27" x14ac:dyDescent="0.25">
      <c r="C100" s="201"/>
      <c r="D100" s="201"/>
      <c r="E100" s="201"/>
      <c r="F100" s="201"/>
      <c r="R100" s="201"/>
      <c r="S100" s="201"/>
      <c r="T100" s="201"/>
      <c r="U100" s="201"/>
      <c r="V100" s="201"/>
      <c r="W100" s="201"/>
      <c r="X100" s="201"/>
      <c r="Y100" s="201"/>
      <c r="Z100" s="201"/>
      <c r="AA100" s="201"/>
    </row>
    <row r="101" spans="3:27" x14ac:dyDescent="0.25">
      <c r="C101" s="201"/>
      <c r="D101" s="201"/>
      <c r="E101" s="201"/>
      <c r="F101" s="201"/>
      <c r="R101" s="201"/>
      <c r="S101" s="201"/>
      <c r="T101" s="201"/>
      <c r="U101" s="201"/>
      <c r="V101" s="201"/>
      <c r="W101" s="201"/>
      <c r="X101" s="201"/>
      <c r="Y101" s="201"/>
      <c r="Z101" s="201"/>
      <c r="AA101" s="201"/>
    </row>
    <row r="102" spans="3:27" x14ac:dyDescent="0.25">
      <c r="C102" s="201"/>
      <c r="D102" s="201"/>
      <c r="E102" s="201"/>
      <c r="F102" s="201"/>
      <c r="R102" s="201"/>
      <c r="S102" s="201"/>
      <c r="T102" s="201"/>
      <c r="U102" s="201"/>
      <c r="V102" s="201"/>
      <c r="W102" s="201"/>
      <c r="X102" s="201"/>
      <c r="Y102" s="201"/>
      <c r="Z102" s="201"/>
      <c r="AA102" s="201"/>
    </row>
    <row r="103" spans="3:27" x14ac:dyDescent="0.25">
      <c r="C103" s="201"/>
      <c r="D103" s="201"/>
      <c r="E103" s="201"/>
      <c r="F103" s="201"/>
      <c r="R103" s="201"/>
      <c r="S103" s="201"/>
      <c r="T103" s="201"/>
      <c r="U103" s="201"/>
      <c r="V103" s="201"/>
      <c r="W103" s="201"/>
      <c r="X103" s="201"/>
      <c r="Y103" s="201"/>
      <c r="Z103" s="201"/>
      <c r="AA103" s="201"/>
    </row>
    <row r="104" spans="3:27" ht="14.45" customHeight="1" x14ac:dyDescent="0.25">
      <c r="C104" s="201"/>
      <c r="D104" s="201"/>
      <c r="E104" s="201"/>
      <c r="F104" s="201"/>
      <c r="R104" s="201"/>
      <c r="S104" s="201"/>
      <c r="T104" s="201"/>
      <c r="U104" s="201"/>
      <c r="V104" s="201"/>
      <c r="W104" s="201"/>
      <c r="X104" s="201"/>
      <c r="Y104" s="201"/>
      <c r="Z104" s="201"/>
      <c r="AA104" s="201"/>
    </row>
    <row r="105" spans="3:27" x14ac:dyDescent="0.25">
      <c r="C105" s="201"/>
      <c r="D105" s="201"/>
      <c r="E105" s="201"/>
      <c r="F105" s="201"/>
      <c r="G105" s="201"/>
      <c r="H105" s="201"/>
      <c r="I105" s="201"/>
      <c r="J105" s="201"/>
      <c r="K105" s="201"/>
      <c r="L105" s="201"/>
      <c r="M105" s="201"/>
      <c r="N105" s="201"/>
      <c r="O105" s="201"/>
      <c r="P105" s="201"/>
      <c r="Q105" s="201"/>
      <c r="R105" s="201"/>
      <c r="S105" s="201"/>
      <c r="T105" s="201"/>
      <c r="U105" s="201"/>
      <c r="V105" s="201"/>
      <c r="W105" s="201"/>
      <c r="X105" s="201"/>
      <c r="Y105" s="201"/>
      <c r="Z105" s="201"/>
      <c r="AA105" s="201"/>
    </row>
    <row r="106" spans="3:27" ht="14.45" customHeight="1" x14ac:dyDescent="0.25">
      <c r="C106" s="201"/>
      <c r="D106" s="201"/>
      <c r="E106" s="201"/>
      <c r="F106" s="201"/>
      <c r="G106" s="201"/>
      <c r="H106" s="201"/>
      <c r="I106" s="201"/>
      <c r="J106" s="201"/>
      <c r="K106" s="201"/>
      <c r="L106" s="201"/>
      <c r="M106" s="201"/>
      <c r="N106" s="201"/>
      <c r="O106" s="201"/>
      <c r="P106" s="201"/>
      <c r="Q106" s="201"/>
      <c r="R106" s="201"/>
      <c r="S106" s="201"/>
      <c r="T106" s="201"/>
      <c r="U106" s="201"/>
      <c r="V106" s="201"/>
      <c r="W106" s="201"/>
      <c r="X106" s="201"/>
      <c r="Y106" s="201"/>
      <c r="Z106" s="201"/>
      <c r="AA106" s="201"/>
    </row>
    <row r="107" spans="3:27" x14ac:dyDescent="0.25">
      <c r="C107" s="201"/>
      <c r="D107" s="201"/>
      <c r="E107" s="201"/>
      <c r="F107" s="201"/>
      <c r="G107" s="201"/>
      <c r="H107" s="201"/>
      <c r="I107" s="201"/>
      <c r="J107" s="201"/>
      <c r="K107" s="201"/>
      <c r="L107" s="201"/>
      <c r="M107" s="201"/>
      <c r="N107" s="201"/>
      <c r="O107" s="201"/>
      <c r="P107" s="201"/>
      <c r="Q107" s="201"/>
      <c r="R107" s="201"/>
      <c r="S107" s="201"/>
      <c r="T107" s="201"/>
      <c r="U107" s="201"/>
      <c r="V107" s="201"/>
      <c r="W107" s="201"/>
      <c r="X107" s="201"/>
      <c r="Y107" s="201"/>
      <c r="Z107" s="201"/>
      <c r="AA107" s="201"/>
    </row>
    <row r="113" spans="4:10" x14ac:dyDescent="0.25">
      <c r="J113" s="3"/>
    </row>
    <row r="114" spans="4:10" x14ac:dyDescent="0.25">
      <c r="D114" s="4"/>
    </row>
  </sheetData>
  <mergeCells count="8">
    <mergeCell ref="B75:B76"/>
    <mergeCell ref="A2:A14"/>
    <mergeCell ref="A17:A29"/>
    <mergeCell ref="A32:A44"/>
    <mergeCell ref="A82:A95"/>
    <mergeCell ref="A62:A72"/>
    <mergeCell ref="A47:A59"/>
    <mergeCell ref="A75:A76"/>
  </mergeCells>
  <pageMargins left="0.7" right="0.7" top="0.75" bottom="0.75" header="0.3" footer="0.3"/>
  <pageSetup orientation="portrait" r:id="rId1"/>
  <headerFooter>
    <oddFooter>&amp;RSchedule JNG-D7.G</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
    <tabColor rgb="FFEED3FD"/>
  </sheetPr>
  <dimension ref="A1:AI131"/>
  <sheetViews>
    <sheetView tabSelected="1" zoomScale="80" zoomScaleNormal="80" workbookViewId="0">
      <selection activeCell="B43" sqref="B43"/>
    </sheetView>
  </sheetViews>
  <sheetFormatPr defaultRowHeight="15" x14ac:dyDescent="0.25"/>
  <cols>
    <col min="1" max="1" width="9.85546875" customWidth="1"/>
    <col min="2" max="2" width="24.85546875" customWidth="1"/>
    <col min="3" max="11" width="14.42578125" customWidth="1"/>
    <col min="12" max="16" width="14.140625" bestFit="1" customWidth="1"/>
    <col min="17" max="27" width="14.140625" customWidth="1"/>
    <col min="28" max="28" width="10.5703125" bestFit="1" customWidth="1"/>
    <col min="29" max="35" width="11.140625" customWidth="1"/>
  </cols>
  <sheetData>
    <row r="1" spans="1:29" s="303" customFormat="1" ht="15.75" thickBot="1" x14ac:dyDescent="0.3">
      <c r="A1" s="68"/>
      <c r="B1" s="68"/>
      <c r="C1" s="68"/>
      <c r="D1" s="68"/>
      <c r="E1" s="68"/>
      <c r="F1" s="68"/>
      <c r="G1" s="68"/>
      <c r="H1" s="68"/>
      <c r="I1" s="68"/>
      <c r="J1" s="68"/>
      <c r="K1" s="68"/>
      <c r="L1" s="68"/>
      <c r="M1" s="68"/>
      <c r="N1" s="68"/>
      <c r="O1" s="68"/>
      <c r="P1" s="68"/>
      <c r="Q1" s="68"/>
      <c r="R1" s="68"/>
      <c r="S1" s="68"/>
      <c r="T1" s="68"/>
      <c r="U1" s="68"/>
      <c r="V1" s="68"/>
      <c r="W1" s="68"/>
      <c r="X1" s="68"/>
      <c r="Y1" s="68"/>
      <c r="Z1" s="68"/>
      <c r="AA1" s="68"/>
      <c r="AB1"/>
      <c r="AC1"/>
    </row>
    <row r="2" spans="1:29" ht="15.75" customHeight="1" thickBot="1" x14ac:dyDescent="0.3">
      <c r="A2" s="730" t="s">
        <v>204</v>
      </c>
      <c r="B2" s="313" t="s">
        <v>10</v>
      </c>
      <c r="C2" s="102">
        <f>'1M - RES'!C2</f>
        <v>45658</v>
      </c>
      <c r="D2" s="102">
        <f>'1M - RES'!D2</f>
        <v>45689</v>
      </c>
      <c r="E2" s="102">
        <f>'1M - RES'!E2</f>
        <v>45717</v>
      </c>
      <c r="F2" s="102">
        <f>'1M - RES'!F2</f>
        <v>45748</v>
      </c>
      <c r="G2" s="102">
        <f>'1M - RES'!G2</f>
        <v>45778</v>
      </c>
      <c r="H2" s="102">
        <f>'1M - RES'!H2</f>
        <v>45809</v>
      </c>
      <c r="I2" s="102">
        <f>'1M - RES'!I2</f>
        <v>45839</v>
      </c>
      <c r="J2" s="102">
        <f>'1M - RES'!J2</f>
        <v>45870</v>
      </c>
      <c r="K2" s="102">
        <f>'1M - RES'!K2</f>
        <v>45901</v>
      </c>
      <c r="L2" s="102">
        <f>'1M - RES'!L2</f>
        <v>45931</v>
      </c>
      <c r="M2" s="102">
        <f>'1M - RES'!M2</f>
        <v>45962</v>
      </c>
      <c r="N2" s="102">
        <f>'1M - RES'!N2</f>
        <v>45992</v>
      </c>
      <c r="O2" s="102">
        <f>'1M - RES'!O2</f>
        <v>46023</v>
      </c>
      <c r="P2" s="102">
        <f>'1M - RES'!P2</f>
        <v>46054</v>
      </c>
      <c r="Q2" s="102">
        <f>'1M - RES'!Q2</f>
        <v>46082</v>
      </c>
      <c r="R2" s="102">
        <f>'1M - RES'!R2</f>
        <v>46113</v>
      </c>
      <c r="S2" s="102">
        <f>'1M - RES'!S2</f>
        <v>46143</v>
      </c>
      <c r="T2" s="102">
        <f>'1M - RES'!T2</f>
        <v>46174</v>
      </c>
      <c r="U2" s="102">
        <f>'1M - RES'!U2</f>
        <v>46204</v>
      </c>
      <c r="V2" s="102">
        <f>'1M - RES'!V2</f>
        <v>46235</v>
      </c>
      <c r="W2" s="102">
        <f>'1M - RES'!W2</f>
        <v>46266</v>
      </c>
      <c r="X2" s="102">
        <f>'1M - RES'!X2</f>
        <v>46296</v>
      </c>
      <c r="Y2" s="102">
        <f>'1M - RES'!Y2</f>
        <v>46327</v>
      </c>
      <c r="Z2" s="102">
        <f>'1M - RES'!Z2</f>
        <v>46357</v>
      </c>
      <c r="AA2" s="102">
        <f>'1M - RES'!AA2</f>
        <v>46388</v>
      </c>
    </row>
    <row r="3" spans="1:29" ht="15" customHeight="1" x14ac:dyDescent="0.25">
      <c r="A3" s="731"/>
      <c r="B3" s="312" t="s">
        <v>18</v>
      </c>
      <c r="C3" s="471">
        <f>'BIZ kWh ENTRY'!C70</f>
        <v>0</v>
      </c>
      <c r="D3" s="471">
        <f>'BIZ kWh ENTRY'!D70</f>
        <v>0</v>
      </c>
      <c r="E3" s="471">
        <f>'BIZ kWh ENTRY'!E70</f>
        <v>0</v>
      </c>
      <c r="F3" s="471">
        <f>'BIZ kWh ENTRY'!F70</f>
        <v>0</v>
      </c>
      <c r="G3" s="471">
        <f>'BIZ kWh ENTRY'!G70</f>
        <v>0</v>
      </c>
      <c r="H3" s="471">
        <f>'BIZ kWh ENTRY'!H70</f>
        <v>0</v>
      </c>
      <c r="I3" s="471">
        <f>'BIZ kWh ENTRY'!I70</f>
        <v>420808</v>
      </c>
      <c r="J3" s="471">
        <f>'BIZ kWh ENTRY'!J70</f>
        <v>-420808</v>
      </c>
      <c r="K3" s="471">
        <f>'BIZ kWh ENTRY'!K70</f>
        <v>420808</v>
      </c>
      <c r="L3" s="471">
        <f>'BIZ kWh ENTRY'!L70</f>
        <v>-420808</v>
      </c>
      <c r="M3" s="471">
        <f>'BIZ kWh ENTRY'!M70</f>
        <v>0</v>
      </c>
      <c r="N3" s="471">
        <f>SUM('BIZ kWh ENTRY'!N70:T70)</f>
        <v>0</v>
      </c>
      <c r="O3" s="109"/>
      <c r="P3" s="109"/>
      <c r="Q3" s="109"/>
      <c r="R3" s="109"/>
      <c r="S3" s="109"/>
      <c r="T3" s="109"/>
      <c r="U3" s="109"/>
      <c r="V3" s="109"/>
      <c r="W3" s="109"/>
      <c r="X3" s="109"/>
      <c r="Y3" s="109"/>
      <c r="Z3" s="109"/>
      <c r="AA3" s="109"/>
    </row>
    <row r="4" spans="1:29" x14ac:dyDescent="0.25">
      <c r="A4" s="731"/>
      <c r="B4" s="7" t="s">
        <v>0</v>
      </c>
      <c r="C4" s="471">
        <f>'BIZ kWh ENTRY'!C71</f>
        <v>0</v>
      </c>
      <c r="D4" s="471">
        <f>'BIZ kWh ENTRY'!D71</f>
        <v>0</v>
      </c>
      <c r="E4" s="471">
        <f>'BIZ kWh ENTRY'!E71</f>
        <v>0</v>
      </c>
      <c r="F4" s="471">
        <f>'BIZ kWh ENTRY'!F71</f>
        <v>0</v>
      </c>
      <c r="G4" s="471">
        <f>'BIZ kWh ENTRY'!G71</f>
        <v>0</v>
      </c>
      <c r="H4" s="471">
        <f>'BIZ kWh ENTRY'!H71</f>
        <v>0</v>
      </c>
      <c r="I4" s="471">
        <f>'BIZ kWh ENTRY'!I71</f>
        <v>0</v>
      </c>
      <c r="J4" s="471">
        <f>'BIZ kWh ENTRY'!J71</f>
        <v>0</v>
      </c>
      <c r="K4" s="471">
        <f>'BIZ kWh ENTRY'!K71</f>
        <v>0</v>
      </c>
      <c r="L4" s="471">
        <f>'BIZ kWh ENTRY'!L71</f>
        <v>0</v>
      </c>
      <c r="M4" s="471">
        <f>'BIZ kWh ENTRY'!M71</f>
        <v>0</v>
      </c>
      <c r="N4" s="471">
        <f>SUM('BIZ kWh ENTRY'!N71:T71)</f>
        <v>0</v>
      </c>
      <c r="O4" s="109"/>
      <c r="P4" s="109"/>
      <c r="Q4" s="109"/>
      <c r="R4" s="109"/>
      <c r="S4" s="109"/>
      <c r="T4" s="109"/>
      <c r="U4" s="109"/>
      <c r="V4" s="109"/>
      <c r="W4" s="109"/>
      <c r="X4" s="109"/>
      <c r="Y4" s="109"/>
      <c r="Z4" s="109"/>
      <c r="AA4" s="109"/>
    </row>
    <row r="5" spans="1:29" x14ac:dyDescent="0.25">
      <c r="A5" s="731"/>
      <c r="B5" s="6" t="s">
        <v>19</v>
      </c>
      <c r="C5" s="471">
        <f>'BIZ kWh ENTRY'!C72</f>
        <v>0</v>
      </c>
      <c r="D5" s="471">
        <f>'BIZ kWh ENTRY'!D72</f>
        <v>0</v>
      </c>
      <c r="E5" s="471">
        <f>'BIZ kWh ENTRY'!E72</f>
        <v>33576</v>
      </c>
      <c r="F5" s="471">
        <f>'BIZ kWh ENTRY'!F72</f>
        <v>0</v>
      </c>
      <c r="G5" s="471">
        <f>'BIZ kWh ENTRY'!G72</f>
        <v>0</v>
      </c>
      <c r="H5" s="471">
        <f>'BIZ kWh ENTRY'!H72</f>
        <v>0</v>
      </c>
      <c r="I5" s="471">
        <f>'BIZ kWh ENTRY'!I72</f>
        <v>0</v>
      </c>
      <c r="J5" s="471">
        <f>'BIZ kWh ENTRY'!J72</f>
        <v>0</v>
      </c>
      <c r="K5" s="471">
        <f>'BIZ kWh ENTRY'!K72</f>
        <v>0</v>
      </c>
      <c r="L5" s="471">
        <f>'BIZ kWh ENTRY'!L72</f>
        <v>0</v>
      </c>
      <c r="M5" s="471">
        <f>'BIZ kWh ENTRY'!M72</f>
        <v>1332.3236507721635</v>
      </c>
      <c r="N5" s="471">
        <f>SUM('BIZ kWh ENTRY'!N72:T72)</f>
        <v>16560.942516407555</v>
      </c>
      <c r="O5" s="109"/>
      <c r="P5" s="109"/>
      <c r="Q5" s="109"/>
      <c r="R5" s="109"/>
      <c r="S5" s="109"/>
      <c r="T5" s="109"/>
      <c r="U5" s="109"/>
      <c r="V5" s="109"/>
      <c r="W5" s="109"/>
      <c r="X5" s="109"/>
      <c r="Y5" s="109"/>
      <c r="Z5" s="109"/>
      <c r="AA5" s="109"/>
    </row>
    <row r="6" spans="1:29" x14ac:dyDescent="0.25">
      <c r="A6" s="731"/>
      <c r="B6" s="6" t="s">
        <v>1</v>
      </c>
      <c r="C6" s="471">
        <f>'BIZ kWh ENTRY'!C73</f>
        <v>0</v>
      </c>
      <c r="D6" s="471">
        <f>'BIZ kWh ENTRY'!D73</f>
        <v>0</v>
      </c>
      <c r="E6" s="471">
        <f>'BIZ kWh ENTRY'!E73</f>
        <v>18997</v>
      </c>
      <c r="F6" s="471">
        <f>'BIZ kWh ENTRY'!F73</f>
        <v>1423</v>
      </c>
      <c r="G6" s="471">
        <f>'BIZ kWh ENTRY'!G73</f>
        <v>734</v>
      </c>
      <c r="H6" s="471">
        <f>'BIZ kWh ENTRY'!H73</f>
        <v>9090</v>
      </c>
      <c r="I6" s="471">
        <f>'BIZ kWh ENTRY'!I73</f>
        <v>734</v>
      </c>
      <c r="J6" s="471">
        <f>'BIZ kWh ENTRY'!J73</f>
        <v>121561</v>
      </c>
      <c r="K6" s="471">
        <f>'BIZ kWh ENTRY'!K73</f>
        <v>98431</v>
      </c>
      <c r="L6" s="471">
        <f>'BIZ kWh ENTRY'!L73</f>
        <v>160685</v>
      </c>
      <c r="M6" s="471">
        <f>'BIZ kWh ENTRY'!M73</f>
        <v>16334.813332696418</v>
      </c>
      <c r="N6" s="471">
        <f>SUM('BIZ kWh ENTRY'!N73:T73)</f>
        <v>203043.68571574197</v>
      </c>
      <c r="O6" s="109"/>
      <c r="P6" s="109"/>
      <c r="Q6" s="109"/>
      <c r="R6" s="109"/>
      <c r="S6" s="109"/>
      <c r="T6" s="109"/>
      <c r="U6" s="109"/>
      <c r="V6" s="109"/>
      <c r="W6" s="109"/>
      <c r="X6" s="109"/>
      <c r="Y6" s="109"/>
      <c r="Z6" s="109"/>
      <c r="AA6" s="109"/>
    </row>
    <row r="7" spans="1:29" x14ac:dyDescent="0.25">
      <c r="A7" s="731"/>
      <c r="B7" s="7" t="s">
        <v>20</v>
      </c>
      <c r="C7" s="471">
        <f>'BIZ kWh ENTRY'!C74</f>
        <v>0</v>
      </c>
      <c r="D7" s="471">
        <f>'BIZ kWh ENTRY'!D74</f>
        <v>0</v>
      </c>
      <c r="E7" s="471">
        <f>'BIZ kWh ENTRY'!E74</f>
        <v>0</v>
      </c>
      <c r="F7" s="471">
        <f>'BIZ kWh ENTRY'!F74</f>
        <v>0</v>
      </c>
      <c r="G7" s="471">
        <f>'BIZ kWh ENTRY'!G74</f>
        <v>0</v>
      </c>
      <c r="H7" s="471">
        <f>'BIZ kWh ENTRY'!H74</f>
        <v>0</v>
      </c>
      <c r="I7" s="471">
        <f>'BIZ kWh ENTRY'!I74</f>
        <v>0</v>
      </c>
      <c r="J7" s="471">
        <f>'BIZ kWh ENTRY'!J74</f>
        <v>0</v>
      </c>
      <c r="K7" s="471">
        <f>'BIZ kWh ENTRY'!K74</f>
        <v>0</v>
      </c>
      <c r="L7" s="471">
        <f>'BIZ kWh ENTRY'!L74</f>
        <v>0</v>
      </c>
      <c r="M7" s="471">
        <f>'BIZ kWh ENTRY'!M74</f>
        <v>0</v>
      </c>
      <c r="N7" s="471">
        <f>SUM('BIZ kWh ENTRY'!N74:T74)</f>
        <v>0</v>
      </c>
      <c r="O7" s="109"/>
      <c r="P7" s="109"/>
      <c r="Q7" s="109"/>
      <c r="R7" s="109"/>
      <c r="S7" s="109"/>
      <c r="T7" s="109"/>
      <c r="U7" s="109"/>
      <c r="V7" s="109"/>
      <c r="W7" s="109"/>
      <c r="X7" s="109"/>
      <c r="Y7" s="109"/>
      <c r="Z7" s="109"/>
      <c r="AA7" s="109"/>
    </row>
    <row r="8" spans="1:29" x14ac:dyDescent="0.25">
      <c r="A8" s="731"/>
      <c r="B8" s="6" t="s">
        <v>9</v>
      </c>
      <c r="C8" s="471">
        <f>'BIZ kWh ENTRY'!C75</f>
        <v>0</v>
      </c>
      <c r="D8" s="471">
        <f>'BIZ kWh ENTRY'!D75</f>
        <v>0</v>
      </c>
      <c r="E8" s="471">
        <f>'BIZ kWh ENTRY'!E75</f>
        <v>0</v>
      </c>
      <c r="F8" s="471">
        <f>'BIZ kWh ENTRY'!F75</f>
        <v>0</v>
      </c>
      <c r="G8" s="471">
        <f>'BIZ kWh ENTRY'!G75</f>
        <v>0</v>
      </c>
      <c r="H8" s="471">
        <f>'BIZ kWh ENTRY'!H75</f>
        <v>0</v>
      </c>
      <c r="I8" s="471">
        <f>'BIZ kWh ENTRY'!I75</f>
        <v>0</v>
      </c>
      <c r="J8" s="471">
        <f>'BIZ kWh ENTRY'!J75</f>
        <v>0</v>
      </c>
      <c r="K8" s="471">
        <f>'BIZ kWh ENTRY'!K75</f>
        <v>0</v>
      </c>
      <c r="L8" s="471">
        <f>'BIZ kWh ENTRY'!L75</f>
        <v>0</v>
      </c>
      <c r="M8" s="471">
        <f>'BIZ kWh ENTRY'!M75</f>
        <v>0</v>
      </c>
      <c r="N8" s="471">
        <f>SUM('BIZ kWh ENTRY'!N75:T75)</f>
        <v>0</v>
      </c>
      <c r="O8" s="109"/>
      <c r="P8" s="109"/>
      <c r="Q8" s="109"/>
      <c r="R8" s="109"/>
      <c r="S8" s="109"/>
      <c r="T8" s="109"/>
      <c r="U8" s="109"/>
      <c r="V8" s="109"/>
      <c r="W8" s="109"/>
      <c r="X8" s="109"/>
      <c r="Y8" s="109"/>
      <c r="Z8" s="109"/>
      <c r="AA8" s="109"/>
    </row>
    <row r="9" spans="1:29" x14ac:dyDescent="0.25">
      <c r="A9" s="731"/>
      <c r="B9" s="6" t="s">
        <v>3</v>
      </c>
      <c r="C9" s="471">
        <f>'BIZ kWh ENTRY'!C76</f>
        <v>0</v>
      </c>
      <c r="D9" s="471">
        <f>'BIZ kWh ENTRY'!D76</f>
        <v>0</v>
      </c>
      <c r="E9" s="471">
        <f>'BIZ kWh ENTRY'!E76</f>
        <v>0</v>
      </c>
      <c r="F9" s="471">
        <f>'BIZ kWh ENTRY'!F76</f>
        <v>83985</v>
      </c>
      <c r="G9" s="471">
        <f>'BIZ kWh ENTRY'!G76</f>
        <v>8352</v>
      </c>
      <c r="H9" s="471">
        <f>'BIZ kWh ENTRY'!H76</f>
        <v>0</v>
      </c>
      <c r="I9" s="471">
        <f>'BIZ kWh ENTRY'!I76</f>
        <v>55343</v>
      </c>
      <c r="J9" s="471">
        <f>'BIZ kWh ENTRY'!J76</f>
        <v>27118</v>
      </c>
      <c r="K9" s="471">
        <f>'BIZ kWh ENTRY'!K76</f>
        <v>320873</v>
      </c>
      <c r="L9" s="471">
        <f>'BIZ kWh ENTRY'!L76</f>
        <v>0</v>
      </c>
      <c r="M9" s="471">
        <f>'BIZ kWh ENTRY'!M76</f>
        <v>19668.638202939273</v>
      </c>
      <c r="N9" s="471">
        <f>SUM('BIZ kWh ENTRY'!N76:T76)</f>
        <v>244483.52805725069</v>
      </c>
      <c r="O9" s="109"/>
      <c r="P9" s="109"/>
      <c r="Q9" s="109"/>
      <c r="R9" s="109"/>
      <c r="S9" s="109"/>
      <c r="T9" s="109"/>
      <c r="U9" s="109"/>
      <c r="V9" s="109"/>
      <c r="W9" s="109"/>
      <c r="X9" s="109"/>
      <c r="Y9" s="109"/>
      <c r="Z9" s="109"/>
      <c r="AA9" s="109"/>
    </row>
    <row r="10" spans="1:29" x14ac:dyDescent="0.25">
      <c r="A10" s="731"/>
      <c r="B10" s="6" t="s">
        <v>4</v>
      </c>
      <c r="C10" s="471">
        <f>'BIZ kWh ENTRY'!C77</f>
        <v>0</v>
      </c>
      <c r="D10" s="471">
        <f>'BIZ kWh ENTRY'!D77</f>
        <v>0</v>
      </c>
      <c r="E10" s="471">
        <f>'BIZ kWh ENTRY'!E77</f>
        <v>0</v>
      </c>
      <c r="F10" s="471">
        <f>'BIZ kWh ENTRY'!F77</f>
        <v>0</v>
      </c>
      <c r="G10" s="471">
        <f>'BIZ kWh ENTRY'!G77</f>
        <v>0</v>
      </c>
      <c r="H10" s="471">
        <f>'BIZ kWh ENTRY'!H77</f>
        <v>0</v>
      </c>
      <c r="I10" s="471">
        <f>'BIZ kWh ENTRY'!I77</f>
        <v>0</v>
      </c>
      <c r="J10" s="471">
        <f>'BIZ kWh ENTRY'!J77</f>
        <v>0</v>
      </c>
      <c r="K10" s="471">
        <f>'BIZ kWh ENTRY'!K77</f>
        <v>0</v>
      </c>
      <c r="L10" s="471">
        <f>'BIZ kWh ENTRY'!L77</f>
        <v>0</v>
      </c>
      <c r="M10" s="471">
        <f>'BIZ kWh ENTRY'!M77</f>
        <v>0</v>
      </c>
      <c r="N10" s="471">
        <f>SUM('BIZ kWh ENTRY'!N77:T77)</f>
        <v>0</v>
      </c>
      <c r="O10" s="109"/>
      <c r="P10" s="109"/>
      <c r="Q10" s="109"/>
      <c r="R10" s="109"/>
      <c r="S10" s="109"/>
      <c r="T10" s="109"/>
      <c r="U10" s="109"/>
      <c r="V10" s="109"/>
      <c r="W10" s="109"/>
      <c r="X10" s="109"/>
      <c r="Y10" s="109"/>
      <c r="Z10" s="109"/>
      <c r="AA10" s="109"/>
    </row>
    <row r="11" spans="1:29" x14ac:dyDescent="0.25">
      <c r="A11" s="731"/>
      <c r="B11" s="6" t="s">
        <v>5</v>
      </c>
      <c r="C11" s="471">
        <f>'BIZ kWh ENTRY'!C78</f>
        <v>0</v>
      </c>
      <c r="D11" s="471">
        <f>'BIZ kWh ENTRY'!D78</f>
        <v>0</v>
      </c>
      <c r="E11" s="471">
        <f>'BIZ kWh ENTRY'!E78</f>
        <v>0</v>
      </c>
      <c r="F11" s="471">
        <f>'BIZ kWh ENTRY'!F78</f>
        <v>0</v>
      </c>
      <c r="G11" s="471">
        <f>'BIZ kWh ENTRY'!G78</f>
        <v>0</v>
      </c>
      <c r="H11" s="471">
        <f>'BIZ kWh ENTRY'!H78</f>
        <v>0</v>
      </c>
      <c r="I11" s="471">
        <f>'BIZ kWh ENTRY'!I78</f>
        <v>0</v>
      </c>
      <c r="J11" s="471">
        <f>'BIZ kWh ENTRY'!J78</f>
        <v>0</v>
      </c>
      <c r="K11" s="471">
        <f>'BIZ kWh ENTRY'!K78</f>
        <v>0</v>
      </c>
      <c r="L11" s="471">
        <f>'BIZ kWh ENTRY'!L78</f>
        <v>0</v>
      </c>
      <c r="M11" s="471">
        <f>'BIZ kWh ENTRY'!M78</f>
        <v>0</v>
      </c>
      <c r="N11" s="471">
        <f>SUM('BIZ kWh ENTRY'!N78:T78)</f>
        <v>0</v>
      </c>
      <c r="O11" s="109"/>
      <c r="P11" s="109"/>
      <c r="Q11" s="109"/>
      <c r="R11" s="109"/>
      <c r="S11" s="109"/>
      <c r="T11" s="109"/>
      <c r="U11" s="109"/>
      <c r="V11" s="109"/>
      <c r="W11" s="109"/>
      <c r="X11" s="109"/>
      <c r="Y11" s="109"/>
      <c r="Z11" s="109"/>
      <c r="AA11" s="109"/>
    </row>
    <row r="12" spans="1:29" x14ac:dyDescent="0.25">
      <c r="A12" s="731"/>
      <c r="B12" s="6" t="s">
        <v>21</v>
      </c>
      <c r="C12" s="471">
        <f>'BIZ kWh ENTRY'!C79</f>
        <v>0</v>
      </c>
      <c r="D12" s="471">
        <f>'BIZ kWh ENTRY'!D79</f>
        <v>0</v>
      </c>
      <c r="E12" s="471">
        <f>'BIZ kWh ENTRY'!E79</f>
        <v>0</v>
      </c>
      <c r="F12" s="471">
        <f>'BIZ kWh ENTRY'!F79</f>
        <v>0</v>
      </c>
      <c r="G12" s="471">
        <f>'BIZ kWh ENTRY'!G79</f>
        <v>0</v>
      </c>
      <c r="H12" s="471">
        <f>'BIZ kWh ENTRY'!H79</f>
        <v>0</v>
      </c>
      <c r="I12" s="471">
        <f>'BIZ kWh ENTRY'!I79</f>
        <v>128270</v>
      </c>
      <c r="J12" s="471">
        <f>'BIZ kWh ENTRY'!J79</f>
        <v>0</v>
      </c>
      <c r="K12" s="471">
        <f>'BIZ kWh ENTRY'!K79</f>
        <v>0</v>
      </c>
      <c r="L12" s="471">
        <f>'BIZ kWh ENTRY'!L79</f>
        <v>0</v>
      </c>
      <c r="M12" s="471">
        <f>'BIZ kWh ENTRY'!M79</f>
        <v>5089.8604564136704</v>
      </c>
      <c r="N12" s="471">
        <f>SUM('BIZ kWh ENTRY'!N79:T79)</f>
        <v>63267.574951739247</v>
      </c>
      <c r="O12" s="109"/>
      <c r="P12" s="109"/>
      <c r="Q12" s="109"/>
      <c r="R12" s="109"/>
      <c r="S12" s="109"/>
      <c r="T12" s="109"/>
      <c r="U12" s="109"/>
      <c r="V12" s="109"/>
      <c r="W12" s="109"/>
      <c r="X12" s="109"/>
      <c r="Y12" s="109"/>
      <c r="Z12" s="109"/>
      <c r="AA12" s="109"/>
    </row>
    <row r="13" spans="1:29" x14ac:dyDescent="0.25">
      <c r="A13" s="731"/>
      <c r="B13" s="6" t="s">
        <v>22</v>
      </c>
      <c r="C13" s="471">
        <f>'BIZ kWh ENTRY'!C80</f>
        <v>0</v>
      </c>
      <c r="D13" s="471">
        <f>'BIZ kWh ENTRY'!D80</f>
        <v>0</v>
      </c>
      <c r="E13" s="471">
        <f>'BIZ kWh ENTRY'!E80</f>
        <v>0</v>
      </c>
      <c r="F13" s="471">
        <f>'BIZ kWh ENTRY'!F80</f>
        <v>0</v>
      </c>
      <c r="G13" s="471">
        <f>'BIZ kWh ENTRY'!G80</f>
        <v>0</v>
      </c>
      <c r="H13" s="471">
        <f>'BIZ kWh ENTRY'!H80</f>
        <v>0</v>
      </c>
      <c r="I13" s="471">
        <f>'BIZ kWh ENTRY'!I80</f>
        <v>144725</v>
      </c>
      <c r="J13" s="471">
        <f>'BIZ kWh ENTRY'!J80</f>
        <v>0</v>
      </c>
      <c r="K13" s="471">
        <f>'BIZ kWh ENTRY'!K80</f>
        <v>0</v>
      </c>
      <c r="L13" s="471">
        <f>'BIZ kWh ENTRY'!L80</f>
        <v>0</v>
      </c>
      <c r="M13" s="471">
        <f>'BIZ kWh ENTRY'!M80</f>
        <v>5742.8085643912718</v>
      </c>
      <c r="N13" s="471">
        <f>SUM('BIZ kWh ENTRY'!N80:T80)</f>
        <v>71383.798120296735</v>
      </c>
      <c r="O13" s="109"/>
      <c r="P13" s="109"/>
      <c r="Q13" s="109"/>
      <c r="R13" s="109"/>
      <c r="S13" s="109"/>
      <c r="T13" s="109"/>
      <c r="U13" s="109"/>
      <c r="V13" s="109"/>
      <c r="W13" s="109"/>
      <c r="X13" s="109"/>
      <c r="Y13" s="109"/>
      <c r="Z13" s="109"/>
      <c r="AA13" s="109"/>
    </row>
    <row r="14" spans="1:29" x14ac:dyDescent="0.25">
      <c r="A14" s="731"/>
      <c r="B14" s="6" t="s">
        <v>7</v>
      </c>
      <c r="C14" s="471">
        <f>'BIZ kWh ENTRY'!C81</f>
        <v>0</v>
      </c>
      <c r="D14" s="471">
        <f>'BIZ kWh ENTRY'!D81</f>
        <v>0</v>
      </c>
      <c r="E14" s="471">
        <f>'BIZ kWh ENTRY'!E81</f>
        <v>137622</v>
      </c>
      <c r="F14" s="471">
        <f>'BIZ kWh ENTRY'!F81</f>
        <v>0</v>
      </c>
      <c r="G14" s="471">
        <f>'BIZ kWh ENTRY'!G81</f>
        <v>0</v>
      </c>
      <c r="H14" s="471">
        <f>'BIZ kWh ENTRY'!H81</f>
        <v>0</v>
      </c>
      <c r="I14" s="471">
        <f>'BIZ kWh ENTRY'!I81</f>
        <v>0</v>
      </c>
      <c r="J14" s="471">
        <f>'BIZ kWh ENTRY'!J81</f>
        <v>0</v>
      </c>
      <c r="K14" s="471">
        <f>'BIZ kWh ENTRY'!K81</f>
        <v>0</v>
      </c>
      <c r="L14" s="471">
        <f>'BIZ kWh ENTRY'!L81</f>
        <v>0</v>
      </c>
      <c r="M14" s="471">
        <f>'BIZ kWh ENTRY'!M81</f>
        <v>5460.9556071767538</v>
      </c>
      <c r="N14" s="471">
        <f>SUM('BIZ kWh ENTRY'!N81:T81)</f>
        <v>67880.332112015749</v>
      </c>
      <c r="O14" s="109"/>
      <c r="P14" s="109"/>
      <c r="Q14" s="109"/>
      <c r="R14" s="109"/>
      <c r="S14" s="109"/>
      <c r="T14" s="109"/>
      <c r="U14" s="109"/>
      <c r="V14" s="109"/>
      <c r="W14" s="109"/>
      <c r="X14" s="109"/>
      <c r="Y14" s="109"/>
      <c r="Z14" s="109"/>
      <c r="AA14" s="109"/>
    </row>
    <row r="15" spans="1:29" x14ac:dyDescent="0.25">
      <c r="A15" s="731"/>
      <c r="B15" s="6" t="s">
        <v>8</v>
      </c>
      <c r="C15" s="471">
        <f>'BIZ kWh ENTRY'!C82</f>
        <v>0</v>
      </c>
      <c r="D15" s="471">
        <f>'BIZ kWh ENTRY'!D82</f>
        <v>0</v>
      </c>
      <c r="E15" s="471">
        <f>'BIZ kWh ENTRY'!E82</f>
        <v>0</v>
      </c>
      <c r="F15" s="471">
        <f>'BIZ kWh ENTRY'!F82</f>
        <v>0</v>
      </c>
      <c r="G15" s="471">
        <f>'BIZ kWh ENTRY'!G82</f>
        <v>0</v>
      </c>
      <c r="H15" s="471">
        <f>'BIZ kWh ENTRY'!H82</f>
        <v>0</v>
      </c>
      <c r="I15" s="471">
        <f>'BIZ kWh ENTRY'!I82</f>
        <v>0</v>
      </c>
      <c r="J15" s="471">
        <f>'BIZ kWh ENTRY'!J82</f>
        <v>0</v>
      </c>
      <c r="K15" s="471">
        <f>'BIZ kWh ENTRY'!K82</f>
        <v>0</v>
      </c>
      <c r="L15" s="471">
        <f>'BIZ kWh ENTRY'!L82</f>
        <v>0</v>
      </c>
      <c r="M15" s="471">
        <f>'BIZ kWh ENTRY'!M82</f>
        <v>0</v>
      </c>
      <c r="N15" s="471">
        <f>SUM('BIZ kWh ENTRY'!N82:T82)</f>
        <v>0</v>
      </c>
      <c r="O15" s="109"/>
      <c r="P15" s="109"/>
      <c r="Q15" s="109"/>
      <c r="R15" s="109"/>
      <c r="S15" s="109"/>
      <c r="T15" s="109"/>
      <c r="U15" s="109"/>
      <c r="V15" s="109"/>
      <c r="W15" s="109"/>
      <c r="X15" s="109"/>
      <c r="Y15" s="109"/>
      <c r="Z15" s="109"/>
      <c r="AA15" s="109"/>
    </row>
    <row r="16" spans="1:29" x14ac:dyDescent="0.25">
      <c r="A16" s="731"/>
      <c r="B16" s="6" t="s">
        <v>11</v>
      </c>
      <c r="C16" s="2"/>
      <c r="D16" s="2"/>
      <c r="E16" s="165"/>
      <c r="F16" s="165"/>
      <c r="G16" s="165"/>
      <c r="H16" s="165"/>
      <c r="I16" s="165"/>
      <c r="J16" s="165"/>
      <c r="K16" s="165"/>
      <c r="L16" s="165"/>
      <c r="M16" s="165"/>
      <c r="N16" s="165"/>
      <c r="O16" s="109"/>
      <c r="P16" s="109"/>
      <c r="Q16" s="109"/>
      <c r="R16" s="109"/>
      <c r="S16" s="109"/>
      <c r="T16" s="109"/>
      <c r="U16" s="109"/>
      <c r="V16" s="109"/>
      <c r="W16" s="109"/>
      <c r="X16" s="109"/>
      <c r="Y16" s="109"/>
      <c r="Z16" s="109"/>
      <c r="AA16" s="109"/>
    </row>
    <row r="17" spans="1:28" ht="15.75" thickBot="1" x14ac:dyDescent="0.3">
      <c r="A17" s="732"/>
      <c r="B17" s="136" t="str">
        <f>'1M - RES'!B14</f>
        <v>Monthly kWh</v>
      </c>
      <c r="C17" s="166">
        <f>SUM(C3:C16)</f>
        <v>0</v>
      </c>
      <c r="D17" s="166">
        <f t="shared" ref="D17:AA17" si="0">SUM(D3:D16)</f>
        <v>0</v>
      </c>
      <c r="E17" s="166">
        <f t="shared" si="0"/>
        <v>190195</v>
      </c>
      <c r="F17" s="166">
        <f t="shared" si="0"/>
        <v>85408</v>
      </c>
      <c r="G17" s="166">
        <f t="shared" si="0"/>
        <v>9086</v>
      </c>
      <c r="H17" s="166">
        <f t="shared" si="0"/>
        <v>9090</v>
      </c>
      <c r="I17" s="166">
        <f t="shared" si="0"/>
        <v>749880</v>
      </c>
      <c r="J17" s="166">
        <f t="shared" si="0"/>
        <v>-272129</v>
      </c>
      <c r="K17" s="166">
        <f t="shared" si="0"/>
        <v>840112</v>
      </c>
      <c r="L17" s="166">
        <f t="shared" si="0"/>
        <v>-260123</v>
      </c>
      <c r="M17" s="166">
        <f t="shared" si="0"/>
        <v>53629.399814389551</v>
      </c>
      <c r="N17" s="166">
        <f t="shared" si="0"/>
        <v>666619.86147345183</v>
      </c>
      <c r="O17" s="167">
        <f t="shared" si="0"/>
        <v>0</v>
      </c>
      <c r="P17" s="167">
        <f t="shared" si="0"/>
        <v>0</v>
      </c>
      <c r="Q17" s="167">
        <f t="shared" si="0"/>
        <v>0</v>
      </c>
      <c r="R17" s="167">
        <f t="shared" si="0"/>
        <v>0</v>
      </c>
      <c r="S17" s="167">
        <f t="shared" si="0"/>
        <v>0</v>
      </c>
      <c r="T17" s="167">
        <f t="shared" si="0"/>
        <v>0</v>
      </c>
      <c r="U17" s="167">
        <f t="shared" si="0"/>
        <v>0</v>
      </c>
      <c r="V17" s="167">
        <f t="shared" si="0"/>
        <v>0</v>
      </c>
      <c r="W17" s="167">
        <f t="shared" si="0"/>
        <v>0</v>
      </c>
      <c r="X17" s="167">
        <f t="shared" si="0"/>
        <v>0</v>
      </c>
      <c r="Y17" s="167">
        <f t="shared" si="0"/>
        <v>0</v>
      </c>
      <c r="Z17" s="167">
        <f t="shared" si="0"/>
        <v>0</v>
      </c>
      <c r="AA17" s="167">
        <f t="shared" si="0"/>
        <v>0</v>
      </c>
    </row>
    <row r="18" spans="1:28" x14ac:dyDescent="0.25">
      <c r="A18" s="300"/>
      <c r="B18" s="301"/>
      <c r="C18" s="301"/>
      <c r="D18" s="301"/>
      <c r="E18" s="301"/>
      <c r="F18" s="301"/>
      <c r="G18" s="301"/>
      <c r="H18" s="301"/>
      <c r="I18" s="301"/>
      <c r="J18" s="301"/>
      <c r="K18" s="301"/>
      <c r="L18" s="301"/>
      <c r="M18" s="301"/>
      <c r="N18" s="301"/>
      <c r="O18" s="301"/>
      <c r="P18" s="301"/>
      <c r="Q18" s="301"/>
      <c r="R18" s="301"/>
      <c r="S18" s="301"/>
      <c r="T18" s="301"/>
      <c r="U18" s="301"/>
      <c r="V18" s="301"/>
      <c r="W18" s="301"/>
      <c r="X18" s="301"/>
      <c r="Y18" s="301"/>
      <c r="Z18" s="301"/>
      <c r="AA18" s="301"/>
      <c r="AB18" s="301"/>
    </row>
    <row r="19" spans="1:28" ht="15.75" thickBot="1" x14ac:dyDescent="0.3">
      <c r="C19" s="222"/>
      <c r="D19" s="222"/>
      <c r="E19" s="222"/>
      <c r="F19" s="222"/>
      <c r="G19" s="222"/>
      <c r="H19" s="222"/>
      <c r="I19" s="222"/>
      <c r="J19" s="222"/>
      <c r="K19" s="222"/>
      <c r="L19" s="222"/>
      <c r="M19" s="222"/>
      <c r="N19" s="222"/>
      <c r="O19" s="222"/>
      <c r="P19" s="222"/>
      <c r="Q19" s="222"/>
      <c r="R19" s="222"/>
      <c r="S19" s="222"/>
      <c r="T19" s="222"/>
      <c r="U19" s="222"/>
      <c r="V19" s="222"/>
      <c r="W19" s="222"/>
      <c r="X19" s="222"/>
      <c r="Y19" s="222"/>
      <c r="Z19" s="222"/>
      <c r="AA19" s="222"/>
      <c r="AB19" s="301"/>
    </row>
    <row r="20" spans="1:28" ht="16.5" thickBot="1" x14ac:dyDescent="0.3">
      <c r="A20" s="733" t="s">
        <v>205</v>
      </c>
      <c r="B20" s="313" t="s">
        <v>10</v>
      </c>
      <c r="C20" s="102">
        <f>C$2</f>
        <v>45658</v>
      </c>
      <c r="D20" s="102">
        <f t="shared" ref="D20:AA20" si="1">D$2</f>
        <v>45689</v>
      </c>
      <c r="E20" s="102">
        <f t="shared" si="1"/>
        <v>45717</v>
      </c>
      <c r="F20" s="102">
        <f t="shared" si="1"/>
        <v>45748</v>
      </c>
      <c r="G20" s="102">
        <f t="shared" si="1"/>
        <v>45778</v>
      </c>
      <c r="H20" s="102">
        <f t="shared" si="1"/>
        <v>45809</v>
      </c>
      <c r="I20" s="102">
        <f t="shared" si="1"/>
        <v>45839</v>
      </c>
      <c r="J20" s="102">
        <f t="shared" si="1"/>
        <v>45870</v>
      </c>
      <c r="K20" s="102">
        <f t="shared" si="1"/>
        <v>45901</v>
      </c>
      <c r="L20" s="102">
        <f t="shared" si="1"/>
        <v>45931</v>
      </c>
      <c r="M20" s="102">
        <f t="shared" si="1"/>
        <v>45962</v>
      </c>
      <c r="N20" s="102">
        <f t="shared" si="1"/>
        <v>45992</v>
      </c>
      <c r="O20" s="102">
        <f t="shared" si="1"/>
        <v>46023</v>
      </c>
      <c r="P20" s="102">
        <f t="shared" si="1"/>
        <v>46054</v>
      </c>
      <c r="Q20" s="102">
        <f t="shared" si="1"/>
        <v>46082</v>
      </c>
      <c r="R20" s="102">
        <f t="shared" si="1"/>
        <v>46113</v>
      </c>
      <c r="S20" s="102">
        <f t="shared" si="1"/>
        <v>46143</v>
      </c>
      <c r="T20" s="102">
        <f t="shared" si="1"/>
        <v>46174</v>
      </c>
      <c r="U20" s="102">
        <f t="shared" si="1"/>
        <v>46204</v>
      </c>
      <c r="V20" s="102">
        <f t="shared" si="1"/>
        <v>46235</v>
      </c>
      <c r="W20" s="102">
        <f t="shared" si="1"/>
        <v>46266</v>
      </c>
      <c r="X20" s="102">
        <f t="shared" si="1"/>
        <v>46296</v>
      </c>
      <c r="Y20" s="102">
        <f t="shared" si="1"/>
        <v>46327</v>
      </c>
      <c r="Z20" s="102">
        <f t="shared" si="1"/>
        <v>46357</v>
      </c>
      <c r="AA20" s="102">
        <f t="shared" si="1"/>
        <v>46388</v>
      </c>
      <c r="AB20" s="301"/>
    </row>
    <row r="21" spans="1:28" ht="15" customHeight="1" x14ac:dyDescent="0.25">
      <c r="A21" s="734"/>
      <c r="B21" s="312" t="str">
        <f t="shared" ref="B21:C35" si="2">B3</f>
        <v>Air Comp</v>
      </c>
      <c r="C21" s="2">
        <f>C3</f>
        <v>0</v>
      </c>
      <c r="D21" s="2">
        <f>IF(SUM($C$17:$N$17)=0,0,C21+D3)</f>
        <v>0</v>
      </c>
      <c r="E21" s="2">
        <f t="shared" ref="E21:AA22" si="3">IF(SUM($C$17:$N$17)=0,0,D21+E3)</f>
        <v>0</v>
      </c>
      <c r="F21" s="2">
        <f t="shared" si="3"/>
        <v>0</v>
      </c>
      <c r="G21" s="2">
        <f t="shared" si="3"/>
        <v>0</v>
      </c>
      <c r="H21" s="2">
        <f t="shared" si="3"/>
        <v>0</v>
      </c>
      <c r="I21" s="2">
        <f t="shared" si="3"/>
        <v>420808</v>
      </c>
      <c r="J21" s="2">
        <f t="shared" si="3"/>
        <v>0</v>
      </c>
      <c r="K21" s="2">
        <f t="shared" si="3"/>
        <v>420808</v>
      </c>
      <c r="L21" s="2">
        <f t="shared" si="3"/>
        <v>0</v>
      </c>
      <c r="M21" s="2">
        <f t="shared" si="3"/>
        <v>0</v>
      </c>
      <c r="N21" s="2">
        <f t="shared" si="3"/>
        <v>0</v>
      </c>
      <c r="O21" s="2">
        <f t="shared" si="3"/>
        <v>0</v>
      </c>
      <c r="P21" s="2">
        <f t="shared" si="3"/>
        <v>0</v>
      </c>
      <c r="Q21" s="2">
        <f t="shared" si="3"/>
        <v>0</v>
      </c>
      <c r="R21" s="2">
        <f t="shared" si="3"/>
        <v>0</v>
      </c>
      <c r="S21" s="2">
        <f t="shared" si="3"/>
        <v>0</v>
      </c>
      <c r="T21" s="2">
        <f t="shared" si="3"/>
        <v>0</v>
      </c>
      <c r="U21" s="2">
        <f t="shared" si="3"/>
        <v>0</v>
      </c>
      <c r="V21" s="2">
        <f t="shared" si="3"/>
        <v>0</v>
      </c>
      <c r="W21" s="2">
        <f t="shared" si="3"/>
        <v>0</v>
      </c>
      <c r="X21" s="2">
        <f t="shared" si="3"/>
        <v>0</v>
      </c>
      <c r="Y21" s="2">
        <f t="shared" si="3"/>
        <v>0</v>
      </c>
      <c r="Z21" s="2">
        <f t="shared" si="3"/>
        <v>0</v>
      </c>
      <c r="AA21" s="2">
        <f t="shared" si="3"/>
        <v>0</v>
      </c>
    </row>
    <row r="22" spans="1:28" x14ac:dyDescent="0.25">
      <c r="A22" s="734"/>
      <c r="B22" s="7" t="str">
        <f t="shared" si="2"/>
        <v>Building Shell</v>
      </c>
      <c r="C22" s="2">
        <f t="shared" si="2"/>
        <v>0</v>
      </c>
      <c r="D22" s="2">
        <f t="shared" ref="D22:S33" si="4">IF(SUM($C$17:$N$17)=0,0,C22+D4)</f>
        <v>0</v>
      </c>
      <c r="E22" s="2">
        <f t="shared" si="4"/>
        <v>0</v>
      </c>
      <c r="F22" s="2">
        <f t="shared" si="4"/>
        <v>0</v>
      </c>
      <c r="G22" s="2">
        <f t="shared" si="4"/>
        <v>0</v>
      </c>
      <c r="H22" s="2">
        <f t="shared" si="4"/>
        <v>0</v>
      </c>
      <c r="I22" s="2">
        <f t="shared" si="4"/>
        <v>0</v>
      </c>
      <c r="J22" s="2">
        <f t="shared" si="4"/>
        <v>0</v>
      </c>
      <c r="K22" s="2">
        <f t="shared" si="4"/>
        <v>0</v>
      </c>
      <c r="L22" s="2">
        <f t="shared" si="4"/>
        <v>0</v>
      </c>
      <c r="M22" s="2">
        <f t="shared" si="4"/>
        <v>0</v>
      </c>
      <c r="N22" s="2">
        <f t="shared" si="4"/>
        <v>0</v>
      </c>
      <c r="O22" s="2">
        <f t="shared" si="4"/>
        <v>0</v>
      </c>
      <c r="P22" s="2">
        <f t="shared" si="4"/>
        <v>0</v>
      </c>
      <c r="Q22" s="2">
        <f t="shared" si="4"/>
        <v>0</v>
      </c>
      <c r="R22" s="2">
        <f t="shared" si="4"/>
        <v>0</v>
      </c>
      <c r="S22" s="2">
        <f t="shared" si="4"/>
        <v>0</v>
      </c>
      <c r="T22" s="2">
        <f t="shared" si="3"/>
        <v>0</v>
      </c>
      <c r="U22" s="2">
        <f t="shared" si="3"/>
        <v>0</v>
      </c>
      <c r="V22" s="2">
        <f t="shared" si="3"/>
        <v>0</v>
      </c>
      <c r="W22" s="2">
        <f t="shared" si="3"/>
        <v>0</v>
      </c>
      <c r="X22" s="2">
        <f t="shared" si="3"/>
        <v>0</v>
      </c>
      <c r="Y22" s="2">
        <f t="shared" si="3"/>
        <v>0</v>
      </c>
      <c r="Z22" s="2">
        <f t="shared" si="3"/>
        <v>0</v>
      </c>
      <c r="AA22" s="2">
        <f t="shared" si="3"/>
        <v>0</v>
      </c>
    </row>
    <row r="23" spans="1:28" x14ac:dyDescent="0.25">
      <c r="A23" s="734"/>
      <c r="B23" s="6" t="str">
        <f t="shared" si="2"/>
        <v>Cooking</v>
      </c>
      <c r="C23" s="2">
        <f t="shared" si="2"/>
        <v>0</v>
      </c>
      <c r="D23" s="2">
        <f t="shared" si="4"/>
        <v>0</v>
      </c>
      <c r="E23" s="2">
        <f t="shared" ref="E23:AA26" si="5">IF(SUM($C$17:$N$17)=0,0,D23+E5)</f>
        <v>33576</v>
      </c>
      <c r="F23" s="2">
        <f t="shared" si="5"/>
        <v>33576</v>
      </c>
      <c r="G23" s="2">
        <f t="shared" si="5"/>
        <v>33576</v>
      </c>
      <c r="H23" s="2">
        <f t="shared" si="5"/>
        <v>33576</v>
      </c>
      <c r="I23" s="2">
        <f t="shared" si="5"/>
        <v>33576</v>
      </c>
      <c r="J23" s="2">
        <f t="shared" si="5"/>
        <v>33576</v>
      </c>
      <c r="K23" s="2">
        <f t="shared" si="5"/>
        <v>33576</v>
      </c>
      <c r="L23" s="2">
        <f t="shared" si="5"/>
        <v>33576</v>
      </c>
      <c r="M23" s="2">
        <f t="shared" si="5"/>
        <v>34908.323650772167</v>
      </c>
      <c r="N23" s="2">
        <f t="shared" si="5"/>
        <v>51469.266167179725</v>
      </c>
      <c r="O23" s="2">
        <f t="shared" si="5"/>
        <v>51469.266167179725</v>
      </c>
      <c r="P23" s="2">
        <f t="shared" si="5"/>
        <v>51469.266167179725</v>
      </c>
      <c r="Q23" s="2">
        <f t="shared" si="5"/>
        <v>51469.266167179725</v>
      </c>
      <c r="R23" s="2">
        <f t="shared" si="5"/>
        <v>51469.266167179725</v>
      </c>
      <c r="S23" s="2">
        <f t="shared" si="5"/>
        <v>51469.266167179725</v>
      </c>
      <c r="T23" s="2">
        <f t="shared" si="5"/>
        <v>51469.266167179725</v>
      </c>
      <c r="U23" s="2">
        <f t="shared" si="5"/>
        <v>51469.266167179725</v>
      </c>
      <c r="V23" s="2">
        <f t="shared" si="5"/>
        <v>51469.266167179725</v>
      </c>
      <c r="W23" s="2">
        <f t="shared" si="5"/>
        <v>51469.266167179725</v>
      </c>
      <c r="X23" s="2">
        <f t="shared" si="5"/>
        <v>51469.266167179725</v>
      </c>
      <c r="Y23" s="2">
        <f t="shared" si="5"/>
        <v>51469.266167179725</v>
      </c>
      <c r="Z23" s="2">
        <f t="shared" si="5"/>
        <v>51469.266167179725</v>
      </c>
      <c r="AA23" s="2">
        <f t="shared" si="5"/>
        <v>51469.266167179725</v>
      </c>
    </row>
    <row r="24" spans="1:28" x14ac:dyDescent="0.25">
      <c r="A24" s="734"/>
      <c r="B24" s="6" t="str">
        <f t="shared" si="2"/>
        <v>Cooling</v>
      </c>
      <c r="C24" s="2">
        <f t="shared" si="2"/>
        <v>0</v>
      </c>
      <c r="D24" s="2">
        <f t="shared" si="4"/>
        <v>0</v>
      </c>
      <c r="E24" s="2">
        <f t="shared" si="5"/>
        <v>18997</v>
      </c>
      <c r="F24" s="2">
        <f t="shared" si="5"/>
        <v>20420</v>
      </c>
      <c r="G24" s="2">
        <f t="shared" si="5"/>
        <v>21154</v>
      </c>
      <c r="H24" s="2">
        <f t="shared" si="5"/>
        <v>30244</v>
      </c>
      <c r="I24" s="2">
        <f t="shared" si="5"/>
        <v>30978</v>
      </c>
      <c r="J24" s="2">
        <f t="shared" si="5"/>
        <v>152539</v>
      </c>
      <c r="K24" s="2">
        <f t="shared" si="5"/>
        <v>250970</v>
      </c>
      <c r="L24" s="2">
        <f t="shared" si="5"/>
        <v>411655</v>
      </c>
      <c r="M24" s="2">
        <f t="shared" si="5"/>
        <v>427989.81333269645</v>
      </c>
      <c r="N24" s="2">
        <f t="shared" si="5"/>
        <v>631033.49904843839</v>
      </c>
      <c r="O24" s="2">
        <f t="shared" si="5"/>
        <v>631033.49904843839</v>
      </c>
      <c r="P24" s="2">
        <f t="shared" si="5"/>
        <v>631033.49904843839</v>
      </c>
      <c r="Q24" s="2">
        <f t="shared" si="5"/>
        <v>631033.49904843839</v>
      </c>
      <c r="R24" s="2">
        <f t="shared" si="5"/>
        <v>631033.49904843839</v>
      </c>
      <c r="S24" s="2">
        <f t="shared" si="5"/>
        <v>631033.49904843839</v>
      </c>
      <c r="T24" s="2">
        <f t="shared" si="5"/>
        <v>631033.49904843839</v>
      </c>
      <c r="U24" s="2">
        <f t="shared" si="5"/>
        <v>631033.49904843839</v>
      </c>
      <c r="V24" s="2">
        <f t="shared" si="5"/>
        <v>631033.49904843839</v>
      </c>
      <c r="W24" s="2">
        <f t="shared" si="5"/>
        <v>631033.49904843839</v>
      </c>
      <c r="X24" s="2">
        <f t="shared" si="5"/>
        <v>631033.49904843839</v>
      </c>
      <c r="Y24" s="2">
        <f t="shared" si="5"/>
        <v>631033.49904843839</v>
      </c>
      <c r="Z24" s="2">
        <f t="shared" si="5"/>
        <v>631033.49904843839</v>
      </c>
      <c r="AA24" s="2">
        <f t="shared" si="5"/>
        <v>631033.49904843839</v>
      </c>
    </row>
    <row r="25" spans="1:28" x14ac:dyDescent="0.25">
      <c r="A25" s="734"/>
      <c r="B25" s="7" t="str">
        <f t="shared" si="2"/>
        <v>Ext Lighting</v>
      </c>
      <c r="C25" s="2">
        <f t="shared" si="2"/>
        <v>0</v>
      </c>
      <c r="D25" s="2">
        <f t="shared" si="4"/>
        <v>0</v>
      </c>
      <c r="E25" s="2">
        <f t="shared" si="5"/>
        <v>0</v>
      </c>
      <c r="F25" s="2">
        <f t="shared" si="5"/>
        <v>0</v>
      </c>
      <c r="G25" s="2">
        <f t="shared" si="5"/>
        <v>0</v>
      </c>
      <c r="H25" s="2">
        <f t="shared" si="5"/>
        <v>0</v>
      </c>
      <c r="I25" s="2">
        <f t="shared" si="5"/>
        <v>0</v>
      </c>
      <c r="J25" s="2">
        <f t="shared" si="5"/>
        <v>0</v>
      </c>
      <c r="K25" s="2">
        <f t="shared" si="5"/>
        <v>0</v>
      </c>
      <c r="L25" s="2">
        <f t="shared" si="5"/>
        <v>0</v>
      </c>
      <c r="M25" s="2">
        <f t="shared" si="5"/>
        <v>0</v>
      </c>
      <c r="N25" s="2">
        <f t="shared" si="5"/>
        <v>0</v>
      </c>
      <c r="O25" s="2">
        <f t="shared" si="5"/>
        <v>0</v>
      </c>
      <c r="P25" s="2">
        <f t="shared" si="5"/>
        <v>0</v>
      </c>
      <c r="Q25" s="2">
        <f t="shared" si="5"/>
        <v>0</v>
      </c>
      <c r="R25" s="2">
        <f t="shared" si="5"/>
        <v>0</v>
      </c>
      <c r="S25" s="2">
        <f t="shared" si="5"/>
        <v>0</v>
      </c>
      <c r="T25" s="2">
        <f t="shared" si="5"/>
        <v>0</v>
      </c>
      <c r="U25" s="2">
        <f t="shared" si="5"/>
        <v>0</v>
      </c>
      <c r="V25" s="2">
        <f t="shared" si="5"/>
        <v>0</v>
      </c>
      <c r="W25" s="2">
        <f t="shared" si="5"/>
        <v>0</v>
      </c>
      <c r="X25" s="2">
        <f t="shared" si="5"/>
        <v>0</v>
      </c>
      <c r="Y25" s="2">
        <f t="shared" si="5"/>
        <v>0</v>
      </c>
      <c r="Z25" s="2">
        <f t="shared" si="5"/>
        <v>0</v>
      </c>
      <c r="AA25" s="2">
        <f t="shared" si="5"/>
        <v>0</v>
      </c>
    </row>
    <row r="26" spans="1:28" x14ac:dyDescent="0.25">
      <c r="A26" s="734"/>
      <c r="B26" s="6" t="str">
        <f t="shared" si="2"/>
        <v>Heating</v>
      </c>
      <c r="C26" s="2">
        <f t="shared" si="2"/>
        <v>0</v>
      </c>
      <c r="D26" s="2">
        <f t="shared" si="4"/>
        <v>0</v>
      </c>
      <c r="E26" s="2">
        <f t="shared" si="5"/>
        <v>0</v>
      </c>
      <c r="F26" s="2">
        <f t="shared" si="5"/>
        <v>0</v>
      </c>
      <c r="G26" s="2">
        <f t="shared" si="5"/>
        <v>0</v>
      </c>
      <c r="H26" s="2">
        <f t="shared" si="5"/>
        <v>0</v>
      </c>
      <c r="I26" s="2">
        <f t="shared" si="5"/>
        <v>0</v>
      </c>
      <c r="J26" s="2">
        <f t="shared" si="5"/>
        <v>0</v>
      </c>
      <c r="K26" s="2">
        <f t="shared" si="5"/>
        <v>0</v>
      </c>
      <c r="L26" s="2">
        <f t="shared" si="5"/>
        <v>0</v>
      </c>
      <c r="M26" s="2">
        <f t="shared" si="5"/>
        <v>0</v>
      </c>
      <c r="N26" s="2">
        <f t="shared" si="5"/>
        <v>0</v>
      </c>
      <c r="O26" s="2">
        <f t="shared" si="5"/>
        <v>0</v>
      </c>
      <c r="P26" s="2">
        <f t="shared" si="5"/>
        <v>0</v>
      </c>
      <c r="Q26" s="2">
        <f t="shared" si="5"/>
        <v>0</v>
      </c>
      <c r="R26" s="2">
        <f t="shared" si="5"/>
        <v>0</v>
      </c>
      <c r="S26" s="2">
        <f t="shared" si="5"/>
        <v>0</v>
      </c>
      <c r="T26" s="2">
        <f t="shared" si="5"/>
        <v>0</v>
      </c>
      <c r="U26" s="2">
        <f t="shared" si="5"/>
        <v>0</v>
      </c>
      <c r="V26" s="2">
        <f t="shared" si="5"/>
        <v>0</v>
      </c>
      <c r="W26" s="2">
        <f t="shared" si="5"/>
        <v>0</v>
      </c>
      <c r="X26" s="2">
        <f t="shared" si="5"/>
        <v>0</v>
      </c>
      <c r="Y26" s="2">
        <f t="shared" si="5"/>
        <v>0</v>
      </c>
      <c r="Z26" s="2">
        <f t="shared" si="5"/>
        <v>0</v>
      </c>
      <c r="AA26" s="2">
        <f t="shared" si="5"/>
        <v>0</v>
      </c>
    </row>
    <row r="27" spans="1:28" x14ac:dyDescent="0.25">
      <c r="A27" s="734"/>
      <c r="B27" s="6" t="str">
        <f t="shared" si="2"/>
        <v>HVAC</v>
      </c>
      <c r="C27" s="2">
        <f t="shared" si="2"/>
        <v>0</v>
      </c>
      <c r="D27" s="2">
        <f t="shared" si="4"/>
        <v>0</v>
      </c>
      <c r="E27" s="2">
        <f t="shared" ref="E27:AA30" si="6">IF(SUM($C$17:$N$17)=0,0,D27+E9)</f>
        <v>0</v>
      </c>
      <c r="F27" s="2">
        <f t="shared" si="6"/>
        <v>83985</v>
      </c>
      <c r="G27" s="2">
        <f t="shared" si="6"/>
        <v>92337</v>
      </c>
      <c r="H27" s="2">
        <f t="shared" si="6"/>
        <v>92337</v>
      </c>
      <c r="I27" s="2">
        <f t="shared" si="6"/>
        <v>147680</v>
      </c>
      <c r="J27" s="2">
        <f t="shared" si="6"/>
        <v>174798</v>
      </c>
      <c r="K27" s="2">
        <f t="shared" si="6"/>
        <v>495671</v>
      </c>
      <c r="L27" s="2">
        <f t="shared" si="6"/>
        <v>495671</v>
      </c>
      <c r="M27" s="2">
        <f t="shared" si="6"/>
        <v>515339.6382029393</v>
      </c>
      <c r="N27" s="2">
        <f t="shared" si="6"/>
        <v>759823.16626018996</v>
      </c>
      <c r="O27" s="2">
        <f t="shared" si="6"/>
        <v>759823.16626018996</v>
      </c>
      <c r="P27" s="2">
        <f t="shared" si="6"/>
        <v>759823.16626018996</v>
      </c>
      <c r="Q27" s="2">
        <f t="shared" si="6"/>
        <v>759823.16626018996</v>
      </c>
      <c r="R27" s="2">
        <f t="shared" si="6"/>
        <v>759823.16626018996</v>
      </c>
      <c r="S27" s="2">
        <f t="shared" si="6"/>
        <v>759823.16626018996</v>
      </c>
      <c r="T27" s="2">
        <f t="shared" si="6"/>
        <v>759823.16626018996</v>
      </c>
      <c r="U27" s="2">
        <f t="shared" si="6"/>
        <v>759823.16626018996</v>
      </c>
      <c r="V27" s="2">
        <f t="shared" si="6"/>
        <v>759823.16626018996</v>
      </c>
      <c r="W27" s="2">
        <f t="shared" si="6"/>
        <v>759823.16626018996</v>
      </c>
      <c r="X27" s="2">
        <f t="shared" si="6"/>
        <v>759823.16626018996</v>
      </c>
      <c r="Y27" s="2">
        <f t="shared" si="6"/>
        <v>759823.16626018996</v>
      </c>
      <c r="Z27" s="2">
        <f t="shared" si="6"/>
        <v>759823.16626018996</v>
      </c>
      <c r="AA27" s="2">
        <f t="shared" si="6"/>
        <v>759823.16626018996</v>
      </c>
    </row>
    <row r="28" spans="1:28" x14ac:dyDescent="0.25">
      <c r="A28" s="734"/>
      <c r="B28" s="6" t="str">
        <f t="shared" si="2"/>
        <v>Lighting</v>
      </c>
      <c r="C28" s="2">
        <f t="shared" si="2"/>
        <v>0</v>
      </c>
      <c r="D28" s="2">
        <f t="shared" si="4"/>
        <v>0</v>
      </c>
      <c r="E28" s="2">
        <f t="shared" si="6"/>
        <v>0</v>
      </c>
      <c r="F28" s="2">
        <f t="shared" si="6"/>
        <v>0</v>
      </c>
      <c r="G28" s="2">
        <f t="shared" si="6"/>
        <v>0</v>
      </c>
      <c r="H28" s="2">
        <f t="shared" si="6"/>
        <v>0</v>
      </c>
      <c r="I28" s="2">
        <f t="shared" si="6"/>
        <v>0</v>
      </c>
      <c r="J28" s="2">
        <f t="shared" si="6"/>
        <v>0</v>
      </c>
      <c r="K28" s="2">
        <f t="shared" si="6"/>
        <v>0</v>
      </c>
      <c r="L28" s="2">
        <f t="shared" si="6"/>
        <v>0</v>
      </c>
      <c r="M28" s="2">
        <f t="shared" si="6"/>
        <v>0</v>
      </c>
      <c r="N28" s="2">
        <f t="shared" si="6"/>
        <v>0</v>
      </c>
      <c r="O28" s="2">
        <f t="shared" si="6"/>
        <v>0</v>
      </c>
      <c r="P28" s="2">
        <f t="shared" si="6"/>
        <v>0</v>
      </c>
      <c r="Q28" s="2">
        <f t="shared" si="6"/>
        <v>0</v>
      </c>
      <c r="R28" s="2">
        <f t="shared" si="6"/>
        <v>0</v>
      </c>
      <c r="S28" s="2">
        <f t="shared" si="6"/>
        <v>0</v>
      </c>
      <c r="T28" s="2">
        <f t="shared" si="6"/>
        <v>0</v>
      </c>
      <c r="U28" s="2">
        <f t="shared" si="6"/>
        <v>0</v>
      </c>
      <c r="V28" s="2">
        <f t="shared" si="6"/>
        <v>0</v>
      </c>
      <c r="W28" s="2">
        <f t="shared" si="6"/>
        <v>0</v>
      </c>
      <c r="X28" s="2">
        <f t="shared" si="6"/>
        <v>0</v>
      </c>
      <c r="Y28" s="2">
        <f t="shared" si="6"/>
        <v>0</v>
      </c>
      <c r="Z28" s="2">
        <f t="shared" si="6"/>
        <v>0</v>
      </c>
      <c r="AA28" s="2">
        <f t="shared" si="6"/>
        <v>0</v>
      </c>
    </row>
    <row r="29" spans="1:28" x14ac:dyDescent="0.25">
      <c r="A29" s="734"/>
      <c r="B29" s="6" t="str">
        <f t="shared" si="2"/>
        <v>Miscellaneous</v>
      </c>
      <c r="C29" s="2">
        <f t="shared" si="2"/>
        <v>0</v>
      </c>
      <c r="D29" s="2">
        <f t="shared" si="4"/>
        <v>0</v>
      </c>
      <c r="E29" s="2">
        <f t="shared" si="6"/>
        <v>0</v>
      </c>
      <c r="F29" s="2">
        <f t="shared" si="6"/>
        <v>0</v>
      </c>
      <c r="G29" s="2">
        <f t="shared" si="6"/>
        <v>0</v>
      </c>
      <c r="H29" s="2">
        <f t="shared" si="6"/>
        <v>0</v>
      </c>
      <c r="I29" s="2">
        <f t="shared" si="6"/>
        <v>0</v>
      </c>
      <c r="J29" s="2">
        <f t="shared" si="6"/>
        <v>0</v>
      </c>
      <c r="K29" s="2">
        <f t="shared" si="6"/>
        <v>0</v>
      </c>
      <c r="L29" s="2">
        <f t="shared" si="6"/>
        <v>0</v>
      </c>
      <c r="M29" s="2">
        <f t="shared" si="6"/>
        <v>0</v>
      </c>
      <c r="N29" s="2">
        <f t="shared" si="6"/>
        <v>0</v>
      </c>
      <c r="O29" s="2">
        <f t="shared" si="6"/>
        <v>0</v>
      </c>
      <c r="P29" s="2">
        <f t="shared" si="6"/>
        <v>0</v>
      </c>
      <c r="Q29" s="2">
        <f t="shared" si="6"/>
        <v>0</v>
      </c>
      <c r="R29" s="2">
        <f t="shared" si="6"/>
        <v>0</v>
      </c>
      <c r="S29" s="2">
        <f t="shared" si="6"/>
        <v>0</v>
      </c>
      <c r="T29" s="2">
        <f t="shared" si="6"/>
        <v>0</v>
      </c>
      <c r="U29" s="2">
        <f t="shared" si="6"/>
        <v>0</v>
      </c>
      <c r="V29" s="2">
        <f t="shared" si="6"/>
        <v>0</v>
      </c>
      <c r="W29" s="2">
        <f t="shared" si="6"/>
        <v>0</v>
      </c>
      <c r="X29" s="2">
        <f t="shared" si="6"/>
        <v>0</v>
      </c>
      <c r="Y29" s="2">
        <f t="shared" si="6"/>
        <v>0</v>
      </c>
      <c r="Z29" s="2">
        <f t="shared" si="6"/>
        <v>0</v>
      </c>
      <c r="AA29" s="2">
        <f t="shared" si="6"/>
        <v>0</v>
      </c>
    </row>
    <row r="30" spans="1:28" ht="15" customHeight="1" x14ac:dyDescent="0.25">
      <c r="A30" s="734"/>
      <c r="B30" s="6" t="str">
        <f t="shared" si="2"/>
        <v>Motors</v>
      </c>
      <c r="C30" s="2">
        <f t="shared" si="2"/>
        <v>0</v>
      </c>
      <c r="D30" s="2">
        <f t="shared" si="4"/>
        <v>0</v>
      </c>
      <c r="E30" s="2">
        <f t="shared" si="6"/>
        <v>0</v>
      </c>
      <c r="F30" s="2">
        <f t="shared" si="6"/>
        <v>0</v>
      </c>
      <c r="G30" s="2">
        <f t="shared" si="6"/>
        <v>0</v>
      </c>
      <c r="H30" s="2">
        <f t="shared" si="6"/>
        <v>0</v>
      </c>
      <c r="I30" s="2">
        <f t="shared" si="6"/>
        <v>128270</v>
      </c>
      <c r="J30" s="2">
        <f t="shared" si="6"/>
        <v>128270</v>
      </c>
      <c r="K30" s="2">
        <f t="shared" si="6"/>
        <v>128270</v>
      </c>
      <c r="L30" s="2">
        <f t="shared" si="6"/>
        <v>128270</v>
      </c>
      <c r="M30" s="2">
        <f t="shared" si="6"/>
        <v>133359.86045641368</v>
      </c>
      <c r="N30" s="2">
        <f t="shared" si="6"/>
        <v>196627.43540815293</v>
      </c>
      <c r="O30" s="2">
        <f t="shared" si="6"/>
        <v>196627.43540815293</v>
      </c>
      <c r="P30" s="2">
        <f t="shared" si="6"/>
        <v>196627.43540815293</v>
      </c>
      <c r="Q30" s="2">
        <f t="shared" si="6"/>
        <v>196627.43540815293</v>
      </c>
      <c r="R30" s="2">
        <f t="shared" si="6"/>
        <v>196627.43540815293</v>
      </c>
      <c r="S30" s="2">
        <f t="shared" si="6"/>
        <v>196627.43540815293</v>
      </c>
      <c r="T30" s="2">
        <f t="shared" si="6"/>
        <v>196627.43540815293</v>
      </c>
      <c r="U30" s="2">
        <f t="shared" si="6"/>
        <v>196627.43540815293</v>
      </c>
      <c r="V30" s="2">
        <f t="shared" si="6"/>
        <v>196627.43540815293</v>
      </c>
      <c r="W30" s="2">
        <f t="shared" si="6"/>
        <v>196627.43540815293</v>
      </c>
      <c r="X30" s="2">
        <f t="shared" si="6"/>
        <v>196627.43540815293</v>
      </c>
      <c r="Y30" s="2">
        <f t="shared" si="6"/>
        <v>196627.43540815293</v>
      </c>
      <c r="Z30" s="2">
        <f t="shared" si="6"/>
        <v>196627.43540815293</v>
      </c>
      <c r="AA30" s="2">
        <f t="shared" si="6"/>
        <v>196627.43540815293</v>
      </c>
    </row>
    <row r="31" spans="1:28" x14ac:dyDescent="0.25">
      <c r="A31" s="734"/>
      <c r="B31" s="6" t="str">
        <f t="shared" si="2"/>
        <v>Process</v>
      </c>
      <c r="C31" s="2">
        <f t="shared" si="2"/>
        <v>0</v>
      </c>
      <c r="D31" s="2">
        <f t="shared" si="4"/>
        <v>0</v>
      </c>
      <c r="E31" s="2">
        <f t="shared" ref="E31:AA33" si="7">IF(SUM($C$17:$N$17)=0,0,D31+E13)</f>
        <v>0</v>
      </c>
      <c r="F31" s="2">
        <f t="shared" si="7"/>
        <v>0</v>
      </c>
      <c r="G31" s="2">
        <f t="shared" si="7"/>
        <v>0</v>
      </c>
      <c r="H31" s="2">
        <f t="shared" si="7"/>
        <v>0</v>
      </c>
      <c r="I31" s="2">
        <f t="shared" si="7"/>
        <v>144725</v>
      </c>
      <c r="J31" s="2">
        <f t="shared" si="7"/>
        <v>144725</v>
      </c>
      <c r="K31" s="2">
        <f t="shared" si="7"/>
        <v>144725</v>
      </c>
      <c r="L31" s="2">
        <f t="shared" si="7"/>
        <v>144725</v>
      </c>
      <c r="M31" s="2">
        <f t="shared" si="7"/>
        <v>150467.80856439128</v>
      </c>
      <c r="N31" s="2">
        <f t="shared" si="7"/>
        <v>221851.60668468801</v>
      </c>
      <c r="O31" s="2">
        <f t="shared" si="7"/>
        <v>221851.60668468801</v>
      </c>
      <c r="P31" s="2">
        <f t="shared" si="7"/>
        <v>221851.60668468801</v>
      </c>
      <c r="Q31" s="2">
        <f t="shared" si="7"/>
        <v>221851.60668468801</v>
      </c>
      <c r="R31" s="2">
        <f t="shared" si="7"/>
        <v>221851.60668468801</v>
      </c>
      <c r="S31" s="2">
        <f t="shared" si="7"/>
        <v>221851.60668468801</v>
      </c>
      <c r="T31" s="2">
        <f t="shared" si="7"/>
        <v>221851.60668468801</v>
      </c>
      <c r="U31" s="2">
        <f t="shared" si="7"/>
        <v>221851.60668468801</v>
      </c>
      <c r="V31" s="2">
        <f t="shared" si="7"/>
        <v>221851.60668468801</v>
      </c>
      <c r="W31" s="2">
        <f t="shared" si="7"/>
        <v>221851.60668468801</v>
      </c>
      <c r="X31" s="2">
        <f t="shared" si="7"/>
        <v>221851.60668468801</v>
      </c>
      <c r="Y31" s="2">
        <f t="shared" si="7"/>
        <v>221851.60668468801</v>
      </c>
      <c r="Z31" s="2">
        <f t="shared" si="7"/>
        <v>221851.60668468801</v>
      </c>
      <c r="AA31" s="2">
        <f t="shared" si="7"/>
        <v>221851.60668468801</v>
      </c>
    </row>
    <row r="32" spans="1:28" x14ac:dyDescent="0.25">
      <c r="A32" s="734"/>
      <c r="B32" s="6" t="str">
        <f t="shared" si="2"/>
        <v>Refrigeration</v>
      </c>
      <c r="C32" s="2">
        <f t="shared" si="2"/>
        <v>0</v>
      </c>
      <c r="D32" s="2">
        <f t="shared" si="4"/>
        <v>0</v>
      </c>
      <c r="E32" s="2">
        <f t="shared" si="7"/>
        <v>137622</v>
      </c>
      <c r="F32" s="2">
        <f t="shared" si="7"/>
        <v>137622</v>
      </c>
      <c r="G32" s="2">
        <f t="shared" si="7"/>
        <v>137622</v>
      </c>
      <c r="H32" s="2">
        <f t="shared" si="7"/>
        <v>137622</v>
      </c>
      <c r="I32" s="2">
        <f t="shared" si="7"/>
        <v>137622</v>
      </c>
      <c r="J32" s="2">
        <f t="shared" si="7"/>
        <v>137622</v>
      </c>
      <c r="K32" s="2">
        <f t="shared" si="7"/>
        <v>137622</v>
      </c>
      <c r="L32" s="2">
        <f t="shared" si="7"/>
        <v>137622</v>
      </c>
      <c r="M32" s="2">
        <f t="shared" si="7"/>
        <v>143082.95560717676</v>
      </c>
      <c r="N32" s="2">
        <f t="shared" si="7"/>
        <v>210963.28771919251</v>
      </c>
      <c r="O32" s="2">
        <f t="shared" si="7"/>
        <v>210963.28771919251</v>
      </c>
      <c r="P32" s="2">
        <f t="shared" si="7"/>
        <v>210963.28771919251</v>
      </c>
      <c r="Q32" s="2">
        <f t="shared" si="7"/>
        <v>210963.28771919251</v>
      </c>
      <c r="R32" s="2">
        <f t="shared" si="7"/>
        <v>210963.28771919251</v>
      </c>
      <c r="S32" s="2">
        <f t="shared" si="7"/>
        <v>210963.28771919251</v>
      </c>
      <c r="T32" s="2">
        <f t="shared" si="7"/>
        <v>210963.28771919251</v>
      </c>
      <c r="U32" s="2">
        <f t="shared" si="7"/>
        <v>210963.28771919251</v>
      </c>
      <c r="V32" s="2">
        <f t="shared" si="7"/>
        <v>210963.28771919251</v>
      </c>
      <c r="W32" s="2">
        <f t="shared" si="7"/>
        <v>210963.28771919251</v>
      </c>
      <c r="X32" s="2">
        <f t="shared" si="7"/>
        <v>210963.28771919251</v>
      </c>
      <c r="Y32" s="2">
        <f t="shared" si="7"/>
        <v>210963.28771919251</v>
      </c>
      <c r="Z32" s="2">
        <f t="shared" si="7"/>
        <v>210963.28771919251</v>
      </c>
      <c r="AA32" s="2">
        <f t="shared" si="7"/>
        <v>210963.28771919251</v>
      </c>
    </row>
    <row r="33" spans="1:27" x14ac:dyDescent="0.25">
      <c r="A33" s="734"/>
      <c r="B33" s="6" t="str">
        <f t="shared" si="2"/>
        <v>Water Heating</v>
      </c>
      <c r="C33" s="2">
        <f t="shared" si="2"/>
        <v>0</v>
      </c>
      <c r="D33" s="2">
        <f t="shared" si="4"/>
        <v>0</v>
      </c>
      <c r="E33" s="2">
        <f t="shared" si="7"/>
        <v>0</v>
      </c>
      <c r="F33" s="2">
        <f t="shared" si="7"/>
        <v>0</v>
      </c>
      <c r="G33" s="2">
        <f t="shared" si="7"/>
        <v>0</v>
      </c>
      <c r="H33" s="2">
        <f t="shared" si="7"/>
        <v>0</v>
      </c>
      <c r="I33" s="2">
        <f t="shared" si="7"/>
        <v>0</v>
      </c>
      <c r="J33" s="2">
        <f t="shared" si="7"/>
        <v>0</v>
      </c>
      <c r="K33" s="2">
        <f t="shared" si="7"/>
        <v>0</v>
      </c>
      <c r="L33" s="2">
        <f t="shared" si="7"/>
        <v>0</v>
      </c>
      <c r="M33" s="2">
        <f t="shared" si="7"/>
        <v>0</v>
      </c>
      <c r="N33" s="2">
        <f t="shared" si="7"/>
        <v>0</v>
      </c>
      <c r="O33" s="2">
        <f t="shared" si="7"/>
        <v>0</v>
      </c>
      <c r="P33" s="2">
        <f t="shared" si="7"/>
        <v>0</v>
      </c>
      <c r="Q33" s="2">
        <f t="shared" si="7"/>
        <v>0</v>
      </c>
      <c r="R33" s="2">
        <f t="shared" si="7"/>
        <v>0</v>
      </c>
      <c r="S33" s="2">
        <f t="shared" si="7"/>
        <v>0</v>
      </c>
      <c r="T33" s="2">
        <f t="shared" si="7"/>
        <v>0</v>
      </c>
      <c r="U33" s="2">
        <f t="shared" si="7"/>
        <v>0</v>
      </c>
      <c r="V33" s="2">
        <f t="shared" si="7"/>
        <v>0</v>
      </c>
      <c r="W33" s="2">
        <f t="shared" si="7"/>
        <v>0</v>
      </c>
      <c r="X33" s="2">
        <f t="shared" si="7"/>
        <v>0</v>
      </c>
      <c r="Y33" s="2">
        <f t="shared" si="7"/>
        <v>0</v>
      </c>
      <c r="Z33" s="2">
        <f t="shared" si="7"/>
        <v>0</v>
      </c>
      <c r="AA33" s="2">
        <f t="shared" si="7"/>
        <v>0</v>
      </c>
    </row>
    <row r="34" spans="1:27" ht="15" customHeight="1" x14ac:dyDescent="0.25">
      <c r="A34" s="734"/>
      <c r="B34" s="6" t="str">
        <f t="shared" si="2"/>
        <v xml:space="preserve"> </v>
      </c>
      <c r="C34" s="2"/>
      <c r="D34" s="2"/>
      <c r="E34" s="2"/>
      <c r="F34" s="2"/>
      <c r="G34" s="2"/>
      <c r="H34" s="2"/>
      <c r="I34" s="2"/>
      <c r="J34" s="2"/>
      <c r="K34" s="2"/>
      <c r="L34" s="2"/>
      <c r="M34" s="2"/>
      <c r="N34" s="2"/>
      <c r="O34" s="2"/>
      <c r="P34" s="2"/>
      <c r="Q34" s="2"/>
      <c r="R34" s="2"/>
      <c r="S34" s="2"/>
      <c r="T34" s="2"/>
      <c r="U34" s="2"/>
      <c r="V34" s="2"/>
      <c r="W34" s="2"/>
      <c r="X34" s="2"/>
      <c r="Y34" s="2"/>
      <c r="Z34" s="2"/>
      <c r="AA34" s="2"/>
    </row>
    <row r="35" spans="1:27" ht="15" customHeight="1" thickBot="1" x14ac:dyDescent="0.3">
      <c r="A35" s="735"/>
      <c r="B35" s="136" t="str">
        <f t="shared" si="2"/>
        <v>Monthly kWh</v>
      </c>
      <c r="C35" s="166">
        <f>SUM(C21:C34)</f>
        <v>0</v>
      </c>
      <c r="D35" s="166">
        <f t="shared" ref="D35" si="8">SUM(D21:D34)</f>
        <v>0</v>
      </c>
      <c r="E35" s="166">
        <f t="shared" ref="E35" si="9">SUM(E21:E34)</f>
        <v>190195</v>
      </c>
      <c r="F35" s="166">
        <f t="shared" ref="F35" si="10">SUM(F21:F34)</f>
        <v>275603</v>
      </c>
      <c r="G35" s="166">
        <f t="shared" ref="G35" si="11">SUM(G21:G34)</f>
        <v>284689</v>
      </c>
      <c r="H35" s="166">
        <f t="shared" ref="H35" si="12">SUM(H21:H34)</f>
        <v>293779</v>
      </c>
      <c r="I35" s="166">
        <f t="shared" ref="I35" si="13">SUM(I21:I34)</f>
        <v>1043659</v>
      </c>
      <c r="J35" s="166">
        <f t="shared" ref="J35" si="14">SUM(J21:J34)</f>
        <v>771530</v>
      </c>
      <c r="K35" s="166">
        <f t="shared" ref="K35" si="15">SUM(K21:K34)</f>
        <v>1611642</v>
      </c>
      <c r="L35" s="166">
        <f t="shared" ref="L35" si="16">SUM(L21:L34)</f>
        <v>1351519</v>
      </c>
      <c r="M35" s="166">
        <f t="shared" ref="M35" si="17">SUM(M21:M34)</f>
        <v>1405148.3998143894</v>
      </c>
      <c r="N35" s="166">
        <f t="shared" ref="N35" si="18">SUM(N21:N34)</f>
        <v>2071768.2612878412</v>
      </c>
      <c r="O35" s="166">
        <f t="shared" ref="O35" si="19">SUM(O21:O34)</f>
        <v>2071768.2612878412</v>
      </c>
      <c r="P35" s="166">
        <f t="shared" ref="P35" si="20">SUM(P21:P34)</f>
        <v>2071768.2612878412</v>
      </c>
      <c r="Q35" s="166">
        <f t="shared" ref="Q35" si="21">SUM(Q21:Q34)</f>
        <v>2071768.2612878412</v>
      </c>
      <c r="R35" s="166">
        <f t="shared" ref="R35" si="22">SUM(R21:R34)</f>
        <v>2071768.2612878412</v>
      </c>
      <c r="S35" s="166">
        <f t="shared" ref="S35" si="23">SUM(S21:S34)</f>
        <v>2071768.2612878412</v>
      </c>
      <c r="T35" s="166">
        <f t="shared" ref="T35" si="24">SUM(T21:T34)</f>
        <v>2071768.2612878412</v>
      </c>
      <c r="U35" s="166">
        <f t="shared" ref="U35" si="25">SUM(U21:U34)</f>
        <v>2071768.2612878412</v>
      </c>
      <c r="V35" s="166">
        <f t="shared" ref="V35" si="26">SUM(V21:V34)</f>
        <v>2071768.2612878412</v>
      </c>
      <c r="W35" s="166">
        <f t="shared" ref="W35" si="27">SUM(W21:W34)</f>
        <v>2071768.2612878412</v>
      </c>
      <c r="X35" s="166">
        <f t="shared" ref="X35" si="28">SUM(X21:X34)</f>
        <v>2071768.2612878412</v>
      </c>
      <c r="Y35" s="166">
        <f t="shared" ref="Y35" si="29">SUM(Y21:Y34)</f>
        <v>2071768.2612878412</v>
      </c>
      <c r="Z35" s="166">
        <f t="shared" ref="Z35" si="30">SUM(Z21:Z34)</f>
        <v>2071768.2612878412</v>
      </c>
      <c r="AA35" s="166">
        <f t="shared" ref="AA35" si="31">SUM(AA21:AA34)</f>
        <v>2071768.2612878412</v>
      </c>
    </row>
    <row r="36" spans="1:27" x14ac:dyDescent="0.25">
      <c r="A36" s="308"/>
      <c r="B36" s="301"/>
      <c r="C36" s="301"/>
      <c r="D36" s="301"/>
      <c r="E36" s="301"/>
      <c r="F36" s="301"/>
      <c r="G36" s="301"/>
      <c r="H36" s="301"/>
      <c r="I36" s="301"/>
      <c r="J36" s="301"/>
      <c r="K36" s="301"/>
      <c r="L36" s="301"/>
      <c r="M36" s="301"/>
      <c r="N36" s="315" t="s">
        <v>169</v>
      </c>
      <c r="O36" s="212">
        <f>SUM(C3:N16)</f>
        <v>2071768.2612878412</v>
      </c>
      <c r="P36" s="301"/>
      <c r="Q36" s="301"/>
      <c r="R36" s="301"/>
      <c r="S36" s="301"/>
      <c r="T36" s="301"/>
      <c r="U36" s="301"/>
      <c r="V36" s="301"/>
      <c r="W36" s="301"/>
      <c r="X36" s="301"/>
      <c r="Y36" s="301"/>
      <c r="Z36" s="301"/>
      <c r="AA36" s="301"/>
    </row>
    <row r="37" spans="1:27" ht="15.75" thickBot="1" x14ac:dyDescent="0.3">
      <c r="C37" s="222"/>
      <c r="D37" s="222"/>
      <c r="E37" s="222"/>
      <c r="F37" s="222"/>
      <c r="G37" s="222"/>
      <c r="H37" s="222"/>
      <c r="I37" s="222"/>
      <c r="J37" s="222"/>
      <c r="K37" s="222"/>
      <c r="L37" s="222"/>
      <c r="M37" s="222"/>
      <c r="N37" s="222"/>
      <c r="O37" s="222"/>
      <c r="P37" s="222"/>
      <c r="Q37" s="222"/>
      <c r="R37" s="222"/>
      <c r="S37" s="222"/>
      <c r="T37" s="222"/>
      <c r="U37" s="222"/>
      <c r="V37" s="222"/>
      <c r="W37" s="222"/>
      <c r="X37" s="222"/>
      <c r="Y37" s="222"/>
      <c r="Z37" s="222"/>
      <c r="AA37" s="222"/>
    </row>
    <row r="38" spans="1:27" ht="16.5" thickBot="1" x14ac:dyDescent="0.3">
      <c r="A38" s="736" t="s">
        <v>14</v>
      </c>
      <c r="B38" s="313" t="s">
        <v>10</v>
      </c>
      <c r="C38" s="102">
        <f>C$2</f>
        <v>45658</v>
      </c>
      <c r="D38" s="102">
        <f t="shared" ref="D38:AA38" si="32">D$2</f>
        <v>45689</v>
      </c>
      <c r="E38" s="102">
        <f t="shared" si="32"/>
        <v>45717</v>
      </c>
      <c r="F38" s="102">
        <f t="shared" si="32"/>
        <v>45748</v>
      </c>
      <c r="G38" s="102">
        <f t="shared" si="32"/>
        <v>45778</v>
      </c>
      <c r="H38" s="102">
        <f t="shared" si="32"/>
        <v>45809</v>
      </c>
      <c r="I38" s="102">
        <f t="shared" si="32"/>
        <v>45839</v>
      </c>
      <c r="J38" s="102">
        <f t="shared" si="32"/>
        <v>45870</v>
      </c>
      <c r="K38" s="102">
        <f t="shared" si="32"/>
        <v>45901</v>
      </c>
      <c r="L38" s="102">
        <f t="shared" si="32"/>
        <v>45931</v>
      </c>
      <c r="M38" s="102">
        <f t="shared" si="32"/>
        <v>45962</v>
      </c>
      <c r="N38" s="102">
        <f t="shared" si="32"/>
        <v>45992</v>
      </c>
      <c r="O38" s="102">
        <f t="shared" si="32"/>
        <v>46023</v>
      </c>
      <c r="P38" s="102">
        <f t="shared" si="32"/>
        <v>46054</v>
      </c>
      <c r="Q38" s="102">
        <f t="shared" si="32"/>
        <v>46082</v>
      </c>
      <c r="R38" s="102">
        <f t="shared" si="32"/>
        <v>46113</v>
      </c>
      <c r="S38" s="102">
        <f t="shared" si="32"/>
        <v>46143</v>
      </c>
      <c r="T38" s="102">
        <f t="shared" si="32"/>
        <v>46174</v>
      </c>
      <c r="U38" s="102">
        <f t="shared" si="32"/>
        <v>46204</v>
      </c>
      <c r="V38" s="102">
        <f t="shared" si="32"/>
        <v>46235</v>
      </c>
      <c r="W38" s="102">
        <f t="shared" si="32"/>
        <v>46266</v>
      </c>
      <c r="X38" s="102">
        <f t="shared" si="32"/>
        <v>46296</v>
      </c>
      <c r="Y38" s="102">
        <f t="shared" si="32"/>
        <v>46327</v>
      </c>
      <c r="Z38" s="102">
        <f t="shared" si="32"/>
        <v>46357</v>
      </c>
      <c r="AA38" s="102">
        <f t="shared" si="32"/>
        <v>46388</v>
      </c>
    </row>
    <row r="39" spans="1:27" ht="15" customHeight="1" x14ac:dyDescent="0.25">
      <c r="A39" s="737"/>
      <c r="B39" s="312" t="str">
        <f t="shared" ref="B39:B53" si="33">B21</f>
        <v>Air Comp</v>
      </c>
      <c r="C39" s="2">
        <v>0</v>
      </c>
      <c r="D39" s="2">
        <v>0</v>
      </c>
      <c r="E39" s="2">
        <v>0</v>
      </c>
      <c r="F39" s="2">
        <v>0</v>
      </c>
      <c r="G39" s="2">
        <f>F39</f>
        <v>0</v>
      </c>
      <c r="H39" s="2">
        <f t="shared" ref="H39:AA39" si="34">G39</f>
        <v>0</v>
      </c>
      <c r="I39" s="2">
        <f t="shared" si="34"/>
        <v>0</v>
      </c>
      <c r="J39" s="2">
        <f t="shared" si="34"/>
        <v>0</v>
      </c>
      <c r="K39" s="2">
        <f t="shared" si="34"/>
        <v>0</v>
      </c>
      <c r="L39" s="2">
        <f t="shared" si="34"/>
        <v>0</v>
      </c>
      <c r="M39" s="2">
        <f t="shared" si="34"/>
        <v>0</v>
      </c>
      <c r="N39" s="2">
        <f t="shared" si="34"/>
        <v>0</v>
      </c>
      <c r="O39" s="2">
        <f t="shared" si="34"/>
        <v>0</v>
      </c>
      <c r="P39" s="2">
        <f t="shared" si="34"/>
        <v>0</v>
      </c>
      <c r="Q39" s="2">
        <f t="shared" si="34"/>
        <v>0</v>
      </c>
      <c r="R39" s="2">
        <f t="shared" si="34"/>
        <v>0</v>
      </c>
      <c r="S39" s="2">
        <f t="shared" si="34"/>
        <v>0</v>
      </c>
      <c r="T39" s="2">
        <f t="shared" si="34"/>
        <v>0</v>
      </c>
      <c r="U39" s="2">
        <f t="shared" si="34"/>
        <v>0</v>
      </c>
      <c r="V39" s="2">
        <f t="shared" si="34"/>
        <v>0</v>
      </c>
      <c r="W39" s="2">
        <f t="shared" si="34"/>
        <v>0</v>
      </c>
      <c r="X39" s="2">
        <f t="shared" si="34"/>
        <v>0</v>
      </c>
      <c r="Y39" s="2">
        <f t="shared" si="34"/>
        <v>0</v>
      </c>
      <c r="Z39" s="2">
        <f t="shared" si="34"/>
        <v>0</v>
      </c>
      <c r="AA39" s="2">
        <f t="shared" si="34"/>
        <v>0</v>
      </c>
    </row>
    <row r="40" spans="1:27" x14ac:dyDescent="0.25">
      <c r="A40" s="737"/>
      <c r="B40" s="7" t="str">
        <f t="shared" si="33"/>
        <v>Building Shell</v>
      </c>
      <c r="C40" s="2">
        <v>0</v>
      </c>
      <c r="D40" s="2">
        <v>0</v>
      </c>
      <c r="E40" s="2">
        <v>0</v>
      </c>
      <c r="F40" s="2">
        <v>0</v>
      </c>
      <c r="G40" s="2">
        <f t="shared" ref="G40:AA40" si="35">F40</f>
        <v>0</v>
      </c>
      <c r="H40" s="2">
        <f t="shared" si="35"/>
        <v>0</v>
      </c>
      <c r="I40" s="2">
        <f t="shared" si="35"/>
        <v>0</v>
      </c>
      <c r="J40" s="2">
        <f t="shared" si="35"/>
        <v>0</v>
      </c>
      <c r="K40" s="2">
        <f t="shared" si="35"/>
        <v>0</v>
      </c>
      <c r="L40" s="2">
        <f t="shared" si="35"/>
        <v>0</v>
      </c>
      <c r="M40" s="2">
        <f t="shared" si="35"/>
        <v>0</v>
      </c>
      <c r="N40" s="2">
        <f t="shared" si="35"/>
        <v>0</v>
      </c>
      <c r="O40" s="2">
        <f t="shared" si="35"/>
        <v>0</v>
      </c>
      <c r="P40" s="2">
        <f t="shared" si="35"/>
        <v>0</v>
      </c>
      <c r="Q40" s="2">
        <f t="shared" si="35"/>
        <v>0</v>
      </c>
      <c r="R40" s="2">
        <f t="shared" si="35"/>
        <v>0</v>
      </c>
      <c r="S40" s="2">
        <f t="shared" si="35"/>
        <v>0</v>
      </c>
      <c r="T40" s="2">
        <f t="shared" si="35"/>
        <v>0</v>
      </c>
      <c r="U40" s="2">
        <f t="shared" si="35"/>
        <v>0</v>
      </c>
      <c r="V40" s="2">
        <f t="shared" si="35"/>
        <v>0</v>
      </c>
      <c r="W40" s="2">
        <f t="shared" si="35"/>
        <v>0</v>
      </c>
      <c r="X40" s="2">
        <f t="shared" si="35"/>
        <v>0</v>
      </c>
      <c r="Y40" s="2">
        <f t="shared" si="35"/>
        <v>0</v>
      </c>
      <c r="Z40" s="2">
        <f t="shared" si="35"/>
        <v>0</v>
      </c>
      <c r="AA40" s="2">
        <f t="shared" si="35"/>
        <v>0</v>
      </c>
    </row>
    <row r="41" spans="1:27" x14ac:dyDescent="0.25">
      <c r="A41" s="737"/>
      <c r="B41" s="6" t="str">
        <f t="shared" si="33"/>
        <v>Cooking</v>
      </c>
      <c r="C41" s="2">
        <v>0</v>
      </c>
      <c r="D41" s="2">
        <v>0</v>
      </c>
      <c r="E41" s="2">
        <v>0</v>
      </c>
      <c r="F41" s="2">
        <v>0</v>
      </c>
      <c r="G41" s="2">
        <f t="shared" ref="G41:AA41" si="36">F41</f>
        <v>0</v>
      </c>
      <c r="H41" s="2">
        <f t="shared" si="36"/>
        <v>0</v>
      </c>
      <c r="I41" s="2">
        <f t="shared" si="36"/>
        <v>0</v>
      </c>
      <c r="J41" s="2">
        <f t="shared" si="36"/>
        <v>0</v>
      </c>
      <c r="K41" s="2">
        <f t="shared" si="36"/>
        <v>0</v>
      </c>
      <c r="L41" s="2">
        <f t="shared" si="36"/>
        <v>0</v>
      </c>
      <c r="M41" s="2">
        <f t="shared" si="36"/>
        <v>0</v>
      </c>
      <c r="N41" s="2">
        <f t="shared" si="36"/>
        <v>0</v>
      </c>
      <c r="O41" s="2">
        <f t="shared" si="36"/>
        <v>0</v>
      </c>
      <c r="P41" s="2">
        <f t="shared" si="36"/>
        <v>0</v>
      </c>
      <c r="Q41" s="2">
        <f t="shared" si="36"/>
        <v>0</v>
      </c>
      <c r="R41" s="2">
        <f t="shared" si="36"/>
        <v>0</v>
      </c>
      <c r="S41" s="2">
        <f t="shared" si="36"/>
        <v>0</v>
      </c>
      <c r="T41" s="2">
        <f t="shared" si="36"/>
        <v>0</v>
      </c>
      <c r="U41" s="2">
        <f t="shared" si="36"/>
        <v>0</v>
      </c>
      <c r="V41" s="2">
        <f t="shared" si="36"/>
        <v>0</v>
      </c>
      <c r="W41" s="2">
        <f t="shared" si="36"/>
        <v>0</v>
      </c>
      <c r="X41" s="2">
        <f t="shared" si="36"/>
        <v>0</v>
      </c>
      <c r="Y41" s="2">
        <f t="shared" si="36"/>
        <v>0</v>
      </c>
      <c r="Z41" s="2">
        <f t="shared" si="36"/>
        <v>0</v>
      </c>
      <c r="AA41" s="2">
        <f t="shared" si="36"/>
        <v>0</v>
      </c>
    </row>
    <row r="42" spans="1:27" x14ac:dyDescent="0.25">
      <c r="A42" s="737"/>
      <c r="B42" s="6" t="str">
        <f t="shared" si="33"/>
        <v>Cooling</v>
      </c>
      <c r="C42" s="2">
        <v>0</v>
      </c>
      <c r="D42" s="2">
        <v>0</v>
      </c>
      <c r="E42" s="2">
        <v>0</v>
      </c>
      <c r="F42" s="2">
        <v>0</v>
      </c>
      <c r="G42" s="2">
        <f t="shared" ref="G42:AA42" si="37">F42</f>
        <v>0</v>
      </c>
      <c r="H42" s="2">
        <f t="shared" si="37"/>
        <v>0</v>
      </c>
      <c r="I42" s="2">
        <f t="shared" si="37"/>
        <v>0</v>
      </c>
      <c r="J42" s="2">
        <f t="shared" si="37"/>
        <v>0</v>
      </c>
      <c r="K42" s="2">
        <f t="shared" si="37"/>
        <v>0</v>
      </c>
      <c r="L42" s="2">
        <f t="shared" si="37"/>
        <v>0</v>
      </c>
      <c r="M42" s="2">
        <f t="shared" si="37"/>
        <v>0</v>
      </c>
      <c r="N42" s="2">
        <f t="shared" si="37"/>
        <v>0</v>
      </c>
      <c r="O42" s="2">
        <f t="shared" si="37"/>
        <v>0</v>
      </c>
      <c r="P42" s="2">
        <f t="shared" si="37"/>
        <v>0</v>
      </c>
      <c r="Q42" s="2">
        <f t="shared" si="37"/>
        <v>0</v>
      </c>
      <c r="R42" s="2">
        <f t="shared" si="37"/>
        <v>0</v>
      </c>
      <c r="S42" s="2">
        <f t="shared" si="37"/>
        <v>0</v>
      </c>
      <c r="T42" s="2">
        <f t="shared" si="37"/>
        <v>0</v>
      </c>
      <c r="U42" s="2">
        <f t="shared" si="37"/>
        <v>0</v>
      </c>
      <c r="V42" s="2">
        <f t="shared" si="37"/>
        <v>0</v>
      </c>
      <c r="W42" s="2">
        <f t="shared" si="37"/>
        <v>0</v>
      </c>
      <c r="X42" s="2">
        <f t="shared" si="37"/>
        <v>0</v>
      </c>
      <c r="Y42" s="2">
        <f t="shared" si="37"/>
        <v>0</v>
      </c>
      <c r="Z42" s="2">
        <f t="shared" si="37"/>
        <v>0</v>
      </c>
      <c r="AA42" s="2">
        <f t="shared" si="37"/>
        <v>0</v>
      </c>
    </row>
    <row r="43" spans="1:27" x14ac:dyDescent="0.25">
      <c r="A43" s="737"/>
      <c r="B43" s="7" t="str">
        <f t="shared" si="33"/>
        <v>Ext Lighting</v>
      </c>
      <c r="C43" s="2">
        <v>0</v>
      </c>
      <c r="D43" s="2">
        <v>0</v>
      </c>
      <c r="E43" s="2">
        <v>0</v>
      </c>
      <c r="F43" s="2">
        <v>0</v>
      </c>
      <c r="G43" s="2">
        <f t="shared" ref="G43:AA43" si="38">F43</f>
        <v>0</v>
      </c>
      <c r="H43" s="2">
        <f t="shared" si="38"/>
        <v>0</v>
      </c>
      <c r="I43" s="2">
        <f t="shared" si="38"/>
        <v>0</v>
      </c>
      <c r="J43" s="2">
        <f t="shared" si="38"/>
        <v>0</v>
      </c>
      <c r="K43" s="2">
        <f t="shared" si="38"/>
        <v>0</v>
      </c>
      <c r="L43" s="2">
        <f t="shared" si="38"/>
        <v>0</v>
      </c>
      <c r="M43" s="2">
        <f t="shared" si="38"/>
        <v>0</v>
      </c>
      <c r="N43" s="2">
        <f t="shared" si="38"/>
        <v>0</v>
      </c>
      <c r="O43" s="2">
        <f t="shared" si="38"/>
        <v>0</v>
      </c>
      <c r="P43" s="2">
        <f t="shared" si="38"/>
        <v>0</v>
      </c>
      <c r="Q43" s="2">
        <f t="shared" si="38"/>
        <v>0</v>
      </c>
      <c r="R43" s="2">
        <f t="shared" si="38"/>
        <v>0</v>
      </c>
      <c r="S43" s="2">
        <f t="shared" si="38"/>
        <v>0</v>
      </c>
      <c r="T43" s="2">
        <f t="shared" si="38"/>
        <v>0</v>
      </c>
      <c r="U43" s="2">
        <f t="shared" si="38"/>
        <v>0</v>
      </c>
      <c r="V43" s="2">
        <f t="shared" si="38"/>
        <v>0</v>
      </c>
      <c r="W43" s="2">
        <f t="shared" si="38"/>
        <v>0</v>
      </c>
      <c r="X43" s="2">
        <f t="shared" si="38"/>
        <v>0</v>
      </c>
      <c r="Y43" s="2">
        <f t="shared" si="38"/>
        <v>0</v>
      </c>
      <c r="Z43" s="2">
        <f t="shared" si="38"/>
        <v>0</v>
      </c>
      <c r="AA43" s="2">
        <f t="shared" si="38"/>
        <v>0</v>
      </c>
    </row>
    <row r="44" spans="1:27" x14ac:dyDescent="0.25">
      <c r="A44" s="737"/>
      <c r="B44" s="6" t="str">
        <f t="shared" si="33"/>
        <v>Heating</v>
      </c>
      <c r="C44" s="2">
        <v>0</v>
      </c>
      <c r="D44" s="2">
        <v>0</v>
      </c>
      <c r="E44" s="2">
        <v>0</v>
      </c>
      <c r="F44" s="2">
        <v>0</v>
      </c>
      <c r="G44" s="2">
        <f t="shared" ref="G44:AA44" si="39">F44</f>
        <v>0</v>
      </c>
      <c r="H44" s="2">
        <f t="shared" si="39"/>
        <v>0</v>
      </c>
      <c r="I44" s="2">
        <f t="shared" si="39"/>
        <v>0</v>
      </c>
      <c r="J44" s="2">
        <f t="shared" si="39"/>
        <v>0</v>
      </c>
      <c r="K44" s="2">
        <f t="shared" si="39"/>
        <v>0</v>
      </c>
      <c r="L44" s="2">
        <f t="shared" si="39"/>
        <v>0</v>
      </c>
      <c r="M44" s="2">
        <f t="shared" si="39"/>
        <v>0</v>
      </c>
      <c r="N44" s="2">
        <f t="shared" si="39"/>
        <v>0</v>
      </c>
      <c r="O44" s="2">
        <f t="shared" si="39"/>
        <v>0</v>
      </c>
      <c r="P44" s="2">
        <f t="shared" si="39"/>
        <v>0</v>
      </c>
      <c r="Q44" s="2">
        <f t="shared" si="39"/>
        <v>0</v>
      </c>
      <c r="R44" s="2">
        <f t="shared" si="39"/>
        <v>0</v>
      </c>
      <c r="S44" s="2">
        <f t="shared" si="39"/>
        <v>0</v>
      </c>
      <c r="T44" s="2">
        <f t="shared" si="39"/>
        <v>0</v>
      </c>
      <c r="U44" s="2">
        <f t="shared" si="39"/>
        <v>0</v>
      </c>
      <c r="V44" s="2">
        <f t="shared" si="39"/>
        <v>0</v>
      </c>
      <c r="W44" s="2">
        <f t="shared" si="39"/>
        <v>0</v>
      </c>
      <c r="X44" s="2">
        <f t="shared" si="39"/>
        <v>0</v>
      </c>
      <c r="Y44" s="2">
        <f t="shared" si="39"/>
        <v>0</v>
      </c>
      <c r="Z44" s="2">
        <f t="shared" si="39"/>
        <v>0</v>
      </c>
      <c r="AA44" s="2">
        <f t="shared" si="39"/>
        <v>0</v>
      </c>
    </row>
    <row r="45" spans="1:27" x14ac:dyDescent="0.25">
      <c r="A45" s="737"/>
      <c r="B45" s="6" t="str">
        <f t="shared" si="33"/>
        <v>HVAC</v>
      </c>
      <c r="C45" s="2">
        <v>0</v>
      </c>
      <c r="D45" s="2">
        <v>0</v>
      </c>
      <c r="E45" s="2">
        <v>0</v>
      </c>
      <c r="F45" s="2">
        <v>0</v>
      </c>
      <c r="G45" s="2">
        <f t="shared" ref="G45:AA45" si="40">F45</f>
        <v>0</v>
      </c>
      <c r="H45" s="2">
        <f t="shared" si="40"/>
        <v>0</v>
      </c>
      <c r="I45" s="2">
        <f t="shared" si="40"/>
        <v>0</v>
      </c>
      <c r="J45" s="2">
        <f t="shared" si="40"/>
        <v>0</v>
      </c>
      <c r="K45" s="2">
        <f t="shared" si="40"/>
        <v>0</v>
      </c>
      <c r="L45" s="2">
        <f t="shared" si="40"/>
        <v>0</v>
      </c>
      <c r="M45" s="2">
        <f t="shared" si="40"/>
        <v>0</v>
      </c>
      <c r="N45" s="2">
        <f t="shared" si="40"/>
        <v>0</v>
      </c>
      <c r="O45" s="2">
        <f t="shared" si="40"/>
        <v>0</v>
      </c>
      <c r="P45" s="2">
        <f t="shared" si="40"/>
        <v>0</v>
      </c>
      <c r="Q45" s="2">
        <f t="shared" si="40"/>
        <v>0</v>
      </c>
      <c r="R45" s="2">
        <f t="shared" si="40"/>
        <v>0</v>
      </c>
      <c r="S45" s="2">
        <f t="shared" si="40"/>
        <v>0</v>
      </c>
      <c r="T45" s="2">
        <f t="shared" si="40"/>
        <v>0</v>
      </c>
      <c r="U45" s="2">
        <f t="shared" si="40"/>
        <v>0</v>
      </c>
      <c r="V45" s="2">
        <f t="shared" si="40"/>
        <v>0</v>
      </c>
      <c r="W45" s="2">
        <f t="shared" si="40"/>
        <v>0</v>
      </c>
      <c r="X45" s="2">
        <f t="shared" si="40"/>
        <v>0</v>
      </c>
      <c r="Y45" s="2">
        <f t="shared" si="40"/>
        <v>0</v>
      </c>
      <c r="Z45" s="2">
        <f t="shared" si="40"/>
        <v>0</v>
      </c>
      <c r="AA45" s="2">
        <f t="shared" si="40"/>
        <v>0</v>
      </c>
    </row>
    <row r="46" spans="1:27" x14ac:dyDescent="0.25">
      <c r="A46" s="737"/>
      <c r="B46" s="6" t="str">
        <f t="shared" si="33"/>
        <v>Lighting</v>
      </c>
      <c r="C46" s="2">
        <v>0</v>
      </c>
      <c r="D46" s="2">
        <v>0</v>
      </c>
      <c r="E46" s="2">
        <v>0</v>
      </c>
      <c r="F46" s="2">
        <v>0</v>
      </c>
      <c r="G46" s="2">
        <f t="shared" ref="G46:AA46" si="41">F46</f>
        <v>0</v>
      </c>
      <c r="H46" s="2">
        <f t="shared" si="41"/>
        <v>0</v>
      </c>
      <c r="I46" s="2">
        <f t="shared" si="41"/>
        <v>0</v>
      </c>
      <c r="J46" s="2">
        <f t="shared" si="41"/>
        <v>0</v>
      </c>
      <c r="K46" s="2">
        <f t="shared" si="41"/>
        <v>0</v>
      </c>
      <c r="L46" s="2">
        <f t="shared" si="41"/>
        <v>0</v>
      </c>
      <c r="M46" s="2">
        <f t="shared" si="41"/>
        <v>0</v>
      </c>
      <c r="N46" s="2">
        <f t="shared" si="41"/>
        <v>0</v>
      </c>
      <c r="O46" s="2">
        <f t="shared" si="41"/>
        <v>0</v>
      </c>
      <c r="P46" s="2">
        <f t="shared" si="41"/>
        <v>0</v>
      </c>
      <c r="Q46" s="2">
        <f t="shared" si="41"/>
        <v>0</v>
      </c>
      <c r="R46" s="2">
        <f t="shared" si="41"/>
        <v>0</v>
      </c>
      <c r="S46" s="2">
        <f t="shared" si="41"/>
        <v>0</v>
      </c>
      <c r="T46" s="2">
        <f t="shared" si="41"/>
        <v>0</v>
      </c>
      <c r="U46" s="2">
        <f t="shared" si="41"/>
        <v>0</v>
      </c>
      <c r="V46" s="2">
        <f t="shared" si="41"/>
        <v>0</v>
      </c>
      <c r="W46" s="2">
        <f t="shared" si="41"/>
        <v>0</v>
      </c>
      <c r="X46" s="2">
        <f t="shared" si="41"/>
        <v>0</v>
      </c>
      <c r="Y46" s="2">
        <f t="shared" si="41"/>
        <v>0</v>
      </c>
      <c r="Z46" s="2">
        <f t="shared" si="41"/>
        <v>0</v>
      </c>
      <c r="AA46" s="2">
        <f t="shared" si="41"/>
        <v>0</v>
      </c>
    </row>
    <row r="47" spans="1:27" x14ac:dyDescent="0.25">
      <c r="A47" s="737"/>
      <c r="B47" s="6" t="str">
        <f t="shared" si="33"/>
        <v>Miscellaneous</v>
      </c>
      <c r="C47" s="2">
        <v>0</v>
      </c>
      <c r="D47" s="2">
        <v>0</v>
      </c>
      <c r="E47" s="2">
        <v>0</v>
      </c>
      <c r="F47" s="2">
        <v>0</v>
      </c>
      <c r="G47" s="2">
        <f t="shared" ref="G47:AA47" si="42">F47</f>
        <v>0</v>
      </c>
      <c r="H47" s="2">
        <f t="shared" si="42"/>
        <v>0</v>
      </c>
      <c r="I47" s="2">
        <f t="shared" si="42"/>
        <v>0</v>
      </c>
      <c r="J47" s="2">
        <f t="shared" si="42"/>
        <v>0</v>
      </c>
      <c r="K47" s="2">
        <f t="shared" si="42"/>
        <v>0</v>
      </c>
      <c r="L47" s="2">
        <f t="shared" si="42"/>
        <v>0</v>
      </c>
      <c r="M47" s="2">
        <f t="shared" si="42"/>
        <v>0</v>
      </c>
      <c r="N47" s="2">
        <f t="shared" si="42"/>
        <v>0</v>
      </c>
      <c r="O47" s="2">
        <f t="shared" si="42"/>
        <v>0</v>
      </c>
      <c r="P47" s="2">
        <f t="shared" si="42"/>
        <v>0</v>
      </c>
      <c r="Q47" s="2">
        <f t="shared" si="42"/>
        <v>0</v>
      </c>
      <c r="R47" s="2">
        <f t="shared" si="42"/>
        <v>0</v>
      </c>
      <c r="S47" s="2">
        <f t="shared" si="42"/>
        <v>0</v>
      </c>
      <c r="T47" s="2">
        <f t="shared" si="42"/>
        <v>0</v>
      </c>
      <c r="U47" s="2">
        <f t="shared" si="42"/>
        <v>0</v>
      </c>
      <c r="V47" s="2">
        <f t="shared" si="42"/>
        <v>0</v>
      </c>
      <c r="W47" s="2">
        <f t="shared" si="42"/>
        <v>0</v>
      </c>
      <c r="X47" s="2">
        <f t="shared" si="42"/>
        <v>0</v>
      </c>
      <c r="Y47" s="2">
        <f t="shared" si="42"/>
        <v>0</v>
      </c>
      <c r="Z47" s="2">
        <f t="shared" si="42"/>
        <v>0</v>
      </c>
      <c r="AA47" s="2">
        <f t="shared" si="42"/>
        <v>0</v>
      </c>
    </row>
    <row r="48" spans="1:27" ht="15" customHeight="1" x14ac:dyDescent="0.25">
      <c r="A48" s="737"/>
      <c r="B48" s="6" t="str">
        <f t="shared" si="33"/>
        <v>Motors</v>
      </c>
      <c r="C48" s="2">
        <v>0</v>
      </c>
      <c r="D48" s="2">
        <v>0</v>
      </c>
      <c r="E48" s="2">
        <v>0</v>
      </c>
      <c r="F48" s="2">
        <v>0</v>
      </c>
      <c r="G48" s="2">
        <f t="shared" ref="G48:AA48" si="43">F48</f>
        <v>0</v>
      </c>
      <c r="H48" s="2">
        <f t="shared" si="43"/>
        <v>0</v>
      </c>
      <c r="I48" s="2">
        <f t="shared" si="43"/>
        <v>0</v>
      </c>
      <c r="J48" s="2">
        <f t="shared" si="43"/>
        <v>0</v>
      </c>
      <c r="K48" s="2">
        <f t="shared" si="43"/>
        <v>0</v>
      </c>
      <c r="L48" s="2">
        <f t="shared" si="43"/>
        <v>0</v>
      </c>
      <c r="M48" s="2">
        <f t="shared" si="43"/>
        <v>0</v>
      </c>
      <c r="N48" s="2">
        <f t="shared" si="43"/>
        <v>0</v>
      </c>
      <c r="O48" s="2">
        <f t="shared" si="43"/>
        <v>0</v>
      </c>
      <c r="P48" s="2">
        <f t="shared" si="43"/>
        <v>0</v>
      </c>
      <c r="Q48" s="2">
        <f t="shared" si="43"/>
        <v>0</v>
      </c>
      <c r="R48" s="2">
        <f t="shared" si="43"/>
        <v>0</v>
      </c>
      <c r="S48" s="2">
        <f t="shared" si="43"/>
        <v>0</v>
      </c>
      <c r="T48" s="2">
        <f t="shared" si="43"/>
        <v>0</v>
      </c>
      <c r="U48" s="2">
        <f t="shared" si="43"/>
        <v>0</v>
      </c>
      <c r="V48" s="2">
        <f t="shared" si="43"/>
        <v>0</v>
      </c>
      <c r="W48" s="2">
        <f t="shared" si="43"/>
        <v>0</v>
      </c>
      <c r="X48" s="2">
        <f t="shared" si="43"/>
        <v>0</v>
      </c>
      <c r="Y48" s="2">
        <f t="shared" si="43"/>
        <v>0</v>
      </c>
      <c r="Z48" s="2">
        <f t="shared" si="43"/>
        <v>0</v>
      </c>
      <c r="AA48" s="2">
        <f t="shared" si="43"/>
        <v>0</v>
      </c>
    </row>
    <row r="49" spans="1:28" x14ac:dyDescent="0.25">
      <c r="A49" s="737"/>
      <c r="B49" s="6" t="str">
        <f t="shared" si="33"/>
        <v>Process</v>
      </c>
      <c r="C49" s="2">
        <v>0</v>
      </c>
      <c r="D49" s="2">
        <v>0</v>
      </c>
      <c r="E49" s="2">
        <v>0</v>
      </c>
      <c r="F49" s="2">
        <v>0</v>
      </c>
      <c r="G49" s="2">
        <f t="shared" ref="G49:AA49" si="44">F49</f>
        <v>0</v>
      </c>
      <c r="H49" s="2">
        <f t="shared" si="44"/>
        <v>0</v>
      </c>
      <c r="I49" s="2">
        <f t="shared" si="44"/>
        <v>0</v>
      </c>
      <c r="J49" s="2">
        <f t="shared" si="44"/>
        <v>0</v>
      </c>
      <c r="K49" s="2">
        <f t="shared" si="44"/>
        <v>0</v>
      </c>
      <c r="L49" s="2">
        <f t="shared" si="44"/>
        <v>0</v>
      </c>
      <c r="M49" s="2">
        <f t="shared" si="44"/>
        <v>0</v>
      </c>
      <c r="N49" s="2">
        <f t="shared" si="44"/>
        <v>0</v>
      </c>
      <c r="O49" s="2">
        <f t="shared" si="44"/>
        <v>0</v>
      </c>
      <c r="P49" s="2">
        <f t="shared" si="44"/>
        <v>0</v>
      </c>
      <c r="Q49" s="2">
        <f t="shared" si="44"/>
        <v>0</v>
      </c>
      <c r="R49" s="2">
        <f t="shared" si="44"/>
        <v>0</v>
      </c>
      <c r="S49" s="2">
        <f t="shared" si="44"/>
        <v>0</v>
      </c>
      <c r="T49" s="2">
        <f t="shared" si="44"/>
        <v>0</v>
      </c>
      <c r="U49" s="2">
        <f t="shared" si="44"/>
        <v>0</v>
      </c>
      <c r="V49" s="2">
        <f t="shared" si="44"/>
        <v>0</v>
      </c>
      <c r="W49" s="2">
        <f t="shared" si="44"/>
        <v>0</v>
      </c>
      <c r="X49" s="2">
        <f t="shared" si="44"/>
        <v>0</v>
      </c>
      <c r="Y49" s="2">
        <f t="shared" si="44"/>
        <v>0</v>
      </c>
      <c r="Z49" s="2">
        <f t="shared" si="44"/>
        <v>0</v>
      </c>
      <c r="AA49" s="2">
        <f t="shared" si="44"/>
        <v>0</v>
      </c>
    </row>
    <row r="50" spans="1:28" x14ac:dyDescent="0.25">
      <c r="A50" s="737"/>
      <c r="B50" s="6" t="str">
        <f t="shared" si="33"/>
        <v>Refrigeration</v>
      </c>
      <c r="C50" s="2">
        <v>0</v>
      </c>
      <c r="D50" s="2">
        <v>0</v>
      </c>
      <c r="E50" s="2">
        <v>0</v>
      </c>
      <c r="F50" s="2">
        <v>0</v>
      </c>
      <c r="G50" s="2">
        <f t="shared" ref="G50:AA50" si="45">F50</f>
        <v>0</v>
      </c>
      <c r="H50" s="2">
        <f t="shared" si="45"/>
        <v>0</v>
      </c>
      <c r="I50" s="2">
        <f t="shared" si="45"/>
        <v>0</v>
      </c>
      <c r="J50" s="2">
        <f t="shared" si="45"/>
        <v>0</v>
      </c>
      <c r="K50" s="2">
        <f t="shared" si="45"/>
        <v>0</v>
      </c>
      <c r="L50" s="2">
        <f t="shared" si="45"/>
        <v>0</v>
      </c>
      <c r="M50" s="2">
        <f t="shared" si="45"/>
        <v>0</v>
      </c>
      <c r="N50" s="2">
        <f t="shared" si="45"/>
        <v>0</v>
      </c>
      <c r="O50" s="2">
        <f t="shared" si="45"/>
        <v>0</v>
      </c>
      <c r="P50" s="2">
        <f t="shared" si="45"/>
        <v>0</v>
      </c>
      <c r="Q50" s="2">
        <f t="shared" si="45"/>
        <v>0</v>
      </c>
      <c r="R50" s="2">
        <f t="shared" si="45"/>
        <v>0</v>
      </c>
      <c r="S50" s="2">
        <f t="shared" si="45"/>
        <v>0</v>
      </c>
      <c r="T50" s="2">
        <f t="shared" si="45"/>
        <v>0</v>
      </c>
      <c r="U50" s="2">
        <f t="shared" si="45"/>
        <v>0</v>
      </c>
      <c r="V50" s="2">
        <f t="shared" si="45"/>
        <v>0</v>
      </c>
      <c r="W50" s="2">
        <f t="shared" si="45"/>
        <v>0</v>
      </c>
      <c r="X50" s="2">
        <f t="shared" si="45"/>
        <v>0</v>
      </c>
      <c r="Y50" s="2">
        <f t="shared" si="45"/>
        <v>0</v>
      </c>
      <c r="Z50" s="2">
        <f t="shared" si="45"/>
        <v>0</v>
      </c>
      <c r="AA50" s="2">
        <f t="shared" si="45"/>
        <v>0</v>
      </c>
    </row>
    <row r="51" spans="1:28" x14ac:dyDescent="0.25">
      <c r="A51" s="737"/>
      <c r="B51" s="6" t="str">
        <f t="shared" si="33"/>
        <v>Water Heating</v>
      </c>
      <c r="C51" s="2">
        <v>0</v>
      </c>
      <c r="D51" s="2">
        <v>0</v>
      </c>
      <c r="E51" s="2">
        <v>0</v>
      </c>
      <c r="F51" s="2">
        <v>0</v>
      </c>
      <c r="G51" s="2">
        <f t="shared" ref="G51:AA51" si="46">F51</f>
        <v>0</v>
      </c>
      <c r="H51" s="2">
        <f t="shared" si="46"/>
        <v>0</v>
      </c>
      <c r="I51" s="2">
        <f t="shared" si="46"/>
        <v>0</v>
      </c>
      <c r="J51" s="2">
        <f t="shared" si="46"/>
        <v>0</v>
      </c>
      <c r="K51" s="2">
        <f t="shared" si="46"/>
        <v>0</v>
      </c>
      <c r="L51" s="2">
        <f t="shared" si="46"/>
        <v>0</v>
      </c>
      <c r="M51" s="2">
        <f t="shared" si="46"/>
        <v>0</v>
      </c>
      <c r="N51" s="2">
        <f t="shared" si="46"/>
        <v>0</v>
      </c>
      <c r="O51" s="2">
        <f t="shared" si="46"/>
        <v>0</v>
      </c>
      <c r="P51" s="2">
        <f t="shared" si="46"/>
        <v>0</v>
      </c>
      <c r="Q51" s="2">
        <f t="shared" si="46"/>
        <v>0</v>
      </c>
      <c r="R51" s="2">
        <f t="shared" si="46"/>
        <v>0</v>
      </c>
      <c r="S51" s="2">
        <f t="shared" si="46"/>
        <v>0</v>
      </c>
      <c r="T51" s="2">
        <f t="shared" si="46"/>
        <v>0</v>
      </c>
      <c r="U51" s="2">
        <f t="shared" si="46"/>
        <v>0</v>
      </c>
      <c r="V51" s="2">
        <f t="shared" si="46"/>
        <v>0</v>
      </c>
      <c r="W51" s="2">
        <f t="shared" si="46"/>
        <v>0</v>
      </c>
      <c r="X51" s="2">
        <f t="shared" si="46"/>
        <v>0</v>
      </c>
      <c r="Y51" s="2">
        <f t="shared" si="46"/>
        <v>0</v>
      </c>
      <c r="Z51" s="2">
        <f t="shared" si="46"/>
        <v>0</v>
      </c>
      <c r="AA51" s="2">
        <f t="shared" si="46"/>
        <v>0</v>
      </c>
    </row>
    <row r="52" spans="1:28" ht="15" customHeight="1" x14ac:dyDescent="0.25">
      <c r="A52" s="737"/>
      <c r="B52" s="6" t="str">
        <f t="shared" si="33"/>
        <v xml:space="preserve"> </v>
      </c>
      <c r="C52" s="2"/>
      <c r="D52" s="2"/>
      <c r="E52" s="2"/>
      <c r="F52" s="2"/>
      <c r="G52" s="2"/>
      <c r="H52" s="2"/>
      <c r="I52" s="2"/>
      <c r="J52" s="2"/>
      <c r="K52" s="2"/>
      <c r="L52" s="2"/>
      <c r="M52" s="2"/>
      <c r="N52" s="2"/>
      <c r="O52" s="2"/>
      <c r="P52" s="2"/>
      <c r="Q52" s="2"/>
      <c r="R52" s="2"/>
      <c r="S52" s="2"/>
      <c r="T52" s="2"/>
      <c r="U52" s="2"/>
      <c r="V52" s="2"/>
      <c r="W52" s="2"/>
      <c r="X52" s="2"/>
      <c r="Y52" s="2"/>
      <c r="Z52" s="2"/>
      <c r="AA52" s="2"/>
    </row>
    <row r="53" spans="1:28" ht="15" customHeight="1" thickBot="1" x14ac:dyDescent="0.3">
      <c r="A53" s="738"/>
      <c r="B53" s="136" t="str">
        <f t="shared" si="33"/>
        <v>Monthly kWh</v>
      </c>
      <c r="C53" s="166">
        <f>SUM(C39:C52)</f>
        <v>0</v>
      </c>
      <c r="D53" s="166">
        <f t="shared" ref="D53:AA53" si="47">SUM(D39:D52)</f>
        <v>0</v>
      </c>
      <c r="E53" s="166">
        <f t="shared" si="47"/>
        <v>0</v>
      </c>
      <c r="F53" s="166">
        <f t="shared" si="47"/>
        <v>0</v>
      </c>
      <c r="G53" s="166">
        <f t="shared" si="47"/>
        <v>0</v>
      </c>
      <c r="H53" s="166">
        <f t="shared" si="47"/>
        <v>0</v>
      </c>
      <c r="I53" s="166">
        <f t="shared" si="47"/>
        <v>0</v>
      </c>
      <c r="J53" s="166">
        <f t="shared" si="47"/>
        <v>0</v>
      </c>
      <c r="K53" s="166">
        <f t="shared" si="47"/>
        <v>0</v>
      </c>
      <c r="L53" s="166">
        <f t="shared" si="47"/>
        <v>0</v>
      </c>
      <c r="M53" s="166">
        <f t="shared" si="47"/>
        <v>0</v>
      </c>
      <c r="N53" s="166">
        <f t="shared" si="47"/>
        <v>0</v>
      </c>
      <c r="O53" s="166">
        <f t="shared" si="47"/>
        <v>0</v>
      </c>
      <c r="P53" s="166">
        <f t="shared" si="47"/>
        <v>0</v>
      </c>
      <c r="Q53" s="166">
        <f t="shared" si="47"/>
        <v>0</v>
      </c>
      <c r="R53" s="166">
        <f t="shared" si="47"/>
        <v>0</v>
      </c>
      <c r="S53" s="166">
        <f t="shared" si="47"/>
        <v>0</v>
      </c>
      <c r="T53" s="166">
        <f t="shared" si="47"/>
        <v>0</v>
      </c>
      <c r="U53" s="166">
        <f t="shared" si="47"/>
        <v>0</v>
      </c>
      <c r="V53" s="166">
        <f t="shared" si="47"/>
        <v>0</v>
      </c>
      <c r="W53" s="166">
        <f t="shared" si="47"/>
        <v>0</v>
      </c>
      <c r="X53" s="166">
        <f t="shared" si="47"/>
        <v>0</v>
      </c>
      <c r="Y53" s="166">
        <f t="shared" si="47"/>
        <v>0</v>
      </c>
      <c r="Z53" s="166">
        <f t="shared" si="47"/>
        <v>0</v>
      </c>
      <c r="AA53" s="166">
        <f t="shared" si="47"/>
        <v>0</v>
      </c>
    </row>
    <row r="54" spans="1:28" x14ac:dyDescent="0.25">
      <c r="A54" s="308"/>
      <c r="B54" s="301"/>
      <c r="C54" s="302"/>
      <c r="D54" s="301"/>
      <c r="E54" s="302"/>
      <c r="F54" s="301"/>
      <c r="G54" s="301"/>
      <c r="H54" s="302"/>
      <c r="I54" s="301"/>
      <c r="J54" s="301"/>
      <c r="K54" s="302"/>
      <c r="L54" s="301"/>
      <c r="M54" s="301"/>
      <c r="N54" s="302"/>
      <c r="O54" s="301"/>
      <c r="P54" s="301"/>
      <c r="Q54" s="302"/>
      <c r="R54" s="301"/>
      <c r="S54" s="301"/>
      <c r="T54" s="302"/>
      <c r="U54" s="301"/>
      <c r="V54" s="301"/>
      <c r="W54" s="302"/>
      <c r="X54" s="301"/>
      <c r="Y54" s="301"/>
      <c r="Z54" s="302"/>
      <c r="AA54" s="301"/>
    </row>
    <row r="55" spans="1:28" ht="15.75" thickBot="1" x14ac:dyDescent="0.3">
      <c r="A55" s="298" t="s">
        <v>206</v>
      </c>
      <c r="B55" s="296"/>
      <c r="C55" s="296"/>
      <c r="D55" s="296"/>
      <c r="E55" s="296"/>
      <c r="F55" s="296"/>
      <c r="G55" s="296"/>
      <c r="H55" s="308"/>
      <c r="I55" s="308"/>
      <c r="J55" s="308"/>
      <c r="K55" s="308"/>
      <c r="L55" s="308"/>
      <c r="M55" s="308"/>
      <c r="N55" s="308"/>
      <c r="O55" s="308"/>
      <c r="P55" s="308"/>
      <c r="Q55" s="308"/>
      <c r="R55" s="308"/>
      <c r="S55" s="308"/>
      <c r="T55" s="308"/>
      <c r="U55" s="308"/>
      <c r="V55" s="308"/>
      <c r="W55" s="308"/>
      <c r="X55" s="308"/>
      <c r="Y55" s="308"/>
      <c r="Z55" s="308"/>
      <c r="AA55" s="308"/>
      <c r="AB55" s="137"/>
    </row>
    <row r="56" spans="1:28" ht="16.5" thickBot="1" x14ac:dyDescent="0.3">
      <c r="A56" s="745" t="s">
        <v>207</v>
      </c>
      <c r="B56" s="313" t="s">
        <v>10</v>
      </c>
      <c r="C56" s="102">
        <f>C$2</f>
        <v>45658</v>
      </c>
      <c r="D56" s="102">
        <f t="shared" ref="D56:AA56" si="48">D$2</f>
        <v>45689</v>
      </c>
      <c r="E56" s="102">
        <f t="shared" si="48"/>
        <v>45717</v>
      </c>
      <c r="F56" s="102">
        <f t="shared" si="48"/>
        <v>45748</v>
      </c>
      <c r="G56" s="102">
        <f t="shared" si="48"/>
        <v>45778</v>
      </c>
      <c r="H56" s="102">
        <f t="shared" si="48"/>
        <v>45809</v>
      </c>
      <c r="I56" s="102">
        <f t="shared" si="48"/>
        <v>45839</v>
      </c>
      <c r="J56" s="102">
        <f t="shared" si="48"/>
        <v>45870</v>
      </c>
      <c r="K56" s="102">
        <f t="shared" si="48"/>
        <v>45901</v>
      </c>
      <c r="L56" s="102">
        <f t="shared" si="48"/>
        <v>45931</v>
      </c>
      <c r="M56" s="102">
        <f t="shared" si="48"/>
        <v>45962</v>
      </c>
      <c r="N56" s="102">
        <f t="shared" si="48"/>
        <v>45992</v>
      </c>
      <c r="O56" s="102">
        <f t="shared" si="48"/>
        <v>46023</v>
      </c>
      <c r="P56" s="102">
        <f t="shared" si="48"/>
        <v>46054</v>
      </c>
      <c r="Q56" s="102">
        <f t="shared" si="48"/>
        <v>46082</v>
      </c>
      <c r="R56" s="102">
        <f t="shared" si="48"/>
        <v>46113</v>
      </c>
      <c r="S56" s="102">
        <f t="shared" si="48"/>
        <v>46143</v>
      </c>
      <c r="T56" s="102">
        <f t="shared" si="48"/>
        <v>46174</v>
      </c>
      <c r="U56" s="102">
        <f t="shared" si="48"/>
        <v>46204</v>
      </c>
      <c r="V56" s="102">
        <f t="shared" si="48"/>
        <v>46235</v>
      </c>
      <c r="W56" s="102">
        <f t="shared" si="48"/>
        <v>46266</v>
      </c>
      <c r="X56" s="102">
        <f t="shared" si="48"/>
        <v>46296</v>
      </c>
      <c r="Y56" s="102">
        <f t="shared" si="48"/>
        <v>46327</v>
      </c>
      <c r="Z56" s="102">
        <f t="shared" si="48"/>
        <v>46357</v>
      </c>
      <c r="AA56" s="102">
        <f t="shared" si="48"/>
        <v>46388</v>
      </c>
    </row>
    <row r="57" spans="1:28" ht="15" customHeight="1" x14ac:dyDescent="0.25">
      <c r="A57" s="746"/>
      <c r="B57" s="312" t="str">
        <f t="shared" ref="B57:B71" si="49">B39</f>
        <v>Air Comp</v>
      </c>
      <c r="C57" s="2">
        <f>(C3*0.5)-C39</f>
        <v>0</v>
      </c>
      <c r="D57" s="2">
        <f>(D3*0.5)+C21-D39</f>
        <v>0</v>
      </c>
      <c r="E57" s="2">
        <f t="shared" ref="E57:AA57" si="50">(E3*0.5)+D21-E39</f>
        <v>0</v>
      </c>
      <c r="F57" s="2">
        <f t="shared" si="50"/>
        <v>0</v>
      </c>
      <c r="G57" s="2">
        <f t="shared" si="50"/>
        <v>0</v>
      </c>
      <c r="H57" s="2">
        <f t="shared" si="50"/>
        <v>0</v>
      </c>
      <c r="I57" s="2">
        <f t="shared" si="50"/>
        <v>210404</v>
      </c>
      <c r="J57" s="2">
        <f t="shared" si="50"/>
        <v>210404</v>
      </c>
      <c r="K57" s="2">
        <f t="shared" si="50"/>
        <v>210404</v>
      </c>
      <c r="L57" s="2">
        <f t="shared" si="50"/>
        <v>210404</v>
      </c>
      <c r="M57" s="2">
        <f t="shared" si="50"/>
        <v>0</v>
      </c>
      <c r="N57" s="2">
        <f t="shared" si="50"/>
        <v>0</v>
      </c>
      <c r="O57" s="2">
        <f t="shared" si="50"/>
        <v>0</v>
      </c>
      <c r="P57" s="2">
        <f t="shared" si="50"/>
        <v>0</v>
      </c>
      <c r="Q57" s="2">
        <f t="shared" si="50"/>
        <v>0</v>
      </c>
      <c r="R57" s="2">
        <f t="shared" si="50"/>
        <v>0</v>
      </c>
      <c r="S57" s="2">
        <f t="shared" si="50"/>
        <v>0</v>
      </c>
      <c r="T57" s="2">
        <f t="shared" si="50"/>
        <v>0</v>
      </c>
      <c r="U57" s="2">
        <f t="shared" si="50"/>
        <v>0</v>
      </c>
      <c r="V57" s="2">
        <f t="shared" si="50"/>
        <v>0</v>
      </c>
      <c r="W57" s="2">
        <f t="shared" si="50"/>
        <v>0</v>
      </c>
      <c r="X57" s="2">
        <f t="shared" si="50"/>
        <v>0</v>
      </c>
      <c r="Y57" s="2">
        <f t="shared" si="50"/>
        <v>0</v>
      </c>
      <c r="Z57" s="2">
        <f t="shared" si="50"/>
        <v>0</v>
      </c>
      <c r="AA57" s="2">
        <f t="shared" si="50"/>
        <v>0</v>
      </c>
    </row>
    <row r="58" spans="1:28" x14ac:dyDescent="0.25">
      <c r="A58" s="746"/>
      <c r="B58" s="7" t="str">
        <f t="shared" si="49"/>
        <v>Building Shell</v>
      </c>
      <c r="C58" s="2">
        <f t="shared" ref="C58:C69" si="51">(C4*0.5)-C40</f>
        <v>0</v>
      </c>
      <c r="D58" s="2">
        <f t="shared" ref="D58:AA58" si="52">(D4*0.5)+C22-D40</f>
        <v>0</v>
      </c>
      <c r="E58" s="2">
        <f t="shared" si="52"/>
        <v>0</v>
      </c>
      <c r="F58" s="2">
        <f t="shared" si="52"/>
        <v>0</v>
      </c>
      <c r="G58" s="2">
        <f t="shared" si="52"/>
        <v>0</v>
      </c>
      <c r="H58" s="2">
        <f t="shared" si="52"/>
        <v>0</v>
      </c>
      <c r="I58" s="2">
        <f t="shared" si="52"/>
        <v>0</v>
      </c>
      <c r="J58" s="2">
        <f t="shared" si="52"/>
        <v>0</v>
      </c>
      <c r="K58" s="2">
        <f t="shared" si="52"/>
        <v>0</v>
      </c>
      <c r="L58" s="2">
        <f t="shared" si="52"/>
        <v>0</v>
      </c>
      <c r="M58" s="2">
        <f t="shared" si="52"/>
        <v>0</v>
      </c>
      <c r="N58" s="2">
        <f t="shared" si="52"/>
        <v>0</v>
      </c>
      <c r="O58" s="2">
        <f t="shared" si="52"/>
        <v>0</v>
      </c>
      <c r="P58" s="2">
        <f t="shared" si="52"/>
        <v>0</v>
      </c>
      <c r="Q58" s="2">
        <f t="shared" si="52"/>
        <v>0</v>
      </c>
      <c r="R58" s="2">
        <f t="shared" si="52"/>
        <v>0</v>
      </c>
      <c r="S58" s="2">
        <f t="shared" si="52"/>
        <v>0</v>
      </c>
      <c r="T58" s="2">
        <f t="shared" si="52"/>
        <v>0</v>
      </c>
      <c r="U58" s="2">
        <f t="shared" si="52"/>
        <v>0</v>
      </c>
      <c r="V58" s="2">
        <f t="shared" si="52"/>
        <v>0</v>
      </c>
      <c r="W58" s="2">
        <f t="shared" si="52"/>
        <v>0</v>
      </c>
      <c r="X58" s="2">
        <f t="shared" si="52"/>
        <v>0</v>
      </c>
      <c r="Y58" s="2">
        <f t="shared" si="52"/>
        <v>0</v>
      </c>
      <c r="Z58" s="2">
        <f t="shared" si="52"/>
        <v>0</v>
      </c>
      <c r="AA58" s="2">
        <f t="shared" si="52"/>
        <v>0</v>
      </c>
    </row>
    <row r="59" spans="1:28" x14ac:dyDescent="0.25">
      <c r="A59" s="746"/>
      <c r="B59" s="6" t="str">
        <f t="shared" si="49"/>
        <v>Cooking</v>
      </c>
      <c r="C59" s="2">
        <f t="shared" si="51"/>
        <v>0</v>
      </c>
      <c r="D59" s="2">
        <f t="shared" ref="D59:AA59" si="53">(D5*0.5)+C23-D41</f>
        <v>0</v>
      </c>
      <c r="E59" s="2">
        <f t="shared" si="53"/>
        <v>16788</v>
      </c>
      <c r="F59" s="2">
        <f t="shared" si="53"/>
        <v>33576</v>
      </c>
      <c r="G59" s="2">
        <f t="shared" si="53"/>
        <v>33576</v>
      </c>
      <c r="H59" s="2">
        <f t="shared" si="53"/>
        <v>33576</v>
      </c>
      <c r="I59" s="2">
        <f t="shared" si="53"/>
        <v>33576</v>
      </c>
      <c r="J59" s="2">
        <f t="shared" si="53"/>
        <v>33576</v>
      </c>
      <c r="K59" s="2">
        <f t="shared" si="53"/>
        <v>33576</v>
      </c>
      <c r="L59" s="2">
        <f t="shared" si="53"/>
        <v>33576</v>
      </c>
      <c r="M59" s="2">
        <f t="shared" si="53"/>
        <v>34242.16182538608</v>
      </c>
      <c r="N59" s="2">
        <f t="shared" si="53"/>
        <v>43188.794908975942</v>
      </c>
      <c r="O59" s="2">
        <f t="shared" si="53"/>
        <v>51469.266167179725</v>
      </c>
      <c r="P59" s="2">
        <f t="shared" si="53"/>
        <v>51469.266167179725</v>
      </c>
      <c r="Q59" s="2">
        <f t="shared" si="53"/>
        <v>51469.266167179725</v>
      </c>
      <c r="R59" s="2">
        <f t="shared" si="53"/>
        <v>51469.266167179725</v>
      </c>
      <c r="S59" s="2">
        <f t="shared" si="53"/>
        <v>51469.266167179725</v>
      </c>
      <c r="T59" s="2">
        <f t="shared" si="53"/>
        <v>51469.266167179725</v>
      </c>
      <c r="U59" s="2">
        <f t="shared" si="53"/>
        <v>51469.266167179725</v>
      </c>
      <c r="V59" s="2">
        <f t="shared" si="53"/>
        <v>51469.266167179725</v>
      </c>
      <c r="W59" s="2">
        <f t="shared" si="53"/>
        <v>51469.266167179725</v>
      </c>
      <c r="X59" s="2">
        <f t="shared" si="53"/>
        <v>51469.266167179725</v>
      </c>
      <c r="Y59" s="2">
        <f t="shared" si="53"/>
        <v>51469.266167179725</v>
      </c>
      <c r="Z59" s="2">
        <f t="shared" si="53"/>
        <v>51469.266167179725</v>
      </c>
      <c r="AA59" s="2">
        <f t="shared" si="53"/>
        <v>51469.266167179725</v>
      </c>
    </row>
    <row r="60" spans="1:28" x14ac:dyDescent="0.25">
      <c r="A60" s="746"/>
      <c r="B60" s="6" t="str">
        <f t="shared" si="49"/>
        <v>Cooling</v>
      </c>
      <c r="C60" s="2">
        <f t="shared" si="51"/>
        <v>0</v>
      </c>
      <c r="D60" s="2">
        <f t="shared" ref="D60:AA60" si="54">(D6*0.5)+C24-D42</f>
        <v>0</v>
      </c>
      <c r="E60" s="2">
        <f t="shared" si="54"/>
        <v>9498.5</v>
      </c>
      <c r="F60" s="2">
        <f t="shared" si="54"/>
        <v>19708.5</v>
      </c>
      <c r="G60" s="2">
        <f t="shared" si="54"/>
        <v>20787</v>
      </c>
      <c r="H60" s="2">
        <f t="shared" si="54"/>
        <v>25699</v>
      </c>
      <c r="I60" s="2">
        <f t="shared" si="54"/>
        <v>30611</v>
      </c>
      <c r="J60" s="2">
        <f t="shared" si="54"/>
        <v>91758.5</v>
      </c>
      <c r="K60" s="2">
        <f t="shared" si="54"/>
        <v>201754.5</v>
      </c>
      <c r="L60" s="2">
        <f t="shared" si="54"/>
        <v>331312.5</v>
      </c>
      <c r="M60" s="2">
        <f t="shared" si="54"/>
        <v>419822.40666634822</v>
      </c>
      <c r="N60" s="2">
        <f t="shared" si="54"/>
        <v>529511.65619056742</v>
      </c>
      <c r="O60" s="2">
        <f t="shared" si="54"/>
        <v>631033.49904843839</v>
      </c>
      <c r="P60" s="2">
        <f t="shared" si="54"/>
        <v>631033.49904843839</v>
      </c>
      <c r="Q60" s="2">
        <f t="shared" si="54"/>
        <v>631033.49904843839</v>
      </c>
      <c r="R60" s="2">
        <f t="shared" si="54"/>
        <v>631033.49904843839</v>
      </c>
      <c r="S60" s="2">
        <f t="shared" si="54"/>
        <v>631033.49904843839</v>
      </c>
      <c r="T60" s="2">
        <f t="shared" si="54"/>
        <v>631033.49904843839</v>
      </c>
      <c r="U60" s="2">
        <f t="shared" si="54"/>
        <v>631033.49904843839</v>
      </c>
      <c r="V60" s="2">
        <f t="shared" si="54"/>
        <v>631033.49904843839</v>
      </c>
      <c r="W60" s="2">
        <f t="shared" si="54"/>
        <v>631033.49904843839</v>
      </c>
      <c r="X60" s="2">
        <f t="shared" si="54"/>
        <v>631033.49904843839</v>
      </c>
      <c r="Y60" s="2">
        <f t="shared" si="54"/>
        <v>631033.49904843839</v>
      </c>
      <c r="Z60" s="2">
        <f t="shared" si="54"/>
        <v>631033.49904843839</v>
      </c>
      <c r="AA60" s="2">
        <f t="shared" si="54"/>
        <v>631033.49904843839</v>
      </c>
    </row>
    <row r="61" spans="1:28" x14ac:dyDescent="0.25">
      <c r="A61" s="746"/>
      <c r="B61" s="7" t="str">
        <f t="shared" si="49"/>
        <v>Ext Lighting</v>
      </c>
      <c r="C61" s="2">
        <f t="shared" si="51"/>
        <v>0</v>
      </c>
      <c r="D61" s="2">
        <f t="shared" ref="D61:AA61" si="55">(D7*0.5)+C25-D43</f>
        <v>0</v>
      </c>
      <c r="E61" s="2">
        <f t="shared" si="55"/>
        <v>0</v>
      </c>
      <c r="F61" s="2">
        <f t="shared" si="55"/>
        <v>0</v>
      </c>
      <c r="G61" s="2">
        <f t="shared" si="55"/>
        <v>0</v>
      </c>
      <c r="H61" s="2">
        <f t="shared" si="55"/>
        <v>0</v>
      </c>
      <c r="I61" s="2">
        <f t="shared" si="55"/>
        <v>0</v>
      </c>
      <c r="J61" s="2">
        <f t="shared" si="55"/>
        <v>0</v>
      </c>
      <c r="K61" s="2">
        <f t="shared" si="55"/>
        <v>0</v>
      </c>
      <c r="L61" s="2">
        <f t="shared" si="55"/>
        <v>0</v>
      </c>
      <c r="M61" s="2">
        <f t="shared" si="55"/>
        <v>0</v>
      </c>
      <c r="N61" s="2">
        <f t="shared" si="55"/>
        <v>0</v>
      </c>
      <c r="O61" s="2">
        <f t="shared" si="55"/>
        <v>0</v>
      </c>
      <c r="P61" s="2">
        <f t="shared" si="55"/>
        <v>0</v>
      </c>
      <c r="Q61" s="2">
        <f t="shared" si="55"/>
        <v>0</v>
      </c>
      <c r="R61" s="2">
        <f t="shared" si="55"/>
        <v>0</v>
      </c>
      <c r="S61" s="2">
        <f t="shared" si="55"/>
        <v>0</v>
      </c>
      <c r="T61" s="2">
        <f t="shared" si="55"/>
        <v>0</v>
      </c>
      <c r="U61" s="2">
        <f t="shared" si="55"/>
        <v>0</v>
      </c>
      <c r="V61" s="2">
        <f t="shared" si="55"/>
        <v>0</v>
      </c>
      <c r="W61" s="2">
        <f t="shared" si="55"/>
        <v>0</v>
      </c>
      <c r="X61" s="2">
        <f t="shared" si="55"/>
        <v>0</v>
      </c>
      <c r="Y61" s="2">
        <f t="shared" si="55"/>
        <v>0</v>
      </c>
      <c r="Z61" s="2">
        <f t="shared" si="55"/>
        <v>0</v>
      </c>
      <c r="AA61" s="2">
        <f t="shared" si="55"/>
        <v>0</v>
      </c>
    </row>
    <row r="62" spans="1:28" x14ac:dyDescent="0.25">
      <c r="A62" s="746"/>
      <c r="B62" s="6" t="str">
        <f t="shared" si="49"/>
        <v>Heating</v>
      </c>
      <c r="C62" s="2">
        <f t="shared" si="51"/>
        <v>0</v>
      </c>
      <c r="D62" s="2">
        <f t="shared" ref="D62:AA62" si="56">(D8*0.5)+C26-D44</f>
        <v>0</v>
      </c>
      <c r="E62" s="2">
        <f t="shared" si="56"/>
        <v>0</v>
      </c>
      <c r="F62" s="2">
        <f t="shared" si="56"/>
        <v>0</v>
      </c>
      <c r="G62" s="2">
        <f t="shared" si="56"/>
        <v>0</v>
      </c>
      <c r="H62" s="2">
        <f t="shared" si="56"/>
        <v>0</v>
      </c>
      <c r="I62" s="2">
        <f t="shared" si="56"/>
        <v>0</v>
      </c>
      <c r="J62" s="2">
        <f t="shared" si="56"/>
        <v>0</v>
      </c>
      <c r="K62" s="2">
        <f t="shared" si="56"/>
        <v>0</v>
      </c>
      <c r="L62" s="2">
        <f t="shared" si="56"/>
        <v>0</v>
      </c>
      <c r="M62" s="2">
        <f t="shared" si="56"/>
        <v>0</v>
      </c>
      <c r="N62" s="2">
        <f t="shared" si="56"/>
        <v>0</v>
      </c>
      <c r="O62" s="2">
        <f t="shared" si="56"/>
        <v>0</v>
      </c>
      <c r="P62" s="2">
        <f t="shared" si="56"/>
        <v>0</v>
      </c>
      <c r="Q62" s="2">
        <f t="shared" si="56"/>
        <v>0</v>
      </c>
      <c r="R62" s="2">
        <f t="shared" si="56"/>
        <v>0</v>
      </c>
      <c r="S62" s="2">
        <f t="shared" si="56"/>
        <v>0</v>
      </c>
      <c r="T62" s="2">
        <f t="shared" si="56"/>
        <v>0</v>
      </c>
      <c r="U62" s="2">
        <f t="shared" si="56"/>
        <v>0</v>
      </c>
      <c r="V62" s="2">
        <f t="shared" si="56"/>
        <v>0</v>
      </c>
      <c r="W62" s="2">
        <f t="shared" si="56"/>
        <v>0</v>
      </c>
      <c r="X62" s="2">
        <f t="shared" si="56"/>
        <v>0</v>
      </c>
      <c r="Y62" s="2">
        <f t="shared" si="56"/>
        <v>0</v>
      </c>
      <c r="Z62" s="2">
        <f t="shared" si="56"/>
        <v>0</v>
      </c>
      <c r="AA62" s="2">
        <f t="shared" si="56"/>
        <v>0</v>
      </c>
    </row>
    <row r="63" spans="1:28" x14ac:dyDescent="0.25">
      <c r="A63" s="746"/>
      <c r="B63" s="6" t="str">
        <f t="shared" si="49"/>
        <v>HVAC</v>
      </c>
      <c r="C63" s="2">
        <f t="shared" si="51"/>
        <v>0</v>
      </c>
      <c r="D63" s="2">
        <f t="shared" ref="D63:AA63" si="57">(D9*0.5)+C27-D45</f>
        <v>0</v>
      </c>
      <c r="E63" s="2">
        <f t="shared" si="57"/>
        <v>0</v>
      </c>
      <c r="F63" s="2">
        <f t="shared" si="57"/>
        <v>41992.5</v>
      </c>
      <c r="G63" s="2">
        <f t="shared" si="57"/>
        <v>88161</v>
      </c>
      <c r="H63" s="2">
        <f t="shared" si="57"/>
        <v>92337</v>
      </c>
      <c r="I63" s="2">
        <f t="shared" si="57"/>
        <v>120008.5</v>
      </c>
      <c r="J63" s="2">
        <f t="shared" si="57"/>
        <v>161239</v>
      </c>
      <c r="K63" s="2">
        <f t="shared" si="57"/>
        <v>335234.5</v>
      </c>
      <c r="L63" s="2">
        <f t="shared" si="57"/>
        <v>495671</v>
      </c>
      <c r="M63" s="2">
        <f t="shared" si="57"/>
        <v>505505.31910146965</v>
      </c>
      <c r="N63" s="2">
        <f t="shared" si="57"/>
        <v>637581.40223156463</v>
      </c>
      <c r="O63" s="2">
        <f t="shared" si="57"/>
        <v>759823.16626018996</v>
      </c>
      <c r="P63" s="2">
        <f t="shared" si="57"/>
        <v>759823.16626018996</v>
      </c>
      <c r="Q63" s="2">
        <f t="shared" si="57"/>
        <v>759823.16626018996</v>
      </c>
      <c r="R63" s="2">
        <f t="shared" si="57"/>
        <v>759823.16626018996</v>
      </c>
      <c r="S63" s="2">
        <f t="shared" si="57"/>
        <v>759823.16626018996</v>
      </c>
      <c r="T63" s="2">
        <f t="shared" si="57"/>
        <v>759823.16626018996</v>
      </c>
      <c r="U63" s="2">
        <f t="shared" si="57"/>
        <v>759823.16626018996</v>
      </c>
      <c r="V63" s="2">
        <f t="shared" si="57"/>
        <v>759823.16626018996</v>
      </c>
      <c r="W63" s="2">
        <f t="shared" si="57"/>
        <v>759823.16626018996</v>
      </c>
      <c r="X63" s="2">
        <f t="shared" si="57"/>
        <v>759823.16626018996</v>
      </c>
      <c r="Y63" s="2">
        <f t="shared" si="57"/>
        <v>759823.16626018996</v>
      </c>
      <c r="Z63" s="2">
        <f t="shared" si="57"/>
        <v>759823.16626018996</v>
      </c>
      <c r="AA63" s="2">
        <f t="shared" si="57"/>
        <v>759823.16626018996</v>
      </c>
    </row>
    <row r="64" spans="1:28" x14ac:dyDescent="0.25">
      <c r="A64" s="746"/>
      <c r="B64" s="6" t="str">
        <f t="shared" si="49"/>
        <v>Lighting</v>
      </c>
      <c r="C64" s="2">
        <f t="shared" si="51"/>
        <v>0</v>
      </c>
      <c r="D64" s="2">
        <f t="shared" ref="D64:AA64" si="58">(D10*0.5)+C28-D46</f>
        <v>0</v>
      </c>
      <c r="E64" s="2">
        <f t="shared" si="58"/>
        <v>0</v>
      </c>
      <c r="F64" s="2">
        <f t="shared" si="58"/>
        <v>0</v>
      </c>
      <c r="G64" s="2">
        <f t="shared" si="58"/>
        <v>0</v>
      </c>
      <c r="H64" s="2">
        <f t="shared" si="58"/>
        <v>0</v>
      </c>
      <c r="I64" s="2">
        <f t="shared" si="58"/>
        <v>0</v>
      </c>
      <c r="J64" s="2">
        <f t="shared" si="58"/>
        <v>0</v>
      </c>
      <c r="K64" s="2">
        <f t="shared" si="58"/>
        <v>0</v>
      </c>
      <c r="L64" s="2">
        <f t="shared" si="58"/>
        <v>0</v>
      </c>
      <c r="M64" s="2">
        <f t="shared" si="58"/>
        <v>0</v>
      </c>
      <c r="N64" s="2">
        <f t="shared" si="58"/>
        <v>0</v>
      </c>
      <c r="O64" s="2">
        <f t="shared" si="58"/>
        <v>0</v>
      </c>
      <c r="P64" s="2">
        <f t="shared" si="58"/>
        <v>0</v>
      </c>
      <c r="Q64" s="2">
        <f t="shared" si="58"/>
        <v>0</v>
      </c>
      <c r="R64" s="2">
        <f t="shared" si="58"/>
        <v>0</v>
      </c>
      <c r="S64" s="2">
        <f t="shared" si="58"/>
        <v>0</v>
      </c>
      <c r="T64" s="2">
        <f t="shared" si="58"/>
        <v>0</v>
      </c>
      <c r="U64" s="2">
        <f t="shared" si="58"/>
        <v>0</v>
      </c>
      <c r="V64" s="2">
        <f t="shared" si="58"/>
        <v>0</v>
      </c>
      <c r="W64" s="2">
        <f t="shared" si="58"/>
        <v>0</v>
      </c>
      <c r="X64" s="2">
        <f t="shared" si="58"/>
        <v>0</v>
      </c>
      <c r="Y64" s="2">
        <f t="shared" si="58"/>
        <v>0</v>
      </c>
      <c r="Z64" s="2">
        <f t="shared" si="58"/>
        <v>0</v>
      </c>
      <c r="AA64" s="2">
        <f t="shared" si="58"/>
        <v>0</v>
      </c>
    </row>
    <row r="65" spans="1:35" x14ac:dyDescent="0.25">
      <c r="A65" s="746"/>
      <c r="B65" s="6" t="str">
        <f t="shared" si="49"/>
        <v>Miscellaneous</v>
      </c>
      <c r="C65" s="2">
        <f t="shared" si="51"/>
        <v>0</v>
      </c>
      <c r="D65" s="2">
        <f t="shared" ref="D65:AA65" si="59">(D11*0.5)+C29-D47</f>
        <v>0</v>
      </c>
      <c r="E65" s="2">
        <f t="shared" si="59"/>
        <v>0</v>
      </c>
      <c r="F65" s="2">
        <f t="shared" si="59"/>
        <v>0</v>
      </c>
      <c r="G65" s="2">
        <f t="shared" si="59"/>
        <v>0</v>
      </c>
      <c r="H65" s="2">
        <f t="shared" si="59"/>
        <v>0</v>
      </c>
      <c r="I65" s="2">
        <f t="shared" si="59"/>
        <v>0</v>
      </c>
      <c r="J65" s="2">
        <f t="shared" si="59"/>
        <v>0</v>
      </c>
      <c r="K65" s="2">
        <f t="shared" si="59"/>
        <v>0</v>
      </c>
      <c r="L65" s="2">
        <f t="shared" si="59"/>
        <v>0</v>
      </c>
      <c r="M65" s="2">
        <f t="shared" si="59"/>
        <v>0</v>
      </c>
      <c r="N65" s="2">
        <f t="shared" si="59"/>
        <v>0</v>
      </c>
      <c r="O65" s="2">
        <f t="shared" si="59"/>
        <v>0</v>
      </c>
      <c r="P65" s="2">
        <f t="shared" si="59"/>
        <v>0</v>
      </c>
      <c r="Q65" s="2">
        <f t="shared" si="59"/>
        <v>0</v>
      </c>
      <c r="R65" s="2">
        <f t="shared" si="59"/>
        <v>0</v>
      </c>
      <c r="S65" s="2">
        <f t="shared" si="59"/>
        <v>0</v>
      </c>
      <c r="T65" s="2">
        <f t="shared" si="59"/>
        <v>0</v>
      </c>
      <c r="U65" s="2">
        <f t="shared" si="59"/>
        <v>0</v>
      </c>
      <c r="V65" s="2">
        <f t="shared" si="59"/>
        <v>0</v>
      </c>
      <c r="W65" s="2">
        <f t="shared" si="59"/>
        <v>0</v>
      </c>
      <c r="X65" s="2">
        <f t="shared" si="59"/>
        <v>0</v>
      </c>
      <c r="Y65" s="2">
        <f t="shared" si="59"/>
        <v>0</v>
      </c>
      <c r="Z65" s="2">
        <f t="shared" si="59"/>
        <v>0</v>
      </c>
      <c r="AA65" s="2">
        <f t="shared" si="59"/>
        <v>0</v>
      </c>
    </row>
    <row r="66" spans="1:35" ht="15" customHeight="1" x14ac:dyDescent="0.25">
      <c r="A66" s="746"/>
      <c r="B66" s="6" t="str">
        <f t="shared" si="49"/>
        <v>Motors</v>
      </c>
      <c r="C66" s="2">
        <f t="shared" si="51"/>
        <v>0</v>
      </c>
      <c r="D66" s="2">
        <f t="shared" ref="D66:AA66" si="60">(D12*0.5)+C30-D48</f>
        <v>0</v>
      </c>
      <c r="E66" s="2">
        <f t="shared" si="60"/>
        <v>0</v>
      </c>
      <c r="F66" s="2">
        <f t="shared" si="60"/>
        <v>0</v>
      </c>
      <c r="G66" s="2">
        <f t="shared" si="60"/>
        <v>0</v>
      </c>
      <c r="H66" s="2">
        <f t="shared" si="60"/>
        <v>0</v>
      </c>
      <c r="I66" s="2">
        <f t="shared" si="60"/>
        <v>64135</v>
      </c>
      <c r="J66" s="2">
        <f t="shared" si="60"/>
        <v>128270</v>
      </c>
      <c r="K66" s="2">
        <f t="shared" si="60"/>
        <v>128270</v>
      </c>
      <c r="L66" s="2">
        <f t="shared" si="60"/>
        <v>128270</v>
      </c>
      <c r="M66" s="2">
        <f t="shared" si="60"/>
        <v>130814.93022820684</v>
      </c>
      <c r="N66" s="2">
        <f t="shared" si="60"/>
        <v>164993.64793228329</v>
      </c>
      <c r="O66" s="2">
        <f t="shared" si="60"/>
        <v>196627.43540815293</v>
      </c>
      <c r="P66" s="2">
        <f t="shared" si="60"/>
        <v>196627.43540815293</v>
      </c>
      <c r="Q66" s="2">
        <f t="shared" si="60"/>
        <v>196627.43540815293</v>
      </c>
      <c r="R66" s="2">
        <f t="shared" si="60"/>
        <v>196627.43540815293</v>
      </c>
      <c r="S66" s="2">
        <f t="shared" si="60"/>
        <v>196627.43540815293</v>
      </c>
      <c r="T66" s="2">
        <f t="shared" si="60"/>
        <v>196627.43540815293</v>
      </c>
      <c r="U66" s="2">
        <f t="shared" si="60"/>
        <v>196627.43540815293</v>
      </c>
      <c r="V66" s="2">
        <f t="shared" si="60"/>
        <v>196627.43540815293</v>
      </c>
      <c r="W66" s="2">
        <f t="shared" si="60"/>
        <v>196627.43540815293</v>
      </c>
      <c r="X66" s="2">
        <f t="shared" si="60"/>
        <v>196627.43540815293</v>
      </c>
      <c r="Y66" s="2">
        <f t="shared" si="60"/>
        <v>196627.43540815293</v>
      </c>
      <c r="Z66" s="2">
        <f t="shared" si="60"/>
        <v>196627.43540815293</v>
      </c>
      <c r="AA66" s="2">
        <f t="shared" si="60"/>
        <v>196627.43540815293</v>
      </c>
    </row>
    <row r="67" spans="1:35" x14ac:dyDescent="0.25">
      <c r="A67" s="746"/>
      <c r="B67" s="6" t="str">
        <f t="shared" si="49"/>
        <v>Process</v>
      </c>
      <c r="C67" s="2">
        <f t="shared" si="51"/>
        <v>0</v>
      </c>
      <c r="D67" s="2">
        <f t="shared" ref="D67:AA67" si="61">(D13*0.5)+C31-D49</f>
        <v>0</v>
      </c>
      <c r="E67" s="2">
        <f t="shared" si="61"/>
        <v>0</v>
      </c>
      <c r="F67" s="2">
        <f t="shared" si="61"/>
        <v>0</v>
      </c>
      <c r="G67" s="2">
        <f t="shared" si="61"/>
        <v>0</v>
      </c>
      <c r="H67" s="2">
        <f t="shared" si="61"/>
        <v>0</v>
      </c>
      <c r="I67" s="2">
        <f t="shared" si="61"/>
        <v>72362.5</v>
      </c>
      <c r="J67" s="2">
        <f t="shared" si="61"/>
        <v>144725</v>
      </c>
      <c r="K67" s="2">
        <f t="shared" si="61"/>
        <v>144725</v>
      </c>
      <c r="L67" s="2">
        <f t="shared" si="61"/>
        <v>144725</v>
      </c>
      <c r="M67" s="2">
        <f t="shared" si="61"/>
        <v>147596.40428219564</v>
      </c>
      <c r="N67" s="2">
        <f t="shared" si="61"/>
        <v>186159.70762453965</v>
      </c>
      <c r="O67" s="2">
        <f t="shared" si="61"/>
        <v>221851.60668468801</v>
      </c>
      <c r="P67" s="2">
        <f t="shared" si="61"/>
        <v>221851.60668468801</v>
      </c>
      <c r="Q67" s="2">
        <f t="shared" si="61"/>
        <v>221851.60668468801</v>
      </c>
      <c r="R67" s="2">
        <f t="shared" si="61"/>
        <v>221851.60668468801</v>
      </c>
      <c r="S67" s="2">
        <f t="shared" si="61"/>
        <v>221851.60668468801</v>
      </c>
      <c r="T67" s="2">
        <f t="shared" si="61"/>
        <v>221851.60668468801</v>
      </c>
      <c r="U67" s="2">
        <f t="shared" si="61"/>
        <v>221851.60668468801</v>
      </c>
      <c r="V67" s="2">
        <f t="shared" si="61"/>
        <v>221851.60668468801</v>
      </c>
      <c r="W67" s="2">
        <f t="shared" si="61"/>
        <v>221851.60668468801</v>
      </c>
      <c r="X67" s="2">
        <f t="shared" si="61"/>
        <v>221851.60668468801</v>
      </c>
      <c r="Y67" s="2">
        <f t="shared" si="61"/>
        <v>221851.60668468801</v>
      </c>
      <c r="Z67" s="2">
        <f t="shared" si="61"/>
        <v>221851.60668468801</v>
      </c>
      <c r="AA67" s="2">
        <f t="shared" si="61"/>
        <v>221851.60668468801</v>
      </c>
    </row>
    <row r="68" spans="1:35" x14ac:dyDescent="0.25">
      <c r="A68" s="746"/>
      <c r="B68" s="6" t="str">
        <f t="shared" si="49"/>
        <v>Refrigeration</v>
      </c>
      <c r="C68" s="2">
        <f t="shared" si="51"/>
        <v>0</v>
      </c>
      <c r="D68" s="2">
        <f t="shared" ref="D68:AA68" si="62">(D14*0.5)+C32-D50</f>
        <v>0</v>
      </c>
      <c r="E68" s="2">
        <f t="shared" si="62"/>
        <v>68811</v>
      </c>
      <c r="F68" s="2">
        <f t="shared" si="62"/>
        <v>137622</v>
      </c>
      <c r="G68" s="2">
        <f t="shared" si="62"/>
        <v>137622</v>
      </c>
      <c r="H68" s="2">
        <f t="shared" si="62"/>
        <v>137622</v>
      </c>
      <c r="I68" s="2">
        <f t="shared" si="62"/>
        <v>137622</v>
      </c>
      <c r="J68" s="2">
        <f t="shared" si="62"/>
        <v>137622</v>
      </c>
      <c r="K68" s="2">
        <f t="shared" si="62"/>
        <v>137622</v>
      </c>
      <c r="L68" s="2">
        <f t="shared" si="62"/>
        <v>137622</v>
      </c>
      <c r="M68" s="2">
        <f t="shared" si="62"/>
        <v>140352.47780358838</v>
      </c>
      <c r="N68" s="2">
        <f t="shared" si="62"/>
        <v>177023.12166318463</v>
      </c>
      <c r="O68" s="2">
        <f t="shared" si="62"/>
        <v>210963.28771919251</v>
      </c>
      <c r="P68" s="2">
        <f t="shared" si="62"/>
        <v>210963.28771919251</v>
      </c>
      <c r="Q68" s="2">
        <f t="shared" si="62"/>
        <v>210963.28771919251</v>
      </c>
      <c r="R68" s="2">
        <f t="shared" si="62"/>
        <v>210963.28771919251</v>
      </c>
      <c r="S68" s="2">
        <f t="shared" si="62"/>
        <v>210963.28771919251</v>
      </c>
      <c r="T68" s="2">
        <f t="shared" si="62"/>
        <v>210963.28771919251</v>
      </c>
      <c r="U68" s="2">
        <f t="shared" si="62"/>
        <v>210963.28771919251</v>
      </c>
      <c r="V68" s="2">
        <f t="shared" si="62"/>
        <v>210963.28771919251</v>
      </c>
      <c r="W68" s="2">
        <f t="shared" si="62"/>
        <v>210963.28771919251</v>
      </c>
      <c r="X68" s="2">
        <f t="shared" si="62"/>
        <v>210963.28771919251</v>
      </c>
      <c r="Y68" s="2">
        <f t="shared" si="62"/>
        <v>210963.28771919251</v>
      </c>
      <c r="Z68" s="2">
        <f t="shared" si="62"/>
        <v>210963.28771919251</v>
      </c>
      <c r="AA68" s="2">
        <f t="shared" si="62"/>
        <v>210963.28771919251</v>
      </c>
    </row>
    <row r="69" spans="1:35" x14ac:dyDescent="0.25">
      <c r="A69" s="746"/>
      <c r="B69" s="6" t="str">
        <f t="shared" si="49"/>
        <v>Water Heating</v>
      </c>
      <c r="C69" s="2">
        <f t="shared" si="51"/>
        <v>0</v>
      </c>
      <c r="D69" s="2">
        <f t="shared" ref="D69:AA69" si="63">(D15*0.5)+C33-D51</f>
        <v>0</v>
      </c>
      <c r="E69" s="2">
        <f t="shared" si="63"/>
        <v>0</v>
      </c>
      <c r="F69" s="2">
        <f t="shared" si="63"/>
        <v>0</v>
      </c>
      <c r="G69" s="2">
        <f t="shared" si="63"/>
        <v>0</v>
      </c>
      <c r="H69" s="2">
        <f t="shared" si="63"/>
        <v>0</v>
      </c>
      <c r="I69" s="2">
        <f t="shared" si="63"/>
        <v>0</v>
      </c>
      <c r="J69" s="2">
        <f t="shared" si="63"/>
        <v>0</v>
      </c>
      <c r="K69" s="2">
        <f t="shared" si="63"/>
        <v>0</v>
      </c>
      <c r="L69" s="2">
        <f t="shared" si="63"/>
        <v>0</v>
      </c>
      <c r="M69" s="2">
        <f t="shared" si="63"/>
        <v>0</v>
      </c>
      <c r="N69" s="2">
        <f t="shared" si="63"/>
        <v>0</v>
      </c>
      <c r="O69" s="2">
        <f t="shared" si="63"/>
        <v>0</v>
      </c>
      <c r="P69" s="2">
        <f t="shared" si="63"/>
        <v>0</v>
      </c>
      <c r="Q69" s="2">
        <f t="shared" si="63"/>
        <v>0</v>
      </c>
      <c r="R69" s="2">
        <f t="shared" si="63"/>
        <v>0</v>
      </c>
      <c r="S69" s="2">
        <f t="shared" si="63"/>
        <v>0</v>
      </c>
      <c r="T69" s="2">
        <f t="shared" si="63"/>
        <v>0</v>
      </c>
      <c r="U69" s="2">
        <f t="shared" si="63"/>
        <v>0</v>
      </c>
      <c r="V69" s="2">
        <f t="shared" si="63"/>
        <v>0</v>
      </c>
      <c r="W69" s="2">
        <f t="shared" si="63"/>
        <v>0</v>
      </c>
      <c r="X69" s="2">
        <f t="shared" si="63"/>
        <v>0</v>
      </c>
      <c r="Y69" s="2">
        <f t="shared" si="63"/>
        <v>0</v>
      </c>
      <c r="Z69" s="2">
        <f t="shared" si="63"/>
        <v>0</v>
      </c>
      <c r="AA69" s="2">
        <f t="shared" si="63"/>
        <v>0</v>
      </c>
    </row>
    <row r="70" spans="1:35" ht="15" customHeight="1" x14ac:dyDescent="0.25">
      <c r="A70" s="746"/>
      <c r="B70" s="6" t="str">
        <f t="shared" si="49"/>
        <v xml:space="preserve"> </v>
      </c>
      <c r="C70" s="2"/>
      <c r="D70" s="2"/>
      <c r="E70" s="2"/>
      <c r="F70" s="2"/>
      <c r="G70" s="2"/>
      <c r="H70" s="2"/>
      <c r="I70" s="2"/>
      <c r="J70" s="2"/>
      <c r="K70" s="2"/>
      <c r="L70" s="2"/>
      <c r="M70" s="2"/>
      <c r="N70" s="2"/>
      <c r="O70" s="2"/>
      <c r="P70" s="2"/>
      <c r="Q70" s="2"/>
      <c r="R70" s="2"/>
      <c r="S70" s="2"/>
      <c r="T70" s="2"/>
      <c r="U70" s="2"/>
      <c r="V70" s="2"/>
      <c r="W70" s="2"/>
      <c r="X70" s="2"/>
      <c r="Y70" s="2"/>
      <c r="Z70" s="2"/>
      <c r="AA70" s="2"/>
    </row>
    <row r="71" spans="1:35" ht="15" customHeight="1" thickBot="1" x14ac:dyDescent="0.3">
      <c r="A71" s="747"/>
      <c r="B71" s="136" t="str">
        <f t="shared" si="49"/>
        <v>Monthly kWh</v>
      </c>
      <c r="C71" s="166">
        <f>SUM(C57:C70)</f>
        <v>0</v>
      </c>
      <c r="D71" s="166">
        <f t="shared" ref="D71:AA71" si="64">SUM(D57:D70)</f>
        <v>0</v>
      </c>
      <c r="E71" s="166">
        <f t="shared" si="64"/>
        <v>95097.5</v>
      </c>
      <c r="F71" s="166">
        <f t="shared" si="64"/>
        <v>232899</v>
      </c>
      <c r="G71" s="166">
        <f t="shared" si="64"/>
        <v>280146</v>
      </c>
      <c r="H71" s="166">
        <f t="shared" si="64"/>
        <v>289234</v>
      </c>
      <c r="I71" s="166">
        <f t="shared" si="64"/>
        <v>668719</v>
      </c>
      <c r="J71" s="166">
        <f t="shared" si="64"/>
        <v>907594.5</v>
      </c>
      <c r="K71" s="166">
        <f t="shared" si="64"/>
        <v>1191586</v>
      </c>
      <c r="L71" s="166">
        <f t="shared" si="64"/>
        <v>1481580.5</v>
      </c>
      <c r="M71" s="166">
        <f t="shared" si="64"/>
        <v>1378333.6999071948</v>
      </c>
      <c r="N71" s="166">
        <f t="shared" si="64"/>
        <v>1738458.3305511158</v>
      </c>
      <c r="O71" s="166">
        <f t="shared" si="64"/>
        <v>2071768.2612878412</v>
      </c>
      <c r="P71" s="166">
        <f t="shared" si="64"/>
        <v>2071768.2612878412</v>
      </c>
      <c r="Q71" s="166">
        <f t="shared" si="64"/>
        <v>2071768.2612878412</v>
      </c>
      <c r="R71" s="166">
        <f t="shared" si="64"/>
        <v>2071768.2612878412</v>
      </c>
      <c r="S71" s="166">
        <f t="shared" si="64"/>
        <v>2071768.2612878412</v>
      </c>
      <c r="T71" s="166">
        <f t="shared" si="64"/>
        <v>2071768.2612878412</v>
      </c>
      <c r="U71" s="166">
        <f t="shared" si="64"/>
        <v>2071768.2612878412</v>
      </c>
      <c r="V71" s="166">
        <f t="shared" si="64"/>
        <v>2071768.2612878412</v>
      </c>
      <c r="W71" s="166">
        <f t="shared" si="64"/>
        <v>2071768.2612878412</v>
      </c>
      <c r="X71" s="166">
        <f t="shared" si="64"/>
        <v>2071768.2612878412</v>
      </c>
      <c r="Y71" s="166">
        <f t="shared" si="64"/>
        <v>2071768.2612878412</v>
      </c>
      <c r="Z71" s="166">
        <f t="shared" si="64"/>
        <v>2071768.2612878412</v>
      </c>
      <c r="AA71" s="166">
        <f t="shared" si="64"/>
        <v>2071768.2612878412</v>
      </c>
    </row>
    <row r="72" spans="1:35" x14ac:dyDescent="0.25">
      <c r="A72" s="308"/>
      <c r="B72" s="301"/>
      <c r="C72" s="302"/>
      <c r="D72" s="301"/>
      <c r="E72" s="302"/>
      <c r="F72" s="301"/>
      <c r="G72" s="301"/>
      <c r="H72" s="302"/>
      <c r="I72" s="301"/>
      <c r="J72" s="301"/>
      <c r="K72" s="302"/>
      <c r="L72" s="301"/>
      <c r="M72" s="301"/>
      <c r="N72" s="302"/>
      <c r="O72" s="301"/>
      <c r="P72" s="301"/>
      <c r="Q72" s="302"/>
      <c r="R72" s="301"/>
      <c r="S72" s="301"/>
      <c r="T72" s="302"/>
      <c r="U72" s="301"/>
      <c r="V72" s="301"/>
      <c r="W72" s="302"/>
      <c r="X72" s="301"/>
      <c r="Y72" s="301"/>
      <c r="Z72" s="302"/>
      <c r="AA72" s="301"/>
    </row>
    <row r="73" spans="1:35" ht="15.75" thickBot="1" x14ac:dyDescent="0.3">
      <c r="B73" s="311"/>
      <c r="C73" s="308"/>
      <c r="D73" s="308"/>
      <c r="E73" s="308"/>
      <c r="F73" s="308"/>
      <c r="G73" s="308"/>
      <c r="H73" s="308"/>
      <c r="I73" s="308"/>
      <c r="J73" s="308"/>
      <c r="K73" s="308"/>
      <c r="L73" s="308"/>
      <c r="M73" s="308"/>
      <c r="N73" s="308"/>
      <c r="O73" s="308"/>
      <c r="P73" s="308"/>
      <c r="Q73" s="308"/>
      <c r="R73" s="308"/>
      <c r="S73" s="308"/>
      <c r="T73" s="308"/>
      <c r="U73" s="308"/>
      <c r="V73" s="308"/>
      <c r="W73" s="308"/>
      <c r="X73" s="308"/>
      <c r="Y73" s="308"/>
      <c r="Z73" s="308"/>
      <c r="AA73" s="308"/>
      <c r="AB73" s="137"/>
    </row>
    <row r="74" spans="1:35" ht="16.5" thickBot="1" x14ac:dyDescent="0.3">
      <c r="A74" s="742" t="s">
        <v>12</v>
      </c>
      <c r="B74" s="334" t="s">
        <v>147</v>
      </c>
      <c r="C74" s="102">
        <f>C$2</f>
        <v>45658</v>
      </c>
      <c r="D74" s="102">
        <f t="shared" ref="D74:AA74" si="65">D$2</f>
        <v>45689</v>
      </c>
      <c r="E74" s="102">
        <f t="shared" si="65"/>
        <v>45717</v>
      </c>
      <c r="F74" s="102">
        <f t="shared" si="65"/>
        <v>45748</v>
      </c>
      <c r="G74" s="102">
        <f t="shared" si="65"/>
        <v>45778</v>
      </c>
      <c r="H74" s="102">
        <f t="shared" si="65"/>
        <v>45809</v>
      </c>
      <c r="I74" s="102">
        <f t="shared" si="65"/>
        <v>45839</v>
      </c>
      <c r="J74" s="102">
        <f t="shared" si="65"/>
        <v>45870</v>
      </c>
      <c r="K74" s="102">
        <f t="shared" si="65"/>
        <v>45901</v>
      </c>
      <c r="L74" s="102">
        <f t="shared" si="65"/>
        <v>45931</v>
      </c>
      <c r="M74" s="102">
        <f t="shared" si="65"/>
        <v>45962</v>
      </c>
      <c r="N74" s="102">
        <f t="shared" si="65"/>
        <v>45992</v>
      </c>
      <c r="O74" s="102">
        <f t="shared" si="65"/>
        <v>46023</v>
      </c>
      <c r="P74" s="102">
        <f t="shared" si="65"/>
        <v>46054</v>
      </c>
      <c r="Q74" s="102">
        <f t="shared" si="65"/>
        <v>46082</v>
      </c>
      <c r="R74" s="102">
        <f t="shared" si="65"/>
        <v>46113</v>
      </c>
      <c r="S74" s="102">
        <f t="shared" si="65"/>
        <v>46143</v>
      </c>
      <c r="T74" s="102">
        <f t="shared" si="65"/>
        <v>46174</v>
      </c>
      <c r="U74" s="102">
        <f t="shared" si="65"/>
        <v>46204</v>
      </c>
      <c r="V74" s="102">
        <f t="shared" si="65"/>
        <v>46235</v>
      </c>
      <c r="W74" s="102">
        <f t="shared" si="65"/>
        <v>46266</v>
      </c>
      <c r="X74" s="102">
        <f t="shared" si="65"/>
        <v>46296</v>
      </c>
      <c r="Y74" s="102">
        <f t="shared" si="65"/>
        <v>46327</v>
      </c>
      <c r="Z74" s="102">
        <f t="shared" si="65"/>
        <v>46357</v>
      </c>
      <c r="AA74" s="102">
        <f t="shared" si="65"/>
        <v>46388</v>
      </c>
      <c r="AC74" s="138" t="s">
        <v>216</v>
      </c>
    </row>
    <row r="75" spans="1:35" ht="15.75" customHeight="1" x14ac:dyDescent="0.25">
      <c r="A75" s="743"/>
      <c r="B75" s="317" t="str">
        <f t="shared" ref="B75:B87" si="66">B98</f>
        <v>Air Comp</v>
      </c>
      <c r="C75" s="484">
        <v>8.5109000000000004E-2</v>
      </c>
      <c r="D75" s="484">
        <v>7.7715000000000006E-2</v>
      </c>
      <c r="E75" s="484">
        <v>8.6136000000000004E-2</v>
      </c>
      <c r="F75" s="484">
        <v>7.9796000000000006E-2</v>
      </c>
      <c r="G75" s="484">
        <v>8.5334999999999994E-2</v>
      </c>
      <c r="H75" s="484">
        <v>8.1994999999999998E-2</v>
      </c>
      <c r="I75" s="484">
        <v>8.4098999999999993E-2</v>
      </c>
      <c r="J75" s="484">
        <v>8.4198999999999996E-2</v>
      </c>
      <c r="K75" s="484">
        <v>8.2512000000000002E-2</v>
      </c>
      <c r="L75" s="484">
        <v>8.5277000000000006E-2</v>
      </c>
      <c r="M75" s="484">
        <v>8.2588999999999996E-2</v>
      </c>
      <c r="N75" s="484">
        <v>8.5237999999999994E-2</v>
      </c>
      <c r="O75" s="204">
        <f>C75</f>
        <v>8.5109000000000004E-2</v>
      </c>
      <c r="P75" s="204">
        <f t="shared" ref="P75:P87" si="67">D75</f>
        <v>7.7715000000000006E-2</v>
      </c>
      <c r="Q75" s="204">
        <f t="shared" ref="Q75:Q87" si="68">E75</f>
        <v>8.6136000000000004E-2</v>
      </c>
      <c r="R75" s="204">
        <f t="shared" ref="R75:R87" si="69">F75</f>
        <v>7.9796000000000006E-2</v>
      </c>
      <c r="S75" s="204">
        <f t="shared" ref="S75:S87" si="70">G75</f>
        <v>8.5334999999999994E-2</v>
      </c>
      <c r="T75" s="204">
        <f t="shared" ref="T75:T87" si="71">H75</f>
        <v>8.1994999999999998E-2</v>
      </c>
      <c r="U75" s="204">
        <f t="shared" ref="U75:U87" si="72">I75</f>
        <v>8.4098999999999993E-2</v>
      </c>
      <c r="V75" s="204">
        <f t="shared" ref="V75:V87" si="73">J75</f>
        <v>8.4198999999999996E-2</v>
      </c>
      <c r="W75" s="204">
        <f t="shared" ref="W75:W87" si="74">K75</f>
        <v>8.2512000000000002E-2</v>
      </c>
      <c r="X75" s="204">
        <f t="shared" ref="X75:X87" si="75">L75</f>
        <v>8.5277000000000006E-2</v>
      </c>
      <c r="Y75" s="204">
        <f t="shared" ref="Y75:Y87" si="76">M75</f>
        <v>8.2588999999999996E-2</v>
      </c>
      <c r="Z75" s="204">
        <f t="shared" ref="Z75:Z87" si="77">N75</f>
        <v>8.5237999999999994E-2</v>
      </c>
      <c r="AA75" s="204">
        <f t="shared" ref="AA75:AA87" si="78">O75</f>
        <v>8.5109000000000004E-2</v>
      </c>
      <c r="AC75" s="349">
        <f t="shared" ref="AC75:AC87" si="79">SUM(C75:N75)</f>
        <v>1.0000000000000002</v>
      </c>
      <c r="AD75" s="349">
        <f t="shared" ref="AD75:AD87" si="80">SUM(O75:Z75)</f>
        <v>1.0000000000000002</v>
      </c>
      <c r="AE75" s="349">
        <f t="shared" ref="AE75:AE87" si="81">SUM(AA75:AA75)</f>
        <v>8.5109000000000004E-2</v>
      </c>
      <c r="AF75" s="349" t="e">
        <f>SUM(#REF!)</f>
        <v>#REF!</v>
      </c>
      <c r="AG75" s="349" t="e">
        <f>SUM(#REF!)</f>
        <v>#REF!</v>
      </c>
      <c r="AH75" s="349" t="e">
        <f>SUM(#REF!)</f>
        <v>#REF!</v>
      </c>
      <c r="AI75" s="349" t="e">
        <f>SUM(#REF!)</f>
        <v>#REF!</v>
      </c>
    </row>
    <row r="76" spans="1:35" ht="15.75" x14ac:dyDescent="0.25">
      <c r="A76" s="743"/>
      <c r="B76" s="8" t="str">
        <f t="shared" si="66"/>
        <v>Building Shell</v>
      </c>
      <c r="C76" s="484">
        <v>0.107824</v>
      </c>
      <c r="D76" s="484">
        <v>9.1051999999999994E-2</v>
      </c>
      <c r="E76" s="484">
        <v>7.1135000000000004E-2</v>
      </c>
      <c r="F76" s="484">
        <v>4.1179E-2</v>
      </c>
      <c r="G76" s="484">
        <v>4.4423999999999998E-2</v>
      </c>
      <c r="H76" s="484">
        <v>0.106128</v>
      </c>
      <c r="I76" s="484">
        <v>0.14288100000000001</v>
      </c>
      <c r="J76" s="484">
        <v>0.133494</v>
      </c>
      <c r="K76" s="484">
        <v>5.781E-2</v>
      </c>
      <c r="L76" s="484">
        <v>3.8018000000000003E-2</v>
      </c>
      <c r="M76" s="484">
        <v>6.2103999999999999E-2</v>
      </c>
      <c r="N76" s="484">
        <v>0.103951</v>
      </c>
      <c r="O76" s="204">
        <f t="shared" ref="O76:O87" si="82">C76</f>
        <v>0.107824</v>
      </c>
      <c r="P76" s="204">
        <f t="shared" si="67"/>
        <v>9.1051999999999994E-2</v>
      </c>
      <c r="Q76" s="204">
        <f t="shared" si="68"/>
        <v>7.1135000000000004E-2</v>
      </c>
      <c r="R76" s="204">
        <f t="shared" si="69"/>
        <v>4.1179E-2</v>
      </c>
      <c r="S76" s="204">
        <f t="shared" si="70"/>
        <v>4.4423999999999998E-2</v>
      </c>
      <c r="T76" s="204">
        <f t="shared" si="71"/>
        <v>0.106128</v>
      </c>
      <c r="U76" s="204">
        <f t="shared" si="72"/>
        <v>0.14288100000000001</v>
      </c>
      <c r="V76" s="204">
        <f t="shared" si="73"/>
        <v>0.133494</v>
      </c>
      <c r="W76" s="204">
        <f t="shared" si="74"/>
        <v>5.781E-2</v>
      </c>
      <c r="X76" s="204">
        <f t="shared" si="75"/>
        <v>3.8018000000000003E-2</v>
      </c>
      <c r="Y76" s="204">
        <f t="shared" si="76"/>
        <v>6.2103999999999999E-2</v>
      </c>
      <c r="Z76" s="204">
        <f t="shared" si="77"/>
        <v>0.103951</v>
      </c>
      <c r="AA76" s="204">
        <f t="shared" si="78"/>
        <v>0.107824</v>
      </c>
      <c r="AC76" s="349">
        <f t="shared" si="79"/>
        <v>1</v>
      </c>
      <c r="AD76" s="349">
        <f t="shared" si="80"/>
        <v>1</v>
      </c>
      <c r="AE76" s="349">
        <f t="shared" si="81"/>
        <v>0.107824</v>
      </c>
      <c r="AF76" s="349" t="e">
        <f>SUM(#REF!)</f>
        <v>#REF!</v>
      </c>
      <c r="AG76" s="349" t="e">
        <f>SUM(#REF!)</f>
        <v>#REF!</v>
      </c>
      <c r="AH76" s="349" t="e">
        <f>SUM(#REF!)</f>
        <v>#REF!</v>
      </c>
      <c r="AI76" s="349" t="e">
        <f>SUM(#REF!)</f>
        <v>#REF!</v>
      </c>
    </row>
    <row r="77" spans="1:35" ht="15.75" x14ac:dyDescent="0.25">
      <c r="A77" s="743"/>
      <c r="B77" s="8" t="str">
        <f t="shared" si="66"/>
        <v>Cooking</v>
      </c>
      <c r="C77" s="484">
        <v>8.6096000000000006E-2</v>
      </c>
      <c r="D77" s="484">
        <v>7.8608999999999998E-2</v>
      </c>
      <c r="E77" s="484">
        <v>8.1547999999999995E-2</v>
      </c>
      <c r="F77" s="484">
        <v>7.2947999999999999E-2</v>
      </c>
      <c r="G77" s="484">
        <v>8.6277000000000006E-2</v>
      </c>
      <c r="H77" s="484">
        <v>8.3294000000000007E-2</v>
      </c>
      <c r="I77" s="484">
        <v>8.5859000000000005E-2</v>
      </c>
      <c r="J77" s="484">
        <v>8.5885000000000003E-2</v>
      </c>
      <c r="K77" s="484">
        <v>8.3474999999999994E-2</v>
      </c>
      <c r="L77" s="484">
        <v>8.6262000000000005E-2</v>
      </c>
      <c r="M77" s="484">
        <v>8.3496000000000001E-2</v>
      </c>
      <c r="N77" s="484">
        <v>8.6250999999999994E-2</v>
      </c>
      <c r="O77" s="204">
        <f t="shared" si="82"/>
        <v>8.6096000000000006E-2</v>
      </c>
      <c r="P77" s="204">
        <f t="shared" si="67"/>
        <v>7.8608999999999998E-2</v>
      </c>
      <c r="Q77" s="204">
        <f t="shared" si="68"/>
        <v>8.1547999999999995E-2</v>
      </c>
      <c r="R77" s="204">
        <f t="shared" si="69"/>
        <v>7.2947999999999999E-2</v>
      </c>
      <c r="S77" s="204">
        <f t="shared" si="70"/>
        <v>8.6277000000000006E-2</v>
      </c>
      <c r="T77" s="204">
        <f t="shared" si="71"/>
        <v>8.3294000000000007E-2</v>
      </c>
      <c r="U77" s="204">
        <f t="shared" si="72"/>
        <v>8.5859000000000005E-2</v>
      </c>
      <c r="V77" s="204">
        <f t="shared" si="73"/>
        <v>8.5885000000000003E-2</v>
      </c>
      <c r="W77" s="204">
        <f t="shared" si="74"/>
        <v>8.3474999999999994E-2</v>
      </c>
      <c r="X77" s="204">
        <f t="shared" si="75"/>
        <v>8.6262000000000005E-2</v>
      </c>
      <c r="Y77" s="204">
        <f t="shared" si="76"/>
        <v>8.3496000000000001E-2</v>
      </c>
      <c r="Z77" s="204">
        <f t="shared" si="77"/>
        <v>8.6250999999999994E-2</v>
      </c>
      <c r="AA77" s="204">
        <f t="shared" si="78"/>
        <v>8.6096000000000006E-2</v>
      </c>
      <c r="AC77" s="349">
        <f t="shared" si="79"/>
        <v>0.99999999999999989</v>
      </c>
      <c r="AD77" s="349">
        <f t="shared" si="80"/>
        <v>0.99999999999999989</v>
      </c>
      <c r="AE77" s="349">
        <f t="shared" si="81"/>
        <v>8.6096000000000006E-2</v>
      </c>
      <c r="AF77" s="349" t="e">
        <f>SUM(#REF!)</f>
        <v>#REF!</v>
      </c>
      <c r="AG77" s="349" t="e">
        <f>SUM(#REF!)</f>
        <v>#REF!</v>
      </c>
      <c r="AH77" s="349" t="e">
        <f>SUM(#REF!)</f>
        <v>#REF!</v>
      </c>
      <c r="AI77" s="349" t="e">
        <f>SUM(#REF!)</f>
        <v>#REF!</v>
      </c>
    </row>
    <row r="78" spans="1:35" ht="15.75" x14ac:dyDescent="0.25">
      <c r="A78" s="743"/>
      <c r="B78" s="8" t="str">
        <f t="shared" si="66"/>
        <v>Cooling</v>
      </c>
      <c r="C78" s="484">
        <v>6.0000000000000002E-6</v>
      </c>
      <c r="D78" s="484">
        <v>2.4699999999999999E-4</v>
      </c>
      <c r="E78" s="484">
        <v>7.2360000000000002E-3</v>
      </c>
      <c r="F78" s="484">
        <v>2.1690999999999998E-2</v>
      </c>
      <c r="G78" s="484">
        <v>6.2979999999999994E-2</v>
      </c>
      <c r="H78" s="484">
        <v>0.21317</v>
      </c>
      <c r="I78" s="484">
        <v>0.29002899999999998</v>
      </c>
      <c r="J78" s="484">
        <v>0.270206</v>
      </c>
      <c r="K78" s="484">
        <v>0.108695</v>
      </c>
      <c r="L78" s="484">
        <v>1.9643000000000001E-2</v>
      </c>
      <c r="M78" s="484">
        <v>6.0299999999999998E-3</v>
      </c>
      <c r="N78" s="484">
        <v>6.7000000000000002E-5</v>
      </c>
      <c r="O78" s="204">
        <f t="shared" si="82"/>
        <v>6.0000000000000002E-6</v>
      </c>
      <c r="P78" s="204">
        <f t="shared" si="67"/>
        <v>2.4699999999999999E-4</v>
      </c>
      <c r="Q78" s="204">
        <f t="shared" si="68"/>
        <v>7.2360000000000002E-3</v>
      </c>
      <c r="R78" s="204">
        <f t="shared" si="69"/>
        <v>2.1690999999999998E-2</v>
      </c>
      <c r="S78" s="204">
        <f t="shared" si="70"/>
        <v>6.2979999999999994E-2</v>
      </c>
      <c r="T78" s="204">
        <f t="shared" si="71"/>
        <v>0.21317</v>
      </c>
      <c r="U78" s="204">
        <f t="shared" si="72"/>
        <v>0.29002899999999998</v>
      </c>
      <c r="V78" s="204">
        <f t="shared" si="73"/>
        <v>0.270206</v>
      </c>
      <c r="W78" s="204">
        <f t="shared" si="74"/>
        <v>0.108695</v>
      </c>
      <c r="X78" s="204">
        <f t="shared" si="75"/>
        <v>1.9643000000000001E-2</v>
      </c>
      <c r="Y78" s="204">
        <f t="shared" si="76"/>
        <v>6.0299999999999998E-3</v>
      </c>
      <c r="Z78" s="204">
        <f t="shared" si="77"/>
        <v>6.7000000000000002E-5</v>
      </c>
      <c r="AA78" s="204">
        <f t="shared" si="78"/>
        <v>6.0000000000000002E-6</v>
      </c>
      <c r="AC78" s="349">
        <f t="shared" si="79"/>
        <v>0.99999999999999989</v>
      </c>
      <c r="AD78" s="349">
        <f t="shared" si="80"/>
        <v>0.99999999999999989</v>
      </c>
      <c r="AE78" s="349">
        <f t="shared" si="81"/>
        <v>6.0000000000000002E-6</v>
      </c>
      <c r="AF78" s="349" t="e">
        <f>SUM(#REF!)</f>
        <v>#REF!</v>
      </c>
      <c r="AG78" s="349" t="e">
        <f>SUM(#REF!)</f>
        <v>#REF!</v>
      </c>
      <c r="AH78" s="349" t="e">
        <f>SUM(#REF!)</f>
        <v>#REF!</v>
      </c>
      <c r="AI78" s="349" t="e">
        <f>SUM(#REF!)</f>
        <v>#REF!</v>
      </c>
    </row>
    <row r="79" spans="1:35" ht="15.75" x14ac:dyDescent="0.25">
      <c r="A79" s="743"/>
      <c r="B79" s="8" t="str">
        <f t="shared" si="66"/>
        <v>Ext Lighting</v>
      </c>
      <c r="C79" s="484">
        <v>0.106265</v>
      </c>
      <c r="D79" s="484">
        <v>8.2161999999999999E-2</v>
      </c>
      <c r="E79" s="484">
        <v>7.0887000000000006E-2</v>
      </c>
      <c r="F79" s="484">
        <v>6.8145999999999998E-2</v>
      </c>
      <c r="G79" s="484">
        <v>8.1852999999999995E-2</v>
      </c>
      <c r="H79" s="484">
        <v>6.7163E-2</v>
      </c>
      <c r="I79" s="484">
        <v>8.6751999999999996E-2</v>
      </c>
      <c r="J79" s="484">
        <v>6.9401000000000004E-2</v>
      </c>
      <c r="K79" s="484">
        <v>8.2907999999999996E-2</v>
      </c>
      <c r="L79" s="484">
        <v>0.100507</v>
      </c>
      <c r="M79" s="484">
        <v>8.7251999999999996E-2</v>
      </c>
      <c r="N79" s="484">
        <v>9.6703999999999998E-2</v>
      </c>
      <c r="O79" s="204">
        <f t="shared" si="82"/>
        <v>0.106265</v>
      </c>
      <c r="P79" s="204">
        <f t="shared" si="67"/>
        <v>8.2161999999999999E-2</v>
      </c>
      <c r="Q79" s="204">
        <f t="shared" si="68"/>
        <v>7.0887000000000006E-2</v>
      </c>
      <c r="R79" s="204">
        <f t="shared" si="69"/>
        <v>6.8145999999999998E-2</v>
      </c>
      <c r="S79" s="204">
        <f t="shared" si="70"/>
        <v>8.1852999999999995E-2</v>
      </c>
      <c r="T79" s="204">
        <f t="shared" si="71"/>
        <v>6.7163E-2</v>
      </c>
      <c r="U79" s="204">
        <f t="shared" si="72"/>
        <v>8.6751999999999996E-2</v>
      </c>
      <c r="V79" s="204">
        <f t="shared" si="73"/>
        <v>6.9401000000000004E-2</v>
      </c>
      <c r="W79" s="204">
        <f t="shared" si="74"/>
        <v>8.2907999999999996E-2</v>
      </c>
      <c r="X79" s="204">
        <f t="shared" si="75"/>
        <v>0.100507</v>
      </c>
      <c r="Y79" s="204">
        <f t="shared" si="76"/>
        <v>8.7251999999999996E-2</v>
      </c>
      <c r="Z79" s="204">
        <f t="shared" si="77"/>
        <v>9.6703999999999998E-2</v>
      </c>
      <c r="AA79" s="204">
        <f t="shared" si="78"/>
        <v>0.106265</v>
      </c>
      <c r="AC79" s="349">
        <f t="shared" si="79"/>
        <v>1</v>
      </c>
      <c r="AD79" s="349">
        <f t="shared" si="80"/>
        <v>1</v>
      </c>
      <c r="AE79" s="349">
        <f t="shared" si="81"/>
        <v>0.106265</v>
      </c>
      <c r="AF79" s="349" t="e">
        <f>SUM(#REF!)</f>
        <v>#REF!</v>
      </c>
      <c r="AG79" s="349" t="e">
        <f>SUM(#REF!)</f>
        <v>#REF!</v>
      </c>
      <c r="AH79" s="349" t="e">
        <f>SUM(#REF!)</f>
        <v>#REF!</v>
      </c>
      <c r="AI79" s="349" t="e">
        <f>SUM(#REF!)</f>
        <v>#REF!</v>
      </c>
    </row>
    <row r="80" spans="1:35" ht="15.75" x14ac:dyDescent="0.25">
      <c r="A80" s="743"/>
      <c r="B80" s="8" t="str">
        <f t="shared" si="66"/>
        <v>Heating</v>
      </c>
      <c r="C80" s="484">
        <v>0.210397</v>
      </c>
      <c r="D80" s="484">
        <v>0.17743600000000001</v>
      </c>
      <c r="E80" s="484">
        <v>0.13192400000000001</v>
      </c>
      <c r="F80" s="484">
        <v>5.9718E-2</v>
      </c>
      <c r="G80" s="484">
        <v>2.6769000000000001E-2</v>
      </c>
      <c r="H80" s="484">
        <v>4.2950000000000002E-3</v>
      </c>
      <c r="I80" s="484">
        <v>2.895E-3</v>
      </c>
      <c r="J80" s="484">
        <v>3.4320000000000002E-3</v>
      </c>
      <c r="K80" s="484">
        <v>9.4020000000000006E-3</v>
      </c>
      <c r="L80" s="484">
        <v>5.5496999999999998E-2</v>
      </c>
      <c r="M80" s="484">
        <v>0.115452</v>
      </c>
      <c r="N80" s="484">
        <v>0.20278299999999999</v>
      </c>
      <c r="O80" s="204">
        <f t="shared" si="82"/>
        <v>0.210397</v>
      </c>
      <c r="P80" s="204">
        <f t="shared" si="67"/>
        <v>0.17743600000000001</v>
      </c>
      <c r="Q80" s="204">
        <f t="shared" si="68"/>
        <v>0.13192400000000001</v>
      </c>
      <c r="R80" s="204">
        <f t="shared" si="69"/>
        <v>5.9718E-2</v>
      </c>
      <c r="S80" s="204">
        <f t="shared" si="70"/>
        <v>2.6769000000000001E-2</v>
      </c>
      <c r="T80" s="204">
        <f t="shared" si="71"/>
        <v>4.2950000000000002E-3</v>
      </c>
      <c r="U80" s="204">
        <f t="shared" si="72"/>
        <v>2.895E-3</v>
      </c>
      <c r="V80" s="204">
        <f t="shared" si="73"/>
        <v>3.4320000000000002E-3</v>
      </c>
      <c r="W80" s="204">
        <f t="shared" si="74"/>
        <v>9.4020000000000006E-3</v>
      </c>
      <c r="X80" s="204">
        <f t="shared" si="75"/>
        <v>5.5496999999999998E-2</v>
      </c>
      <c r="Y80" s="204">
        <f t="shared" si="76"/>
        <v>0.115452</v>
      </c>
      <c r="Z80" s="204">
        <f t="shared" si="77"/>
        <v>0.20278299999999999</v>
      </c>
      <c r="AA80" s="204">
        <f t="shared" si="78"/>
        <v>0.210397</v>
      </c>
      <c r="AC80" s="349">
        <f t="shared" si="79"/>
        <v>1.0000000000000002</v>
      </c>
      <c r="AD80" s="349">
        <f t="shared" si="80"/>
        <v>1.0000000000000002</v>
      </c>
      <c r="AE80" s="349">
        <f t="shared" si="81"/>
        <v>0.210397</v>
      </c>
      <c r="AF80" s="349" t="e">
        <f>SUM(#REF!)</f>
        <v>#REF!</v>
      </c>
      <c r="AG80" s="349" t="e">
        <f>SUM(#REF!)</f>
        <v>#REF!</v>
      </c>
      <c r="AH80" s="349" t="e">
        <f>SUM(#REF!)</f>
        <v>#REF!</v>
      </c>
      <c r="AI80" s="349" t="e">
        <f>SUM(#REF!)</f>
        <v>#REF!</v>
      </c>
    </row>
    <row r="81" spans="1:35" ht="15.75" x14ac:dyDescent="0.25">
      <c r="A81" s="743"/>
      <c r="B81" s="8" t="str">
        <f t="shared" si="66"/>
        <v>HVAC</v>
      </c>
      <c r="C81" s="484">
        <v>0.107824</v>
      </c>
      <c r="D81" s="484">
        <v>9.1051999999999994E-2</v>
      </c>
      <c r="E81" s="484">
        <v>7.1135000000000004E-2</v>
      </c>
      <c r="F81" s="484">
        <v>4.1179E-2</v>
      </c>
      <c r="G81" s="484">
        <v>4.4423999999999998E-2</v>
      </c>
      <c r="H81" s="484">
        <v>0.106128</v>
      </c>
      <c r="I81" s="484">
        <v>0.14288100000000001</v>
      </c>
      <c r="J81" s="484">
        <v>0.133494</v>
      </c>
      <c r="K81" s="484">
        <v>5.781E-2</v>
      </c>
      <c r="L81" s="484">
        <v>3.8018000000000003E-2</v>
      </c>
      <c r="M81" s="484">
        <v>6.2103999999999999E-2</v>
      </c>
      <c r="N81" s="484">
        <v>0.103951</v>
      </c>
      <c r="O81" s="204">
        <f t="shared" si="82"/>
        <v>0.107824</v>
      </c>
      <c r="P81" s="204">
        <f t="shared" si="67"/>
        <v>9.1051999999999994E-2</v>
      </c>
      <c r="Q81" s="204">
        <f t="shared" si="68"/>
        <v>7.1135000000000004E-2</v>
      </c>
      <c r="R81" s="204">
        <f t="shared" si="69"/>
        <v>4.1179E-2</v>
      </c>
      <c r="S81" s="204">
        <f t="shared" si="70"/>
        <v>4.4423999999999998E-2</v>
      </c>
      <c r="T81" s="204">
        <f t="shared" si="71"/>
        <v>0.106128</v>
      </c>
      <c r="U81" s="204">
        <f t="shared" si="72"/>
        <v>0.14288100000000001</v>
      </c>
      <c r="V81" s="204">
        <f t="shared" si="73"/>
        <v>0.133494</v>
      </c>
      <c r="W81" s="204">
        <f t="shared" si="74"/>
        <v>5.781E-2</v>
      </c>
      <c r="X81" s="204">
        <f t="shared" si="75"/>
        <v>3.8018000000000003E-2</v>
      </c>
      <c r="Y81" s="204">
        <f t="shared" si="76"/>
        <v>6.2103999999999999E-2</v>
      </c>
      <c r="Z81" s="204">
        <f t="shared" si="77"/>
        <v>0.103951</v>
      </c>
      <c r="AA81" s="204">
        <f t="shared" si="78"/>
        <v>0.107824</v>
      </c>
      <c r="AC81" s="349">
        <f t="shared" si="79"/>
        <v>1</v>
      </c>
      <c r="AD81" s="349">
        <f t="shared" si="80"/>
        <v>1</v>
      </c>
      <c r="AE81" s="349">
        <f t="shared" si="81"/>
        <v>0.107824</v>
      </c>
      <c r="AF81" s="349" t="e">
        <f>SUM(#REF!)</f>
        <v>#REF!</v>
      </c>
      <c r="AG81" s="349" t="e">
        <f>SUM(#REF!)</f>
        <v>#REF!</v>
      </c>
      <c r="AH81" s="349" t="e">
        <f>SUM(#REF!)</f>
        <v>#REF!</v>
      </c>
      <c r="AI81" s="349" t="e">
        <f>SUM(#REF!)</f>
        <v>#REF!</v>
      </c>
    </row>
    <row r="82" spans="1:35" ht="15.75" x14ac:dyDescent="0.25">
      <c r="A82" s="743"/>
      <c r="B82" s="8" t="str">
        <f t="shared" si="66"/>
        <v>Lighting</v>
      </c>
      <c r="C82" s="484">
        <v>9.3563999999999994E-2</v>
      </c>
      <c r="D82" s="484">
        <v>7.2162000000000004E-2</v>
      </c>
      <c r="E82" s="484">
        <v>7.8372999999999998E-2</v>
      </c>
      <c r="F82" s="484">
        <v>7.6534000000000005E-2</v>
      </c>
      <c r="G82" s="484">
        <v>9.4246999999999997E-2</v>
      </c>
      <c r="H82" s="484">
        <v>7.5599E-2</v>
      </c>
      <c r="I82" s="484">
        <v>9.6199999999999994E-2</v>
      </c>
      <c r="J82" s="484">
        <v>7.7077999999999994E-2</v>
      </c>
      <c r="K82" s="484">
        <v>8.1374000000000002E-2</v>
      </c>
      <c r="L82" s="484">
        <v>9.4072000000000003E-2</v>
      </c>
      <c r="M82" s="484">
        <v>7.6706999999999997E-2</v>
      </c>
      <c r="N82" s="484">
        <v>8.4089999999999998E-2</v>
      </c>
      <c r="O82" s="204">
        <f t="shared" si="82"/>
        <v>9.3563999999999994E-2</v>
      </c>
      <c r="P82" s="204">
        <f t="shared" si="67"/>
        <v>7.2162000000000004E-2</v>
      </c>
      <c r="Q82" s="204">
        <f t="shared" si="68"/>
        <v>7.8372999999999998E-2</v>
      </c>
      <c r="R82" s="204">
        <f t="shared" si="69"/>
        <v>7.6534000000000005E-2</v>
      </c>
      <c r="S82" s="204">
        <f t="shared" si="70"/>
        <v>9.4246999999999997E-2</v>
      </c>
      <c r="T82" s="204">
        <f t="shared" si="71"/>
        <v>7.5599E-2</v>
      </c>
      <c r="U82" s="204">
        <f t="shared" si="72"/>
        <v>9.6199999999999994E-2</v>
      </c>
      <c r="V82" s="204">
        <f t="shared" si="73"/>
        <v>7.7077999999999994E-2</v>
      </c>
      <c r="W82" s="204">
        <f t="shared" si="74"/>
        <v>8.1374000000000002E-2</v>
      </c>
      <c r="X82" s="204">
        <f t="shared" si="75"/>
        <v>9.4072000000000003E-2</v>
      </c>
      <c r="Y82" s="204">
        <f t="shared" si="76"/>
        <v>7.6706999999999997E-2</v>
      </c>
      <c r="Z82" s="204">
        <f t="shared" si="77"/>
        <v>8.4089999999999998E-2</v>
      </c>
      <c r="AA82" s="204">
        <f t="shared" si="78"/>
        <v>9.3563999999999994E-2</v>
      </c>
      <c r="AC82" s="349">
        <f t="shared" si="79"/>
        <v>1</v>
      </c>
      <c r="AD82" s="349">
        <f t="shared" si="80"/>
        <v>1</v>
      </c>
      <c r="AE82" s="349">
        <f t="shared" si="81"/>
        <v>9.3563999999999994E-2</v>
      </c>
      <c r="AF82" s="349" t="e">
        <f>SUM(#REF!)</f>
        <v>#REF!</v>
      </c>
      <c r="AG82" s="349" t="e">
        <f>SUM(#REF!)</f>
        <v>#REF!</v>
      </c>
      <c r="AH82" s="349" t="e">
        <f>SUM(#REF!)</f>
        <v>#REF!</v>
      </c>
      <c r="AI82" s="349" t="e">
        <f>SUM(#REF!)</f>
        <v>#REF!</v>
      </c>
    </row>
    <row r="83" spans="1:35" ht="15.75" x14ac:dyDescent="0.25">
      <c r="A83" s="743"/>
      <c r="B83" s="8" t="str">
        <f t="shared" si="66"/>
        <v>Miscellaneous</v>
      </c>
      <c r="C83" s="484">
        <v>8.5109000000000004E-2</v>
      </c>
      <c r="D83" s="484">
        <v>7.7715000000000006E-2</v>
      </c>
      <c r="E83" s="484">
        <v>8.6136000000000004E-2</v>
      </c>
      <c r="F83" s="484">
        <v>7.9796000000000006E-2</v>
      </c>
      <c r="G83" s="484">
        <v>8.5334999999999994E-2</v>
      </c>
      <c r="H83" s="484">
        <v>8.1994999999999998E-2</v>
      </c>
      <c r="I83" s="484">
        <v>8.4098999999999993E-2</v>
      </c>
      <c r="J83" s="484">
        <v>8.4198999999999996E-2</v>
      </c>
      <c r="K83" s="484">
        <v>8.2512000000000002E-2</v>
      </c>
      <c r="L83" s="484">
        <v>8.5277000000000006E-2</v>
      </c>
      <c r="M83" s="484">
        <v>8.2588999999999996E-2</v>
      </c>
      <c r="N83" s="484">
        <v>8.5237999999999994E-2</v>
      </c>
      <c r="O83" s="204">
        <f t="shared" si="82"/>
        <v>8.5109000000000004E-2</v>
      </c>
      <c r="P83" s="204">
        <f t="shared" si="67"/>
        <v>7.7715000000000006E-2</v>
      </c>
      <c r="Q83" s="204">
        <f t="shared" si="68"/>
        <v>8.6136000000000004E-2</v>
      </c>
      <c r="R83" s="204">
        <f t="shared" si="69"/>
        <v>7.9796000000000006E-2</v>
      </c>
      <c r="S83" s="204">
        <f t="shared" si="70"/>
        <v>8.5334999999999994E-2</v>
      </c>
      <c r="T83" s="204">
        <f t="shared" si="71"/>
        <v>8.1994999999999998E-2</v>
      </c>
      <c r="U83" s="204">
        <f t="shared" si="72"/>
        <v>8.4098999999999993E-2</v>
      </c>
      <c r="V83" s="204">
        <f t="shared" si="73"/>
        <v>8.4198999999999996E-2</v>
      </c>
      <c r="W83" s="204">
        <f t="shared" si="74"/>
        <v>8.2512000000000002E-2</v>
      </c>
      <c r="X83" s="204">
        <f t="shared" si="75"/>
        <v>8.5277000000000006E-2</v>
      </c>
      <c r="Y83" s="204">
        <f t="shared" si="76"/>
        <v>8.2588999999999996E-2</v>
      </c>
      <c r="Z83" s="204">
        <f t="shared" si="77"/>
        <v>8.5237999999999994E-2</v>
      </c>
      <c r="AA83" s="204">
        <f t="shared" si="78"/>
        <v>8.5109000000000004E-2</v>
      </c>
      <c r="AC83" s="349">
        <f t="shared" si="79"/>
        <v>1.0000000000000002</v>
      </c>
      <c r="AD83" s="349">
        <f t="shared" si="80"/>
        <v>1.0000000000000002</v>
      </c>
      <c r="AE83" s="349">
        <f t="shared" si="81"/>
        <v>8.5109000000000004E-2</v>
      </c>
      <c r="AF83" s="349" t="e">
        <f>SUM(#REF!)</f>
        <v>#REF!</v>
      </c>
      <c r="AG83" s="349" t="e">
        <f>SUM(#REF!)</f>
        <v>#REF!</v>
      </c>
      <c r="AH83" s="349" t="e">
        <f>SUM(#REF!)</f>
        <v>#REF!</v>
      </c>
      <c r="AI83" s="349" t="e">
        <f>SUM(#REF!)</f>
        <v>#REF!</v>
      </c>
    </row>
    <row r="84" spans="1:35" ht="15.75" x14ac:dyDescent="0.25">
      <c r="A84" s="743"/>
      <c r="B84" s="8" t="str">
        <f t="shared" si="66"/>
        <v>Motors</v>
      </c>
      <c r="C84" s="484">
        <v>8.5109000000000004E-2</v>
      </c>
      <c r="D84" s="484">
        <v>7.7715000000000006E-2</v>
      </c>
      <c r="E84" s="484">
        <v>8.6136000000000004E-2</v>
      </c>
      <c r="F84" s="484">
        <v>7.9796000000000006E-2</v>
      </c>
      <c r="G84" s="484">
        <v>8.5334999999999994E-2</v>
      </c>
      <c r="H84" s="484">
        <v>8.1994999999999998E-2</v>
      </c>
      <c r="I84" s="484">
        <v>8.4098999999999993E-2</v>
      </c>
      <c r="J84" s="484">
        <v>8.4198999999999996E-2</v>
      </c>
      <c r="K84" s="484">
        <v>8.2512000000000002E-2</v>
      </c>
      <c r="L84" s="484">
        <v>8.5277000000000006E-2</v>
      </c>
      <c r="M84" s="484">
        <v>8.2588999999999996E-2</v>
      </c>
      <c r="N84" s="484">
        <v>8.5237999999999994E-2</v>
      </c>
      <c r="O84" s="204">
        <f t="shared" si="82"/>
        <v>8.5109000000000004E-2</v>
      </c>
      <c r="P84" s="204">
        <f t="shared" si="67"/>
        <v>7.7715000000000006E-2</v>
      </c>
      <c r="Q84" s="204">
        <f t="shared" si="68"/>
        <v>8.6136000000000004E-2</v>
      </c>
      <c r="R84" s="204">
        <f t="shared" si="69"/>
        <v>7.9796000000000006E-2</v>
      </c>
      <c r="S84" s="204">
        <f t="shared" si="70"/>
        <v>8.5334999999999994E-2</v>
      </c>
      <c r="T84" s="204">
        <f t="shared" si="71"/>
        <v>8.1994999999999998E-2</v>
      </c>
      <c r="U84" s="204">
        <f t="shared" si="72"/>
        <v>8.4098999999999993E-2</v>
      </c>
      <c r="V84" s="204">
        <f t="shared" si="73"/>
        <v>8.4198999999999996E-2</v>
      </c>
      <c r="W84" s="204">
        <f t="shared" si="74"/>
        <v>8.2512000000000002E-2</v>
      </c>
      <c r="X84" s="204">
        <f t="shared" si="75"/>
        <v>8.5277000000000006E-2</v>
      </c>
      <c r="Y84" s="204">
        <f t="shared" si="76"/>
        <v>8.2588999999999996E-2</v>
      </c>
      <c r="Z84" s="204">
        <f t="shared" si="77"/>
        <v>8.5237999999999994E-2</v>
      </c>
      <c r="AA84" s="204">
        <f t="shared" si="78"/>
        <v>8.5109000000000004E-2</v>
      </c>
      <c r="AC84" s="349">
        <f t="shared" si="79"/>
        <v>1.0000000000000002</v>
      </c>
      <c r="AD84" s="349">
        <f t="shared" si="80"/>
        <v>1.0000000000000002</v>
      </c>
      <c r="AE84" s="349">
        <f t="shared" si="81"/>
        <v>8.5109000000000004E-2</v>
      </c>
      <c r="AF84" s="349" t="e">
        <f>SUM(#REF!)</f>
        <v>#REF!</v>
      </c>
      <c r="AG84" s="349" t="e">
        <f>SUM(#REF!)</f>
        <v>#REF!</v>
      </c>
      <c r="AH84" s="349" t="e">
        <f>SUM(#REF!)</f>
        <v>#REF!</v>
      </c>
      <c r="AI84" s="349" t="e">
        <f>SUM(#REF!)</f>
        <v>#REF!</v>
      </c>
    </row>
    <row r="85" spans="1:35" ht="15.75" x14ac:dyDescent="0.25">
      <c r="A85" s="743"/>
      <c r="B85" s="8" t="str">
        <f t="shared" si="66"/>
        <v>Process</v>
      </c>
      <c r="C85" s="484">
        <v>8.5109000000000004E-2</v>
      </c>
      <c r="D85" s="484">
        <v>7.7715000000000006E-2</v>
      </c>
      <c r="E85" s="484">
        <v>8.6136000000000004E-2</v>
      </c>
      <c r="F85" s="484">
        <v>7.9796000000000006E-2</v>
      </c>
      <c r="G85" s="484">
        <v>8.5334999999999994E-2</v>
      </c>
      <c r="H85" s="484">
        <v>8.1994999999999998E-2</v>
      </c>
      <c r="I85" s="484">
        <v>8.4098999999999993E-2</v>
      </c>
      <c r="J85" s="484">
        <v>8.4198999999999996E-2</v>
      </c>
      <c r="K85" s="484">
        <v>8.2512000000000002E-2</v>
      </c>
      <c r="L85" s="484">
        <v>8.5277000000000006E-2</v>
      </c>
      <c r="M85" s="484">
        <v>8.2588999999999996E-2</v>
      </c>
      <c r="N85" s="484">
        <v>8.5237999999999994E-2</v>
      </c>
      <c r="O85" s="204">
        <f t="shared" si="82"/>
        <v>8.5109000000000004E-2</v>
      </c>
      <c r="P85" s="204">
        <f t="shared" si="67"/>
        <v>7.7715000000000006E-2</v>
      </c>
      <c r="Q85" s="204">
        <f t="shared" si="68"/>
        <v>8.6136000000000004E-2</v>
      </c>
      <c r="R85" s="204">
        <f t="shared" si="69"/>
        <v>7.9796000000000006E-2</v>
      </c>
      <c r="S85" s="204">
        <f t="shared" si="70"/>
        <v>8.5334999999999994E-2</v>
      </c>
      <c r="T85" s="204">
        <f t="shared" si="71"/>
        <v>8.1994999999999998E-2</v>
      </c>
      <c r="U85" s="204">
        <f t="shared" si="72"/>
        <v>8.4098999999999993E-2</v>
      </c>
      <c r="V85" s="204">
        <f t="shared" si="73"/>
        <v>8.4198999999999996E-2</v>
      </c>
      <c r="W85" s="204">
        <f t="shared" si="74"/>
        <v>8.2512000000000002E-2</v>
      </c>
      <c r="X85" s="204">
        <f t="shared" si="75"/>
        <v>8.5277000000000006E-2</v>
      </c>
      <c r="Y85" s="204">
        <f t="shared" si="76"/>
        <v>8.2588999999999996E-2</v>
      </c>
      <c r="Z85" s="204">
        <f t="shared" si="77"/>
        <v>8.5237999999999994E-2</v>
      </c>
      <c r="AA85" s="204">
        <f t="shared" si="78"/>
        <v>8.5109000000000004E-2</v>
      </c>
      <c r="AC85" s="349">
        <f t="shared" si="79"/>
        <v>1.0000000000000002</v>
      </c>
      <c r="AD85" s="349">
        <f t="shared" si="80"/>
        <v>1.0000000000000002</v>
      </c>
      <c r="AE85" s="349">
        <f t="shared" si="81"/>
        <v>8.5109000000000004E-2</v>
      </c>
      <c r="AF85" s="349" t="e">
        <f>SUM(#REF!)</f>
        <v>#REF!</v>
      </c>
      <c r="AG85" s="349" t="e">
        <f>SUM(#REF!)</f>
        <v>#REF!</v>
      </c>
      <c r="AH85" s="349" t="e">
        <f>SUM(#REF!)</f>
        <v>#REF!</v>
      </c>
      <c r="AI85" s="349" t="e">
        <f>SUM(#REF!)</f>
        <v>#REF!</v>
      </c>
    </row>
    <row r="86" spans="1:35" ht="15.75" x14ac:dyDescent="0.25">
      <c r="A86" s="743"/>
      <c r="B86" s="8" t="str">
        <f t="shared" si="66"/>
        <v>Refrigeration</v>
      </c>
      <c r="C86" s="484">
        <v>8.3486000000000005E-2</v>
      </c>
      <c r="D86" s="484">
        <v>7.6158000000000003E-2</v>
      </c>
      <c r="E86" s="484">
        <v>8.3346000000000003E-2</v>
      </c>
      <c r="F86" s="484">
        <v>8.0782999999999994E-2</v>
      </c>
      <c r="G86" s="484">
        <v>8.5133E-2</v>
      </c>
      <c r="H86" s="484">
        <v>8.4294999999999995E-2</v>
      </c>
      <c r="I86" s="484">
        <v>8.7456999999999993E-2</v>
      </c>
      <c r="J86" s="484">
        <v>8.7230000000000002E-2</v>
      </c>
      <c r="K86" s="484">
        <v>8.3319000000000004E-2</v>
      </c>
      <c r="L86" s="484">
        <v>8.4562999999999999E-2</v>
      </c>
      <c r="M86" s="484">
        <v>8.1112000000000004E-2</v>
      </c>
      <c r="N86" s="484">
        <v>8.3117999999999997E-2</v>
      </c>
      <c r="O86" s="204">
        <f t="shared" si="82"/>
        <v>8.3486000000000005E-2</v>
      </c>
      <c r="P86" s="204">
        <f t="shared" si="67"/>
        <v>7.6158000000000003E-2</v>
      </c>
      <c r="Q86" s="204">
        <f t="shared" si="68"/>
        <v>8.3346000000000003E-2</v>
      </c>
      <c r="R86" s="204">
        <f t="shared" si="69"/>
        <v>8.0782999999999994E-2</v>
      </c>
      <c r="S86" s="204">
        <f t="shared" si="70"/>
        <v>8.5133E-2</v>
      </c>
      <c r="T86" s="204">
        <f t="shared" si="71"/>
        <v>8.4294999999999995E-2</v>
      </c>
      <c r="U86" s="204">
        <f t="shared" si="72"/>
        <v>8.7456999999999993E-2</v>
      </c>
      <c r="V86" s="204">
        <f t="shared" si="73"/>
        <v>8.7230000000000002E-2</v>
      </c>
      <c r="W86" s="204">
        <f t="shared" si="74"/>
        <v>8.3319000000000004E-2</v>
      </c>
      <c r="X86" s="204">
        <f t="shared" si="75"/>
        <v>8.4562999999999999E-2</v>
      </c>
      <c r="Y86" s="204">
        <f t="shared" si="76"/>
        <v>8.1112000000000004E-2</v>
      </c>
      <c r="Z86" s="204">
        <f t="shared" si="77"/>
        <v>8.3117999999999997E-2</v>
      </c>
      <c r="AA86" s="204">
        <f t="shared" si="78"/>
        <v>8.3486000000000005E-2</v>
      </c>
      <c r="AC86" s="349">
        <f t="shared" si="79"/>
        <v>1</v>
      </c>
      <c r="AD86" s="349">
        <f t="shared" si="80"/>
        <v>1</v>
      </c>
      <c r="AE86" s="349">
        <f t="shared" si="81"/>
        <v>8.3486000000000005E-2</v>
      </c>
      <c r="AF86" s="349" t="e">
        <f>SUM(#REF!)</f>
        <v>#REF!</v>
      </c>
      <c r="AG86" s="349" t="e">
        <f>SUM(#REF!)</f>
        <v>#REF!</v>
      </c>
      <c r="AH86" s="349" t="e">
        <f>SUM(#REF!)</f>
        <v>#REF!</v>
      </c>
      <c r="AI86" s="349" t="e">
        <f>SUM(#REF!)</f>
        <v>#REF!</v>
      </c>
    </row>
    <row r="87" spans="1:35" ht="16.5" thickBot="1" x14ac:dyDescent="0.3">
      <c r="A87" s="744"/>
      <c r="B87" s="9" t="str">
        <f t="shared" si="66"/>
        <v>Water Heating</v>
      </c>
      <c r="C87" s="485">
        <v>0.108255</v>
      </c>
      <c r="D87" s="485">
        <v>9.1078000000000006E-2</v>
      </c>
      <c r="E87" s="485">
        <v>8.5239999999999996E-2</v>
      </c>
      <c r="F87" s="485">
        <v>7.2980000000000003E-2</v>
      </c>
      <c r="G87" s="485">
        <v>7.9849000000000003E-2</v>
      </c>
      <c r="H87" s="485">
        <v>7.2720999999999994E-2</v>
      </c>
      <c r="I87" s="485">
        <v>7.4929999999999997E-2</v>
      </c>
      <c r="J87" s="485">
        <v>7.5861999999999999E-2</v>
      </c>
      <c r="K87" s="485">
        <v>7.5733999999999996E-2</v>
      </c>
      <c r="L87" s="485">
        <v>8.2808000000000007E-2</v>
      </c>
      <c r="M87" s="485">
        <v>8.6345000000000005E-2</v>
      </c>
      <c r="N87" s="485">
        <v>9.4198000000000004E-2</v>
      </c>
      <c r="O87" s="205">
        <f t="shared" si="82"/>
        <v>0.108255</v>
      </c>
      <c r="P87" s="205">
        <f t="shared" si="67"/>
        <v>9.1078000000000006E-2</v>
      </c>
      <c r="Q87" s="205">
        <f t="shared" si="68"/>
        <v>8.5239999999999996E-2</v>
      </c>
      <c r="R87" s="205">
        <f t="shared" si="69"/>
        <v>7.2980000000000003E-2</v>
      </c>
      <c r="S87" s="205">
        <f t="shared" si="70"/>
        <v>7.9849000000000003E-2</v>
      </c>
      <c r="T87" s="205">
        <f t="shared" si="71"/>
        <v>7.2720999999999994E-2</v>
      </c>
      <c r="U87" s="205">
        <f t="shared" si="72"/>
        <v>7.4929999999999997E-2</v>
      </c>
      <c r="V87" s="205">
        <f t="shared" si="73"/>
        <v>7.5861999999999999E-2</v>
      </c>
      <c r="W87" s="205">
        <f t="shared" si="74"/>
        <v>7.5733999999999996E-2</v>
      </c>
      <c r="X87" s="205">
        <f t="shared" si="75"/>
        <v>8.2808000000000007E-2</v>
      </c>
      <c r="Y87" s="205">
        <f t="shared" si="76"/>
        <v>8.6345000000000005E-2</v>
      </c>
      <c r="Z87" s="205">
        <f t="shared" si="77"/>
        <v>9.4198000000000004E-2</v>
      </c>
      <c r="AA87" s="205">
        <f t="shared" si="78"/>
        <v>0.108255</v>
      </c>
      <c r="AC87" s="349">
        <f t="shared" si="79"/>
        <v>1</v>
      </c>
      <c r="AD87" s="349">
        <f t="shared" si="80"/>
        <v>1</v>
      </c>
      <c r="AE87" s="349">
        <f t="shared" si="81"/>
        <v>0.108255</v>
      </c>
      <c r="AF87" s="349" t="e">
        <f>SUM(#REF!)</f>
        <v>#REF!</v>
      </c>
      <c r="AG87" s="349" t="e">
        <f>SUM(#REF!)</f>
        <v>#REF!</v>
      </c>
      <c r="AH87" s="349" t="e">
        <f>SUM(#REF!)</f>
        <v>#REF!</v>
      </c>
      <c r="AI87" s="349" t="e">
        <f>SUM(#REF!)</f>
        <v>#REF!</v>
      </c>
    </row>
    <row r="88" spans="1:35" x14ac:dyDescent="0.25">
      <c r="B88" s="486" t="s">
        <v>219</v>
      </c>
      <c r="AC88" s="138" t="s">
        <v>217</v>
      </c>
    </row>
    <row r="89" spans="1:35" ht="15.75" thickBot="1" x14ac:dyDescent="0.3">
      <c r="AC89" s="138"/>
    </row>
    <row r="90" spans="1:35" ht="15" customHeight="1" thickBot="1" x14ac:dyDescent="0.3">
      <c r="A90" s="726" t="s">
        <v>208</v>
      </c>
      <c r="B90" s="728" t="s">
        <v>151</v>
      </c>
      <c r="C90" s="102">
        <f>C$2</f>
        <v>45658</v>
      </c>
      <c r="D90" s="102">
        <f t="shared" ref="D90:AA90" si="83">D$2</f>
        <v>45689</v>
      </c>
      <c r="E90" s="102">
        <f t="shared" si="83"/>
        <v>45717</v>
      </c>
      <c r="F90" s="102">
        <f t="shared" si="83"/>
        <v>45748</v>
      </c>
      <c r="G90" s="102">
        <f t="shared" si="83"/>
        <v>45778</v>
      </c>
      <c r="H90" s="102">
        <f t="shared" si="83"/>
        <v>45809</v>
      </c>
      <c r="I90" s="102">
        <f t="shared" si="83"/>
        <v>45839</v>
      </c>
      <c r="J90" s="102">
        <f t="shared" si="83"/>
        <v>45870</v>
      </c>
      <c r="K90" s="102">
        <f t="shared" si="83"/>
        <v>45901</v>
      </c>
      <c r="L90" s="102">
        <f t="shared" si="83"/>
        <v>45931</v>
      </c>
      <c r="M90" s="102">
        <f t="shared" si="83"/>
        <v>45962</v>
      </c>
      <c r="N90" s="102">
        <f t="shared" si="83"/>
        <v>45992</v>
      </c>
      <c r="O90" s="102">
        <f t="shared" si="83"/>
        <v>46023</v>
      </c>
      <c r="P90" s="102">
        <f t="shared" si="83"/>
        <v>46054</v>
      </c>
      <c r="Q90" s="102">
        <f t="shared" si="83"/>
        <v>46082</v>
      </c>
      <c r="R90" s="102">
        <f t="shared" si="83"/>
        <v>46113</v>
      </c>
      <c r="S90" s="102">
        <f t="shared" si="83"/>
        <v>46143</v>
      </c>
      <c r="T90" s="102">
        <f t="shared" si="83"/>
        <v>46174</v>
      </c>
      <c r="U90" s="102">
        <f t="shared" si="83"/>
        <v>46204</v>
      </c>
      <c r="V90" s="102">
        <f t="shared" si="83"/>
        <v>46235</v>
      </c>
      <c r="W90" s="102">
        <f t="shared" si="83"/>
        <v>46266</v>
      </c>
      <c r="X90" s="102">
        <f t="shared" si="83"/>
        <v>46296</v>
      </c>
      <c r="Y90" s="102">
        <f t="shared" si="83"/>
        <v>46327</v>
      </c>
      <c r="Z90" s="102">
        <f t="shared" si="83"/>
        <v>46357</v>
      </c>
      <c r="AA90" s="102">
        <f t="shared" si="83"/>
        <v>46388</v>
      </c>
    </row>
    <row r="91" spans="1:35" ht="15" customHeight="1" thickBot="1" x14ac:dyDescent="0.3">
      <c r="A91" s="727"/>
      <c r="B91" s="729"/>
      <c r="C91" s="476">
        <v>6.0077999999999999E-2</v>
      </c>
      <c r="D91" s="476">
        <v>5.8437000000000003E-2</v>
      </c>
      <c r="E91" s="476">
        <v>6.1108999999999997E-2</v>
      </c>
      <c r="F91" s="476">
        <v>6.9194000000000006E-2</v>
      </c>
      <c r="G91" s="476">
        <v>7.2404999999999997E-2</v>
      </c>
      <c r="H91" s="539">
        <v>0.11962399999999999</v>
      </c>
      <c r="I91" s="539">
        <v>0.11962399999999999</v>
      </c>
      <c r="J91" s="539">
        <v>0.11962399999999999</v>
      </c>
      <c r="K91" s="539">
        <v>0.11962399999999999</v>
      </c>
      <c r="L91" s="539">
        <v>7.6688000000000006E-2</v>
      </c>
      <c r="M91" s="539">
        <v>7.8514E-2</v>
      </c>
      <c r="N91" s="539">
        <v>7.3032E-2</v>
      </c>
      <c r="O91" s="539">
        <v>6.7943000000000003E-2</v>
      </c>
      <c r="P91" s="539">
        <v>6.7743999999999999E-2</v>
      </c>
      <c r="Q91" s="539">
        <v>7.3926000000000006E-2</v>
      </c>
      <c r="R91" s="539">
        <v>7.6427999999999996E-2</v>
      </c>
      <c r="S91" s="539">
        <v>8.2613000000000006E-2</v>
      </c>
      <c r="T91" s="539">
        <f>H91</f>
        <v>0.11962399999999999</v>
      </c>
      <c r="U91" s="539">
        <f t="shared" ref="U91:AA91" si="84">I91</f>
        <v>0.11962399999999999</v>
      </c>
      <c r="V91" s="539">
        <f t="shared" si="84"/>
        <v>0.11962399999999999</v>
      </c>
      <c r="W91" s="539">
        <f t="shared" si="84"/>
        <v>0.11962399999999999</v>
      </c>
      <c r="X91" s="539">
        <f t="shared" si="84"/>
        <v>7.6688000000000006E-2</v>
      </c>
      <c r="Y91" s="539">
        <f t="shared" si="84"/>
        <v>7.8514E-2</v>
      </c>
      <c r="Z91" s="539">
        <f t="shared" si="84"/>
        <v>7.3032E-2</v>
      </c>
      <c r="AA91" s="539">
        <f t="shared" si="84"/>
        <v>6.7943000000000003E-2</v>
      </c>
      <c r="AC91" s="138"/>
    </row>
    <row r="92" spans="1:35" x14ac:dyDescent="0.25">
      <c r="C92" s="475" t="s">
        <v>262</v>
      </c>
      <c r="H92" s="537" t="s">
        <v>289</v>
      </c>
    </row>
    <row r="93" spans="1:35" ht="15.75" thickBot="1" x14ac:dyDescent="0.3">
      <c r="A93" s="489" t="s">
        <v>264</v>
      </c>
      <c r="B93" s="368"/>
    </row>
    <row r="94" spans="1:35" s="294" customFormat="1" ht="19.5" thickBot="1" x14ac:dyDescent="0.3">
      <c r="A94" s="297" t="s">
        <v>209</v>
      </c>
      <c r="B94" s="329" t="s">
        <v>13</v>
      </c>
      <c r="C94" s="491">
        <v>0.7</v>
      </c>
      <c r="D94" s="330">
        <f>C94</f>
        <v>0.7</v>
      </c>
      <c r="E94" s="293">
        <f t="shared" ref="E94:AA94" si="85">D94</f>
        <v>0.7</v>
      </c>
      <c r="F94" s="333">
        <f t="shared" si="85"/>
        <v>0.7</v>
      </c>
      <c r="G94" s="331">
        <f t="shared" si="85"/>
        <v>0.7</v>
      </c>
      <c r="H94" s="331">
        <f t="shared" si="85"/>
        <v>0.7</v>
      </c>
      <c r="I94" s="331">
        <f t="shared" si="85"/>
        <v>0.7</v>
      </c>
      <c r="J94" s="331">
        <f t="shared" si="85"/>
        <v>0.7</v>
      </c>
      <c r="K94" s="331">
        <f t="shared" si="85"/>
        <v>0.7</v>
      </c>
      <c r="L94" s="331">
        <f t="shared" si="85"/>
        <v>0.7</v>
      </c>
      <c r="M94" s="331">
        <f t="shared" si="85"/>
        <v>0.7</v>
      </c>
      <c r="N94" s="331">
        <f t="shared" si="85"/>
        <v>0.7</v>
      </c>
      <c r="O94" s="331">
        <f t="shared" si="85"/>
        <v>0.7</v>
      </c>
      <c r="P94" s="331">
        <f t="shared" si="85"/>
        <v>0.7</v>
      </c>
      <c r="Q94" s="331">
        <f t="shared" si="85"/>
        <v>0.7</v>
      </c>
      <c r="R94" s="331">
        <f t="shared" si="85"/>
        <v>0.7</v>
      </c>
      <c r="S94" s="331">
        <f t="shared" si="85"/>
        <v>0.7</v>
      </c>
      <c r="T94" s="331">
        <f t="shared" si="85"/>
        <v>0.7</v>
      </c>
      <c r="U94" s="331">
        <f t="shared" si="85"/>
        <v>0.7</v>
      </c>
      <c r="V94" s="331">
        <f t="shared" si="85"/>
        <v>0.7</v>
      </c>
      <c r="W94" s="331">
        <f t="shared" si="85"/>
        <v>0.7</v>
      </c>
      <c r="X94" s="331">
        <f t="shared" si="85"/>
        <v>0.7</v>
      </c>
      <c r="Y94" s="331">
        <f t="shared" si="85"/>
        <v>0.7</v>
      </c>
      <c r="Z94" s="331">
        <f t="shared" si="85"/>
        <v>0.7</v>
      </c>
      <c r="AA94" s="331">
        <f t="shared" si="85"/>
        <v>0.7</v>
      </c>
    </row>
    <row r="95" spans="1:35" x14ac:dyDescent="0.25">
      <c r="B95" s="68"/>
      <c r="C95" s="68"/>
      <c r="D95" s="68"/>
      <c r="E95" s="68"/>
      <c r="F95" s="68"/>
      <c r="G95" s="68"/>
      <c r="H95" s="68"/>
      <c r="I95" s="68"/>
      <c r="J95" s="68"/>
      <c r="K95" s="68"/>
      <c r="L95" s="68"/>
      <c r="M95" s="68"/>
      <c r="N95" s="68"/>
      <c r="O95" s="68"/>
      <c r="P95" s="68"/>
      <c r="Q95" s="68"/>
      <c r="R95" s="68"/>
      <c r="S95" s="68"/>
      <c r="T95" s="68"/>
      <c r="U95" s="68"/>
      <c r="V95" s="68"/>
      <c r="W95" s="68"/>
      <c r="X95" s="68"/>
      <c r="Y95" s="68"/>
      <c r="Z95" s="68"/>
      <c r="AA95" s="68"/>
    </row>
    <row r="96" spans="1:35" ht="15.75" thickBot="1" x14ac:dyDescent="0.3">
      <c r="A96" s="299" t="s">
        <v>162</v>
      </c>
      <c r="B96" s="295"/>
      <c r="C96" s="295"/>
      <c r="D96" s="295"/>
      <c r="E96" s="295"/>
      <c r="F96" s="295"/>
      <c r="G96" s="295"/>
      <c r="H96" s="295"/>
      <c r="I96" s="295"/>
      <c r="J96" s="222"/>
      <c r="K96" s="222"/>
      <c r="L96" s="222"/>
      <c r="M96" s="222"/>
      <c r="N96" s="222"/>
      <c r="O96" s="222"/>
      <c r="P96" s="222"/>
      <c r="Q96" s="222"/>
      <c r="R96" s="222"/>
      <c r="S96" s="222"/>
      <c r="T96" s="222"/>
      <c r="U96" s="222"/>
      <c r="V96" s="222"/>
      <c r="W96" s="222"/>
      <c r="X96" s="222"/>
      <c r="Y96" s="222"/>
      <c r="Z96" s="222"/>
      <c r="AA96" s="222"/>
    </row>
    <row r="97" spans="1:27" ht="16.5" thickBot="1" x14ac:dyDescent="0.3">
      <c r="A97" s="739" t="s">
        <v>15</v>
      </c>
      <c r="B97" s="334" t="s">
        <v>146</v>
      </c>
      <c r="C97" s="102">
        <f>C$2</f>
        <v>45658</v>
      </c>
      <c r="D97" s="102">
        <f t="shared" ref="D97:AA97" si="86">D$2</f>
        <v>45689</v>
      </c>
      <c r="E97" s="102">
        <f t="shared" si="86"/>
        <v>45717</v>
      </c>
      <c r="F97" s="102">
        <f t="shared" si="86"/>
        <v>45748</v>
      </c>
      <c r="G97" s="102">
        <f t="shared" si="86"/>
        <v>45778</v>
      </c>
      <c r="H97" s="102">
        <f t="shared" si="86"/>
        <v>45809</v>
      </c>
      <c r="I97" s="102">
        <f t="shared" si="86"/>
        <v>45839</v>
      </c>
      <c r="J97" s="102">
        <f t="shared" si="86"/>
        <v>45870</v>
      </c>
      <c r="K97" s="102">
        <f t="shared" si="86"/>
        <v>45901</v>
      </c>
      <c r="L97" s="102">
        <f t="shared" si="86"/>
        <v>45931</v>
      </c>
      <c r="M97" s="102">
        <f t="shared" si="86"/>
        <v>45962</v>
      </c>
      <c r="N97" s="102">
        <f t="shared" si="86"/>
        <v>45992</v>
      </c>
      <c r="O97" s="102">
        <f t="shared" si="86"/>
        <v>46023</v>
      </c>
      <c r="P97" s="102">
        <f t="shared" si="86"/>
        <v>46054</v>
      </c>
      <c r="Q97" s="102">
        <f t="shared" si="86"/>
        <v>46082</v>
      </c>
      <c r="R97" s="102">
        <f t="shared" si="86"/>
        <v>46113</v>
      </c>
      <c r="S97" s="102">
        <f t="shared" si="86"/>
        <v>46143</v>
      </c>
      <c r="T97" s="102">
        <f t="shared" si="86"/>
        <v>46174</v>
      </c>
      <c r="U97" s="102">
        <f t="shared" si="86"/>
        <v>46204</v>
      </c>
      <c r="V97" s="102">
        <f t="shared" si="86"/>
        <v>46235</v>
      </c>
      <c r="W97" s="102">
        <f t="shared" si="86"/>
        <v>46266</v>
      </c>
      <c r="X97" s="102">
        <f t="shared" si="86"/>
        <v>46296</v>
      </c>
      <c r="Y97" s="102">
        <f t="shared" si="86"/>
        <v>46327</v>
      </c>
      <c r="Z97" s="102">
        <f t="shared" si="86"/>
        <v>46357</v>
      </c>
      <c r="AA97" s="102">
        <f t="shared" si="86"/>
        <v>46388</v>
      </c>
    </row>
    <row r="98" spans="1:27" ht="15" customHeight="1" x14ac:dyDescent="0.25">
      <c r="A98" s="740"/>
      <c r="B98" s="317" t="str">
        <f t="shared" ref="B98:B111" si="87">B39</f>
        <v>Air Comp</v>
      </c>
      <c r="C98" s="13">
        <f>C57*C75*C$91*C$94</f>
        <v>0</v>
      </c>
      <c r="D98" s="13">
        <f t="shared" ref="D98:AA98" si="88">D57*D75*D$91*D$94</f>
        <v>0</v>
      </c>
      <c r="E98" s="13">
        <f t="shared" si="88"/>
        <v>0</v>
      </c>
      <c r="F98" s="13">
        <f t="shared" si="88"/>
        <v>0</v>
      </c>
      <c r="G98" s="13">
        <f t="shared" si="88"/>
        <v>0</v>
      </c>
      <c r="H98" s="13">
        <f t="shared" si="88"/>
        <v>0</v>
      </c>
      <c r="I98" s="13">
        <f t="shared" si="88"/>
        <v>1481.7030812538524</v>
      </c>
      <c r="J98" s="13">
        <f t="shared" si="88"/>
        <v>1483.4649370205727</v>
      </c>
      <c r="K98" s="13">
        <f t="shared" si="88"/>
        <v>1453.7424302360062</v>
      </c>
      <c r="L98" s="13">
        <f t="shared" si="88"/>
        <v>963.18865221649287</v>
      </c>
      <c r="M98" s="13">
        <f t="shared" si="88"/>
        <v>0</v>
      </c>
      <c r="N98" s="13">
        <f t="shared" si="88"/>
        <v>0</v>
      </c>
      <c r="O98" s="13">
        <f t="shared" si="88"/>
        <v>0</v>
      </c>
      <c r="P98" s="13">
        <f t="shared" si="88"/>
        <v>0</v>
      </c>
      <c r="Q98" s="13">
        <f t="shared" si="88"/>
        <v>0</v>
      </c>
      <c r="R98" s="13">
        <f t="shared" si="88"/>
        <v>0</v>
      </c>
      <c r="S98" s="13">
        <f t="shared" si="88"/>
        <v>0</v>
      </c>
      <c r="T98" s="13">
        <f t="shared" si="88"/>
        <v>0</v>
      </c>
      <c r="U98" s="13">
        <f t="shared" si="88"/>
        <v>0</v>
      </c>
      <c r="V98" s="13">
        <f t="shared" si="88"/>
        <v>0</v>
      </c>
      <c r="W98" s="13">
        <f t="shared" si="88"/>
        <v>0</v>
      </c>
      <c r="X98" s="13">
        <f t="shared" si="88"/>
        <v>0</v>
      </c>
      <c r="Y98" s="13">
        <f t="shared" si="88"/>
        <v>0</v>
      </c>
      <c r="Z98" s="13">
        <f t="shared" si="88"/>
        <v>0</v>
      </c>
      <c r="AA98" s="13">
        <f t="shared" si="88"/>
        <v>0</v>
      </c>
    </row>
    <row r="99" spans="1:27" ht="15.75" x14ac:dyDescent="0.25">
      <c r="A99" s="740"/>
      <c r="B99" s="8" t="str">
        <f t="shared" si="87"/>
        <v>Building Shell</v>
      </c>
      <c r="C99" s="13">
        <f t="shared" ref="C99:AA99" si="89">C58*C76*C$91*C$94</f>
        <v>0</v>
      </c>
      <c r="D99" s="13">
        <f t="shared" si="89"/>
        <v>0</v>
      </c>
      <c r="E99" s="13">
        <f t="shared" si="89"/>
        <v>0</v>
      </c>
      <c r="F99" s="13">
        <f t="shared" si="89"/>
        <v>0</v>
      </c>
      <c r="G99" s="13">
        <f t="shared" si="89"/>
        <v>0</v>
      </c>
      <c r="H99" s="13">
        <f t="shared" si="89"/>
        <v>0</v>
      </c>
      <c r="I99" s="13">
        <f t="shared" si="89"/>
        <v>0</v>
      </c>
      <c r="J99" s="13">
        <f t="shared" si="89"/>
        <v>0</v>
      </c>
      <c r="K99" s="13">
        <f t="shared" si="89"/>
        <v>0</v>
      </c>
      <c r="L99" s="13">
        <f t="shared" si="89"/>
        <v>0</v>
      </c>
      <c r="M99" s="13">
        <f t="shared" si="89"/>
        <v>0</v>
      </c>
      <c r="N99" s="13">
        <f t="shared" si="89"/>
        <v>0</v>
      </c>
      <c r="O99" s="13">
        <f t="shared" si="89"/>
        <v>0</v>
      </c>
      <c r="P99" s="13">
        <f t="shared" si="89"/>
        <v>0</v>
      </c>
      <c r="Q99" s="13">
        <f t="shared" si="89"/>
        <v>0</v>
      </c>
      <c r="R99" s="13">
        <f t="shared" si="89"/>
        <v>0</v>
      </c>
      <c r="S99" s="13">
        <f t="shared" si="89"/>
        <v>0</v>
      </c>
      <c r="T99" s="13">
        <f t="shared" si="89"/>
        <v>0</v>
      </c>
      <c r="U99" s="13">
        <f t="shared" si="89"/>
        <v>0</v>
      </c>
      <c r="V99" s="13">
        <f t="shared" si="89"/>
        <v>0</v>
      </c>
      <c r="W99" s="13">
        <f t="shared" si="89"/>
        <v>0</v>
      </c>
      <c r="X99" s="13">
        <f t="shared" si="89"/>
        <v>0</v>
      </c>
      <c r="Y99" s="13">
        <f t="shared" si="89"/>
        <v>0</v>
      </c>
      <c r="Z99" s="13">
        <f t="shared" si="89"/>
        <v>0</v>
      </c>
      <c r="AA99" s="13">
        <f t="shared" si="89"/>
        <v>0</v>
      </c>
    </row>
    <row r="100" spans="1:27" ht="15.75" x14ac:dyDescent="0.25">
      <c r="A100" s="740"/>
      <c r="B100" s="8" t="str">
        <f t="shared" si="87"/>
        <v>Cooking</v>
      </c>
      <c r="C100" s="13">
        <f t="shared" ref="C100:AA100" si="90">C59*C77*C$91*C$94</f>
        <v>0</v>
      </c>
      <c r="D100" s="13">
        <f t="shared" si="90"/>
        <v>0</v>
      </c>
      <c r="E100" s="13">
        <f t="shared" si="90"/>
        <v>58.561944907771192</v>
      </c>
      <c r="F100" s="13">
        <f t="shared" si="90"/>
        <v>118.63390413651841</v>
      </c>
      <c r="G100" s="13">
        <f t="shared" si="90"/>
        <v>146.82181538329201</v>
      </c>
      <c r="H100" s="13">
        <f t="shared" si="90"/>
        <v>234.18497889265916</v>
      </c>
      <c r="I100" s="13">
        <f t="shared" si="90"/>
        <v>241.39659642645117</v>
      </c>
      <c r="J100" s="13">
        <f t="shared" si="90"/>
        <v>241.46969664316796</v>
      </c>
      <c r="K100" s="13">
        <f t="shared" si="90"/>
        <v>234.69386886287995</v>
      </c>
      <c r="L100" s="13">
        <f t="shared" si="90"/>
        <v>155.47978484881924</v>
      </c>
      <c r="M100" s="13">
        <f t="shared" si="90"/>
        <v>157.13465974902434</v>
      </c>
      <c r="N100" s="13">
        <f t="shared" si="90"/>
        <v>190.43486362856083</v>
      </c>
      <c r="O100" s="13">
        <f t="shared" si="90"/>
        <v>210.75297315284132</v>
      </c>
      <c r="P100" s="13">
        <f t="shared" si="90"/>
        <v>191.86206930095639</v>
      </c>
      <c r="Q100" s="13">
        <f t="shared" si="90"/>
        <v>217.19835838721934</v>
      </c>
      <c r="R100" s="13">
        <f t="shared" si="90"/>
        <v>200.86852968543195</v>
      </c>
      <c r="S100" s="13">
        <f t="shared" si="90"/>
        <v>256.79670396053706</v>
      </c>
      <c r="T100" s="13">
        <f t="shared" si="90"/>
        <v>358.98644898086854</v>
      </c>
      <c r="U100" s="13">
        <f t="shared" si="90"/>
        <v>370.04126975590549</v>
      </c>
      <c r="V100" s="13">
        <f t="shared" si="90"/>
        <v>370.15332641873232</v>
      </c>
      <c r="W100" s="13">
        <f t="shared" si="90"/>
        <v>359.76653574900951</v>
      </c>
      <c r="X100" s="13">
        <f t="shared" si="90"/>
        <v>238.33781361686067</v>
      </c>
      <c r="Y100" s="13">
        <f t="shared" si="90"/>
        <v>236.18852302473073</v>
      </c>
      <c r="Z100" s="13">
        <f t="shared" si="90"/>
        <v>226.94642682822138</v>
      </c>
      <c r="AA100" s="13">
        <f t="shared" si="90"/>
        <v>210.75297315284132</v>
      </c>
    </row>
    <row r="101" spans="1:27" ht="15.75" x14ac:dyDescent="0.25">
      <c r="A101" s="740"/>
      <c r="B101" s="8" t="str">
        <f t="shared" si="87"/>
        <v>Cooling</v>
      </c>
      <c r="C101" s="13">
        <f t="shared" ref="C101:AA101" si="91">C60*C78*C$91*C$94</f>
        <v>0</v>
      </c>
      <c r="D101" s="13">
        <f t="shared" si="91"/>
        <v>0</v>
      </c>
      <c r="E101" s="13">
        <f t="shared" si="91"/>
        <v>2.9400641206397999</v>
      </c>
      <c r="F101" s="13">
        <f t="shared" si="91"/>
        <v>20.706162752631297</v>
      </c>
      <c r="G101" s="13">
        <f t="shared" si="91"/>
        <v>66.353077455209998</v>
      </c>
      <c r="H101" s="13">
        <f t="shared" si="91"/>
        <v>458.73161278554392</v>
      </c>
      <c r="I101" s="13">
        <f t="shared" si="91"/>
        <v>743.4218183403591</v>
      </c>
      <c r="J101" s="13">
        <f t="shared" si="91"/>
        <v>2076.1448679675368</v>
      </c>
      <c r="K101" s="13">
        <f t="shared" si="91"/>
        <v>1836.3233532546417</v>
      </c>
      <c r="L101" s="13">
        <f t="shared" si="91"/>
        <v>349.35831951930004</v>
      </c>
      <c r="M101" s="13">
        <f t="shared" si="91"/>
        <v>139.13233370058398</v>
      </c>
      <c r="N101" s="13">
        <f t="shared" si="91"/>
        <v>1.8136837483932566</v>
      </c>
      <c r="O101" s="13">
        <f t="shared" si="91"/>
        <v>0.18007209790856182</v>
      </c>
      <c r="P101" s="13">
        <f t="shared" si="91"/>
        <v>7.3912559978640182</v>
      </c>
      <c r="Q101" s="13">
        <f t="shared" si="91"/>
        <v>236.29047806905703</v>
      </c>
      <c r="R101" s="13">
        <f t="shared" si="91"/>
        <v>732.28902299144147</v>
      </c>
      <c r="S101" s="13">
        <f t="shared" si="91"/>
        <v>2298.2724151623925</v>
      </c>
      <c r="T101" s="13">
        <f t="shared" si="91"/>
        <v>11264.057540767935</v>
      </c>
      <c r="U101" s="13">
        <f t="shared" si="91"/>
        <v>15325.342892955776</v>
      </c>
      <c r="V101" s="13">
        <f t="shared" si="91"/>
        <v>14277.881183378247</v>
      </c>
      <c r="W101" s="13">
        <f t="shared" si="91"/>
        <v>5743.5227020395487</v>
      </c>
      <c r="X101" s="13">
        <f t="shared" si="91"/>
        <v>665.40442267631397</v>
      </c>
      <c r="Y101" s="13">
        <f t="shared" si="91"/>
        <v>209.12929365304421</v>
      </c>
      <c r="Z101" s="13">
        <f t="shared" si="91"/>
        <v>2.16141644576751</v>
      </c>
      <c r="AA101" s="13">
        <f t="shared" si="91"/>
        <v>0.18007209790856182</v>
      </c>
    </row>
    <row r="102" spans="1:27" ht="15.75" x14ac:dyDescent="0.25">
      <c r="A102" s="740"/>
      <c r="B102" s="8" t="str">
        <f t="shared" si="87"/>
        <v>Ext Lighting</v>
      </c>
      <c r="C102" s="13">
        <f t="shared" ref="C102:AA102" si="92">C61*C79*C$91*C$94</f>
        <v>0</v>
      </c>
      <c r="D102" s="13">
        <f t="shared" si="92"/>
        <v>0</v>
      </c>
      <c r="E102" s="13">
        <f t="shared" si="92"/>
        <v>0</v>
      </c>
      <c r="F102" s="13">
        <f t="shared" si="92"/>
        <v>0</v>
      </c>
      <c r="G102" s="13">
        <f t="shared" si="92"/>
        <v>0</v>
      </c>
      <c r="H102" s="13">
        <f t="shared" si="92"/>
        <v>0</v>
      </c>
      <c r="I102" s="13">
        <f t="shared" si="92"/>
        <v>0</v>
      </c>
      <c r="J102" s="13">
        <f t="shared" si="92"/>
        <v>0</v>
      </c>
      <c r="K102" s="13">
        <f t="shared" si="92"/>
        <v>0</v>
      </c>
      <c r="L102" s="13">
        <f t="shared" si="92"/>
        <v>0</v>
      </c>
      <c r="M102" s="13">
        <f t="shared" si="92"/>
        <v>0</v>
      </c>
      <c r="N102" s="13">
        <f t="shared" si="92"/>
        <v>0</v>
      </c>
      <c r="O102" s="13">
        <f t="shared" si="92"/>
        <v>0</v>
      </c>
      <c r="P102" s="13">
        <f t="shared" si="92"/>
        <v>0</v>
      </c>
      <c r="Q102" s="13">
        <f t="shared" si="92"/>
        <v>0</v>
      </c>
      <c r="R102" s="13">
        <f t="shared" si="92"/>
        <v>0</v>
      </c>
      <c r="S102" s="13">
        <f t="shared" si="92"/>
        <v>0</v>
      </c>
      <c r="T102" s="13">
        <f t="shared" si="92"/>
        <v>0</v>
      </c>
      <c r="U102" s="13">
        <f t="shared" si="92"/>
        <v>0</v>
      </c>
      <c r="V102" s="13">
        <f t="shared" si="92"/>
        <v>0</v>
      </c>
      <c r="W102" s="13">
        <f t="shared" si="92"/>
        <v>0</v>
      </c>
      <c r="X102" s="13">
        <f t="shared" si="92"/>
        <v>0</v>
      </c>
      <c r="Y102" s="13">
        <f t="shared" si="92"/>
        <v>0</v>
      </c>
      <c r="Z102" s="13">
        <f t="shared" si="92"/>
        <v>0</v>
      </c>
      <c r="AA102" s="13">
        <f t="shared" si="92"/>
        <v>0</v>
      </c>
    </row>
    <row r="103" spans="1:27" ht="15.75" x14ac:dyDescent="0.25">
      <c r="A103" s="740"/>
      <c r="B103" s="8" t="str">
        <f t="shared" si="87"/>
        <v>Heating</v>
      </c>
      <c r="C103" s="13">
        <f t="shared" ref="C103:AA103" si="93">C62*C80*C$91*C$94</f>
        <v>0</v>
      </c>
      <c r="D103" s="13">
        <f t="shared" si="93"/>
        <v>0</v>
      </c>
      <c r="E103" s="13">
        <f t="shared" si="93"/>
        <v>0</v>
      </c>
      <c r="F103" s="13">
        <f t="shared" si="93"/>
        <v>0</v>
      </c>
      <c r="G103" s="13">
        <f t="shared" si="93"/>
        <v>0</v>
      </c>
      <c r="H103" s="13">
        <f t="shared" si="93"/>
        <v>0</v>
      </c>
      <c r="I103" s="13">
        <f t="shared" si="93"/>
        <v>0</v>
      </c>
      <c r="J103" s="13">
        <f t="shared" si="93"/>
        <v>0</v>
      </c>
      <c r="K103" s="13">
        <f t="shared" si="93"/>
        <v>0</v>
      </c>
      <c r="L103" s="13">
        <f t="shared" si="93"/>
        <v>0</v>
      </c>
      <c r="M103" s="13">
        <f t="shared" si="93"/>
        <v>0</v>
      </c>
      <c r="N103" s="13">
        <f t="shared" si="93"/>
        <v>0</v>
      </c>
      <c r="O103" s="13">
        <f t="shared" si="93"/>
        <v>0</v>
      </c>
      <c r="P103" s="13">
        <f t="shared" si="93"/>
        <v>0</v>
      </c>
      <c r="Q103" s="13">
        <f t="shared" si="93"/>
        <v>0</v>
      </c>
      <c r="R103" s="13">
        <f t="shared" si="93"/>
        <v>0</v>
      </c>
      <c r="S103" s="13">
        <f t="shared" si="93"/>
        <v>0</v>
      </c>
      <c r="T103" s="13">
        <f t="shared" si="93"/>
        <v>0</v>
      </c>
      <c r="U103" s="13">
        <f t="shared" si="93"/>
        <v>0</v>
      </c>
      <c r="V103" s="13">
        <f t="shared" si="93"/>
        <v>0</v>
      </c>
      <c r="W103" s="13">
        <f t="shared" si="93"/>
        <v>0</v>
      </c>
      <c r="X103" s="13">
        <f t="shared" si="93"/>
        <v>0</v>
      </c>
      <c r="Y103" s="13">
        <f t="shared" si="93"/>
        <v>0</v>
      </c>
      <c r="Z103" s="13">
        <f t="shared" si="93"/>
        <v>0</v>
      </c>
      <c r="AA103" s="13">
        <f t="shared" si="93"/>
        <v>0</v>
      </c>
    </row>
    <row r="104" spans="1:27" ht="15.75" x14ac:dyDescent="0.25">
      <c r="A104" s="740"/>
      <c r="B104" s="8" t="str">
        <f t="shared" si="87"/>
        <v>HVAC</v>
      </c>
      <c r="C104" s="13">
        <f t="shared" ref="C104:AA104" si="94">C63*C81*C$91*C$94</f>
        <v>0</v>
      </c>
      <c r="D104" s="13">
        <f t="shared" si="94"/>
        <v>0</v>
      </c>
      <c r="E104" s="13">
        <f t="shared" si="94"/>
        <v>0</v>
      </c>
      <c r="F104" s="13">
        <f t="shared" si="94"/>
        <v>83.755628910838496</v>
      </c>
      <c r="G104" s="13">
        <f t="shared" si="94"/>
        <v>198.500116524444</v>
      </c>
      <c r="H104" s="13">
        <f t="shared" si="94"/>
        <v>820.58221619700475</v>
      </c>
      <c r="I104" s="13">
        <f t="shared" si="94"/>
        <v>1435.8294238766268</v>
      </c>
      <c r="J104" s="13">
        <f t="shared" si="94"/>
        <v>1802.3876491818285</v>
      </c>
      <c r="K104" s="13">
        <f t="shared" si="94"/>
        <v>1622.8113500036759</v>
      </c>
      <c r="L104" s="13">
        <f t="shared" si="94"/>
        <v>1011.598620859165</v>
      </c>
      <c r="M104" s="13">
        <f t="shared" si="94"/>
        <v>1725.4025936873054</v>
      </c>
      <c r="N104" s="13">
        <f t="shared" si="94"/>
        <v>3388.250773771671</v>
      </c>
      <c r="O104" s="13">
        <f t="shared" si="94"/>
        <v>3896.4645443468776</v>
      </c>
      <c r="P104" s="13">
        <f t="shared" si="94"/>
        <v>3280.7330726007349</v>
      </c>
      <c r="Q104" s="13">
        <f t="shared" si="94"/>
        <v>2796.9912931891108</v>
      </c>
      <c r="R104" s="13">
        <f t="shared" si="94"/>
        <v>1673.9360462401519</v>
      </c>
      <c r="S104" s="13">
        <f t="shared" si="94"/>
        <v>1951.985667317321</v>
      </c>
      <c r="T104" s="13">
        <f t="shared" si="94"/>
        <v>6752.4110344456931</v>
      </c>
      <c r="U104" s="13">
        <f t="shared" si="94"/>
        <v>9090.8265586144571</v>
      </c>
      <c r="V104" s="13">
        <f t="shared" si="94"/>
        <v>8493.5771769212006</v>
      </c>
      <c r="W104" s="13">
        <f t="shared" si="94"/>
        <v>3678.1705289961697</v>
      </c>
      <c r="X104" s="13">
        <f t="shared" si="94"/>
        <v>1550.6980781317693</v>
      </c>
      <c r="Y104" s="13">
        <f t="shared" si="94"/>
        <v>2593.446225529975</v>
      </c>
      <c r="Z104" s="13">
        <f t="shared" si="94"/>
        <v>4037.8709636133667</v>
      </c>
      <c r="AA104" s="13">
        <f t="shared" si="94"/>
        <v>3896.4645443468776</v>
      </c>
    </row>
    <row r="105" spans="1:27" ht="15.75" x14ac:dyDescent="0.25">
      <c r="A105" s="740"/>
      <c r="B105" s="8" t="str">
        <f t="shared" si="87"/>
        <v>Lighting</v>
      </c>
      <c r="C105" s="13">
        <f t="shared" ref="C105:AA105" si="95">C64*C82*C$91*C$94</f>
        <v>0</v>
      </c>
      <c r="D105" s="13">
        <f t="shared" si="95"/>
        <v>0</v>
      </c>
      <c r="E105" s="13">
        <f t="shared" si="95"/>
        <v>0</v>
      </c>
      <c r="F105" s="13">
        <f t="shared" si="95"/>
        <v>0</v>
      </c>
      <c r="G105" s="13">
        <f t="shared" si="95"/>
        <v>0</v>
      </c>
      <c r="H105" s="13">
        <f t="shared" si="95"/>
        <v>0</v>
      </c>
      <c r="I105" s="13">
        <f t="shared" si="95"/>
        <v>0</v>
      </c>
      <c r="J105" s="13">
        <f t="shared" si="95"/>
        <v>0</v>
      </c>
      <c r="K105" s="13">
        <f t="shared" si="95"/>
        <v>0</v>
      </c>
      <c r="L105" s="13">
        <f t="shared" si="95"/>
        <v>0</v>
      </c>
      <c r="M105" s="13">
        <f t="shared" si="95"/>
        <v>0</v>
      </c>
      <c r="N105" s="13">
        <f t="shared" si="95"/>
        <v>0</v>
      </c>
      <c r="O105" s="13">
        <f t="shared" si="95"/>
        <v>0</v>
      </c>
      <c r="P105" s="13">
        <f t="shared" si="95"/>
        <v>0</v>
      </c>
      <c r="Q105" s="13">
        <f t="shared" si="95"/>
        <v>0</v>
      </c>
      <c r="R105" s="13">
        <f t="shared" si="95"/>
        <v>0</v>
      </c>
      <c r="S105" s="13">
        <f t="shared" si="95"/>
        <v>0</v>
      </c>
      <c r="T105" s="13">
        <f t="shared" si="95"/>
        <v>0</v>
      </c>
      <c r="U105" s="13">
        <f t="shared" si="95"/>
        <v>0</v>
      </c>
      <c r="V105" s="13">
        <f t="shared" si="95"/>
        <v>0</v>
      </c>
      <c r="W105" s="13">
        <f t="shared" si="95"/>
        <v>0</v>
      </c>
      <c r="X105" s="13">
        <f t="shared" si="95"/>
        <v>0</v>
      </c>
      <c r="Y105" s="13">
        <f t="shared" si="95"/>
        <v>0</v>
      </c>
      <c r="Z105" s="13">
        <f t="shared" si="95"/>
        <v>0</v>
      </c>
      <c r="AA105" s="13">
        <f t="shared" si="95"/>
        <v>0</v>
      </c>
    </row>
    <row r="106" spans="1:27" ht="15.75" x14ac:dyDescent="0.25">
      <c r="A106" s="740"/>
      <c r="B106" s="8" t="str">
        <f t="shared" si="87"/>
        <v>Miscellaneous</v>
      </c>
      <c r="C106" s="13">
        <f t="shared" ref="C106:AA106" si="96">C65*C83*C$91*C$94</f>
        <v>0</v>
      </c>
      <c r="D106" s="13">
        <f t="shared" si="96"/>
        <v>0</v>
      </c>
      <c r="E106" s="13">
        <f t="shared" si="96"/>
        <v>0</v>
      </c>
      <c r="F106" s="13">
        <f t="shared" si="96"/>
        <v>0</v>
      </c>
      <c r="G106" s="13">
        <f t="shared" si="96"/>
        <v>0</v>
      </c>
      <c r="H106" s="13">
        <f t="shared" si="96"/>
        <v>0</v>
      </c>
      <c r="I106" s="13">
        <f t="shared" si="96"/>
        <v>0</v>
      </c>
      <c r="J106" s="13">
        <f t="shared" si="96"/>
        <v>0</v>
      </c>
      <c r="K106" s="13">
        <f t="shared" si="96"/>
        <v>0</v>
      </c>
      <c r="L106" s="13">
        <f t="shared" si="96"/>
        <v>0</v>
      </c>
      <c r="M106" s="13">
        <f t="shared" si="96"/>
        <v>0</v>
      </c>
      <c r="N106" s="13">
        <f t="shared" si="96"/>
        <v>0</v>
      </c>
      <c r="O106" s="13">
        <f t="shared" si="96"/>
        <v>0</v>
      </c>
      <c r="P106" s="13">
        <f t="shared" si="96"/>
        <v>0</v>
      </c>
      <c r="Q106" s="13">
        <f t="shared" si="96"/>
        <v>0</v>
      </c>
      <c r="R106" s="13">
        <f t="shared" si="96"/>
        <v>0</v>
      </c>
      <c r="S106" s="13">
        <f t="shared" si="96"/>
        <v>0</v>
      </c>
      <c r="T106" s="13">
        <f t="shared" si="96"/>
        <v>0</v>
      </c>
      <c r="U106" s="13">
        <f t="shared" si="96"/>
        <v>0</v>
      </c>
      <c r="V106" s="13">
        <f t="shared" si="96"/>
        <v>0</v>
      </c>
      <c r="W106" s="13">
        <f t="shared" si="96"/>
        <v>0</v>
      </c>
      <c r="X106" s="13">
        <f t="shared" si="96"/>
        <v>0</v>
      </c>
      <c r="Y106" s="13">
        <f t="shared" si="96"/>
        <v>0</v>
      </c>
      <c r="Z106" s="13">
        <f t="shared" si="96"/>
        <v>0</v>
      </c>
      <c r="AA106" s="13">
        <f t="shared" si="96"/>
        <v>0</v>
      </c>
    </row>
    <row r="107" spans="1:27" ht="15.75" customHeight="1" x14ac:dyDescent="0.25">
      <c r="A107" s="740"/>
      <c r="B107" s="8" t="str">
        <f t="shared" si="87"/>
        <v>Motors</v>
      </c>
      <c r="C107" s="13">
        <f t="shared" ref="C107:AA107" si="97">C66*C84*C$91*C$94</f>
        <v>0</v>
      </c>
      <c r="D107" s="13">
        <f t="shared" si="97"/>
        <v>0</v>
      </c>
      <c r="E107" s="13">
        <f t="shared" si="97"/>
        <v>0</v>
      </c>
      <c r="F107" s="13">
        <f t="shared" si="97"/>
        <v>0</v>
      </c>
      <c r="G107" s="13">
        <f t="shared" si="97"/>
        <v>0</v>
      </c>
      <c r="H107" s="13">
        <f t="shared" si="97"/>
        <v>0</v>
      </c>
      <c r="I107" s="13">
        <f t="shared" si="97"/>
        <v>451.65028761913192</v>
      </c>
      <c r="J107" s="13">
        <f t="shared" si="97"/>
        <v>904.37466717186385</v>
      </c>
      <c r="K107" s="13">
        <f t="shared" si="97"/>
        <v>886.25473625203188</v>
      </c>
      <c r="L107" s="13">
        <f t="shared" si="97"/>
        <v>587.19515037646408</v>
      </c>
      <c r="M107" s="13">
        <f t="shared" si="97"/>
        <v>593.77876924819623</v>
      </c>
      <c r="N107" s="13">
        <f t="shared" si="97"/>
        <v>718.97155706109413</v>
      </c>
      <c r="O107" s="13">
        <f t="shared" si="97"/>
        <v>795.90706834769242</v>
      </c>
      <c r="P107" s="13">
        <f t="shared" si="97"/>
        <v>724.6325569098633</v>
      </c>
      <c r="Q107" s="13">
        <f t="shared" si="97"/>
        <v>876.44377911298989</v>
      </c>
      <c r="R107" s="13">
        <f t="shared" si="97"/>
        <v>839.41315568371556</v>
      </c>
      <c r="S107" s="13">
        <f t="shared" si="97"/>
        <v>970.32616197609946</v>
      </c>
      <c r="T107" s="13">
        <f t="shared" si="97"/>
        <v>1350.0437583682378</v>
      </c>
      <c r="U107" s="13">
        <f t="shared" si="97"/>
        <v>1384.6860178670704</v>
      </c>
      <c r="V107" s="13">
        <f t="shared" si="97"/>
        <v>1386.3325130903988</v>
      </c>
      <c r="W107" s="13">
        <f t="shared" si="97"/>
        <v>1358.5561386728466</v>
      </c>
      <c r="X107" s="13">
        <f t="shared" si="97"/>
        <v>900.12221487977558</v>
      </c>
      <c r="Y107" s="13">
        <f t="shared" si="97"/>
        <v>892.50666107764721</v>
      </c>
      <c r="Z107" s="13">
        <f t="shared" si="97"/>
        <v>856.8180361364598</v>
      </c>
      <c r="AA107" s="13">
        <f t="shared" si="97"/>
        <v>795.90706834769242</v>
      </c>
    </row>
    <row r="108" spans="1:27" ht="15.75" x14ac:dyDescent="0.25">
      <c r="A108" s="740"/>
      <c r="B108" s="8" t="str">
        <f t="shared" si="87"/>
        <v>Process</v>
      </c>
      <c r="C108" s="13">
        <f t="shared" ref="C108:AA108" si="98">C67*C85*C$91*C$94</f>
        <v>0</v>
      </c>
      <c r="D108" s="13">
        <f t="shared" si="98"/>
        <v>0</v>
      </c>
      <c r="E108" s="13">
        <f t="shared" si="98"/>
        <v>0</v>
      </c>
      <c r="F108" s="13">
        <f t="shared" si="98"/>
        <v>0</v>
      </c>
      <c r="G108" s="13">
        <f t="shared" si="98"/>
        <v>0</v>
      </c>
      <c r="H108" s="13">
        <f t="shared" si="98"/>
        <v>0</v>
      </c>
      <c r="I108" s="13">
        <f t="shared" si="98"/>
        <v>509.58983297480995</v>
      </c>
      <c r="J108" s="13">
        <f t="shared" si="98"/>
        <v>1020.3915467876197</v>
      </c>
      <c r="K108" s="13">
        <f t="shared" si="98"/>
        <v>999.94711705055988</v>
      </c>
      <c r="L108" s="13">
        <f t="shared" si="98"/>
        <v>662.52294486812002</v>
      </c>
      <c r="M108" s="13">
        <f t="shared" si="98"/>
        <v>669.95113728420688</v>
      </c>
      <c r="N108" s="13">
        <f t="shared" si="98"/>
        <v>811.20416773732643</v>
      </c>
      <c r="O108" s="13">
        <f t="shared" si="98"/>
        <v>898.00928094347682</v>
      </c>
      <c r="P108" s="13">
        <f t="shared" si="98"/>
        <v>817.59138379028593</v>
      </c>
      <c r="Q108" s="13">
        <f t="shared" si="98"/>
        <v>988.87757022006281</v>
      </c>
      <c r="R108" s="13">
        <f t="shared" si="98"/>
        <v>947.09650702678516</v>
      </c>
      <c r="S108" s="13">
        <f t="shared" si="98"/>
        <v>1094.8035689716301</v>
      </c>
      <c r="T108" s="13">
        <f t="shared" si="98"/>
        <v>1523.2328910099263</v>
      </c>
      <c r="U108" s="13">
        <f t="shared" si="98"/>
        <v>1562.3192011835326</v>
      </c>
      <c r="V108" s="13">
        <f t="shared" si="98"/>
        <v>1564.176915545396</v>
      </c>
      <c r="W108" s="13">
        <f t="shared" si="98"/>
        <v>1532.8372742607601</v>
      </c>
      <c r="X108" s="13">
        <f t="shared" si="98"/>
        <v>1015.5935725304088</v>
      </c>
      <c r="Y108" s="13">
        <f t="shared" si="98"/>
        <v>1007.0010643522451</v>
      </c>
      <c r="Z108" s="13">
        <f t="shared" si="98"/>
        <v>966.73415669953329</v>
      </c>
      <c r="AA108" s="13">
        <f t="shared" si="98"/>
        <v>898.00928094347682</v>
      </c>
    </row>
    <row r="109" spans="1:27" ht="15.75" x14ac:dyDescent="0.25">
      <c r="A109" s="740"/>
      <c r="B109" s="8" t="str">
        <f t="shared" si="87"/>
        <v>Refrigeration</v>
      </c>
      <c r="C109" s="13">
        <f t="shared" ref="C109:AA109" si="99">C68*C86*C$91*C$94</f>
        <v>0</v>
      </c>
      <c r="D109" s="13">
        <f t="shared" si="99"/>
        <v>0</v>
      </c>
      <c r="E109" s="13">
        <f t="shared" si="99"/>
        <v>245.3272823547378</v>
      </c>
      <c r="F109" s="13">
        <f t="shared" si="99"/>
        <v>538.48587960373084</v>
      </c>
      <c r="G109" s="13">
        <f t="shared" si="99"/>
        <v>593.81669104172101</v>
      </c>
      <c r="H109" s="13">
        <f t="shared" si="99"/>
        <v>971.4177623638318</v>
      </c>
      <c r="I109" s="13">
        <f t="shared" si="99"/>
        <v>1007.8567322267469</v>
      </c>
      <c r="J109" s="13">
        <f t="shared" si="99"/>
        <v>1005.2407783498079</v>
      </c>
      <c r="K109" s="13">
        <f t="shared" si="99"/>
        <v>960.17031309558217</v>
      </c>
      <c r="L109" s="13">
        <f t="shared" si="99"/>
        <v>624.73192307117768</v>
      </c>
      <c r="M109" s="13">
        <f t="shared" si="99"/>
        <v>625.67721221703619</v>
      </c>
      <c r="N109" s="13">
        <f t="shared" si="99"/>
        <v>752.20516922438094</v>
      </c>
      <c r="O109" s="13">
        <f t="shared" si="99"/>
        <v>837.65135944032943</v>
      </c>
      <c r="P109" s="13">
        <f t="shared" si="99"/>
        <v>761.88827800898093</v>
      </c>
      <c r="Q109" s="13">
        <f t="shared" si="99"/>
        <v>909.88581542099678</v>
      </c>
      <c r="R109" s="13">
        <f t="shared" si="99"/>
        <v>911.75341214343587</v>
      </c>
      <c r="S109" s="13">
        <f t="shared" si="99"/>
        <v>1038.6070259257913</v>
      </c>
      <c r="T109" s="13">
        <f t="shared" si="99"/>
        <v>1489.1041032472658</v>
      </c>
      <c r="U109" s="13">
        <f t="shared" si="99"/>
        <v>1544.962068422755</v>
      </c>
      <c r="V109" s="13">
        <f t="shared" si="99"/>
        <v>1540.9520247494991</v>
      </c>
      <c r="W109" s="13">
        <f t="shared" si="99"/>
        <v>1471.8626819913277</v>
      </c>
      <c r="X109" s="13">
        <f t="shared" si="99"/>
        <v>957.66302214928771</v>
      </c>
      <c r="Y109" s="13">
        <f t="shared" si="99"/>
        <v>940.45309214277484</v>
      </c>
      <c r="Z109" s="13">
        <f t="shared" si="99"/>
        <v>896.42343919838993</v>
      </c>
      <c r="AA109" s="13">
        <f t="shared" si="99"/>
        <v>837.65135944032943</v>
      </c>
    </row>
    <row r="110" spans="1:27" ht="15.75" x14ac:dyDescent="0.25">
      <c r="A110" s="740"/>
      <c r="B110" s="8" t="str">
        <f t="shared" si="87"/>
        <v>Water Heating</v>
      </c>
      <c r="C110" s="13">
        <f t="shared" ref="C110:AA110" si="100">C69*C87*C$91*C$94</f>
        <v>0</v>
      </c>
      <c r="D110" s="13">
        <f t="shared" si="100"/>
        <v>0</v>
      </c>
      <c r="E110" s="13">
        <f t="shared" si="100"/>
        <v>0</v>
      </c>
      <c r="F110" s="13">
        <f t="shared" si="100"/>
        <v>0</v>
      </c>
      <c r="G110" s="13">
        <f t="shared" si="100"/>
        <v>0</v>
      </c>
      <c r="H110" s="13">
        <f t="shared" si="100"/>
        <v>0</v>
      </c>
      <c r="I110" s="13">
        <f t="shared" si="100"/>
        <v>0</v>
      </c>
      <c r="J110" s="13">
        <f t="shared" si="100"/>
        <v>0</v>
      </c>
      <c r="K110" s="13">
        <f t="shared" si="100"/>
        <v>0</v>
      </c>
      <c r="L110" s="13">
        <f t="shared" si="100"/>
        <v>0</v>
      </c>
      <c r="M110" s="13">
        <f t="shared" si="100"/>
        <v>0</v>
      </c>
      <c r="N110" s="13">
        <f t="shared" si="100"/>
        <v>0</v>
      </c>
      <c r="O110" s="13">
        <f t="shared" si="100"/>
        <v>0</v>
      </c>
      <c r="P110" s="13">
        <f t="shared" si="100"/>
        <v>0</v>
      </c>
      <c r="Q110" s="13">
        <f t="shared" si="100"/>
        <v>0</v>
      </c>
      <c r="R110" s="13">
        <f t="shared" si="100"/>
        <v>0</v>
      </c>
      <c r="S110" s="13">
        <f t="shared" si="100"/>
        <v>0</v>
      </c>
      <c r="T110" s="13">
        <f t="shared" si="100"/>
        <v>0</v>
      </c>
      <c r="U110" s="13">
        <f t="shared" si="100"/>
        <v>0</v>
      </c>
      <c r="V110" s="13">
        <f t="shared" si="100"/>
        <v>0</v>
      </c>
      <c r="W110" s="13">
        <f t="shared" si="100"/>
        <v>0</v>
      </c>
      <c r="X110" s="13">
        <f t="shared" si="100"/>
        <v>0</v>
      </c>
      <c r="Y110" s="13">
        <f t="shared" si="100"/>
        <v>0</v>
      </c>
      <c r="Z110" s="13">
        <f t="shared" si="100"/>
        <v>0</v>
      </c>
      <c r="AA110" s="13">
        <f t="shared" si="100"/>
        <v>0</v>
      </c>
    </row>
    <row r="111" spans="1:27" ht="15.75" customHeight="1" x14ac:dyDescent="0.25">
      <c r="A111" s="740"/>
      <c r="B111" s="8" t="str">
        <f t="shared" si="87"/>
        <v xml:space="preserve"> </v>
      </c>
      <c r="C111" s="2"/>
      <c r="D111" s="2"/>
      <c r="E111" s="2"/>
      <c r="F111" s="2"/>
      <c r="G111" s="2"/>
      <c r="H111" s="2"/>
      <c r="I111" s="2"/>
      <c r="J111" s="2"/>
      <c r="K111" s="2"/>
      <c r="L111" s="2"/>
      <c r="M111" s="2"/>
      <c r="N111" s="2"/>
      <c r="O111" s="2"/>
      <c r="P111" s="2"/>
      <c r="Q111" s="2"/>
      <c r="R111" s="2"/>
      <c r="S111" s="2"/>
      <c r="T111" s="2"/>
      <c r="U111" s="2"/>
      <c r="V111" s="2"/>
      <c r="W111" s="2"/>
      <c r="X111" s="2"/>
      <c r="Y111" s="2"/>
      <c r="Z111" s="2"/>
      <c r="AA111" s="2"/>
    </row>
    <row r="112" spans="1:27" ht="15.75" customHeight="1" x14ac:dyDescent="0.25">
      <c r="A112" s="740"/>
      <c r="B112" s="168" t="s">
        <v>24</v>
      </c>
      <c r="C112" s="13">
        <f>SUM(C98:C111)</f>
        <v>0</v>
      </c>
      <c r="D112" s="13">
        <f>SUM(D98:D111)</f>
        <v>0</v>
      </c>
      <c r="E112" s="13">
        <f t="shared" ref="E112:AA112" si="101">SUM(E98:E111)</f>
        <v>306.82929138314881</v>
      </c>
      <c r="F112" s="13">
        <f t="shared" si="101"/>
        <v>761.58157540371906</v>
      </c>
      <c r="G112" s="13">
        <f t="shared" si="101"/>
        <v>1005.491700404667</v>
      </c>
      <c r="H112" s="13">
        <f t="shared" si="101"/>
        <v>2484.9165702390396</v>
      </c>
      <c r="I112" s="13">
        <f t="shared" si="101"/>
        <v>5871.4477727179783</v>
      </c>
      <c r="J112" s="13">
        <f t="shared" si="101"/>
        <v>8533.4741431223974</v>
      </c>
      <c r="K112" s="13">
        <f t="shared" si="101"/>
        <v>7993.9431687553779</v>
      </c>
      <c r="L112" s="13">
        <f t="shared" si="101"/>
        <v>4354.075395759538</v>
      </c>
      <c r="M112" s="13">
        <f t="shared" si="101"/>
        <v>3911.076705886353</v>
      </c>
      <c r="N112" s="13">
        <f t="shared" si="101"/>
        <v>5862.8802151714272</v>
      </c>
      <c r="O112" s="13">
        <f t="shared" si="101"/>
        <v>6638.9652983291253</v>
      </c>
      <c r="P112" s="13">
        <f t="shared" si="101"/>
        <v>5784.0986166086859</v>
      </c>
      <c r="Q112" s="13">
        <f t="shared" si="101"/>
        <v>6025.6872943994367</v>
      </c>
      <c r="R112" s="13">
        <f t="shared" si="101"/>
        <v>5305.3566737709616</v>
      </c>
      <c r="S112" s="13">
        <f t="shared" si="101"/>
        <v>7610.7915433137714</v>
      </c>
      <c r="T112" s="13">
        <f t="shared" si="101"/>
        <v>22737.835776819928</v>
      </c>
      <c r="U112" s="13">
        <f t="shared" si="101"/>
        <v>29278.178008799499</v>
      </c>
      <c r="V112" s="13">
        <f t="shared" si="101"/>
        <v>27633.073140103472</v>
      </c>
      <c r="W112" s="13">
        <f t="shared" si="101"/>
        <v>14144.715861709663</v>
      </c>
      <c r="X112" s="13">
        <f t="shared" si="101"/>
        <v>5327.8191239844164</v>
      </c>
      <c r="Y112" s="13">
        <f t="shared" si="101"/>
        <v>5878.7248597804164</v>
      </c>
      <c r="Z112" s="13">
        <f t="shared" si="101"/>
        <v>6986.954438921739</v>
      </c>
      <c r="AA112" s="13">
        <f t="shared" si="101"/>
        <v>6638.9652983291253</v>
      </c>
    </row>
    <row r="113" spans="1:27" ht="16.5" customHeight="1" thickBot="1" x14ac:dyDescent="0.3">
      <c r="A113" s="741"/>
      <c r="B113" s="94" t="s">
        <v>25</v>
      </c>
      <c r="C113" s="14">
        <f>C112</f>
        <v>0</v>
      </c>
      <c r="D113" s="14">
        <f>C113+D112</f>
        <v>0</v>
      </c>
      <c r="E113" s="14">
        <f t="shared" ref="E113:AA113" si="102">D113+E112</f>
        <v>306.82929138314881</v>
      </c>
      <c r="F113" s="14">
        <f t="shared" si="102"/>
        <v>1068.4108667868679</v>
      </c>
      <c r="G113" s="14">
        <f t="shared" si="102"/>
        <v>2073.9025671915351</v>
      </c>
      <c r="H113" s="14">
        <f t="shared" si="102"/>
        <v>4558.8191374305752</v>
      </c>
      <c r="I113" s="14">
        <f t="shared" si="102"/>
        <v>10430.266910148554</v>
      </c>
      <c r="J113" s="14">
        <f t="shared" si="102"/>
        <v>18963.741053270951</v>
      </c>
      <c r="K113" s="14">
        <f t="shared" si="102"/>
        <v>26957.684222026328</v>
      </c>
      <c r="L113" s="14">
        <f t="shared" si="102"/>
        <v>31311.759617785865</v>
      </c>
      <c r="M113" s="14">
        <f t="shared" si="102"/>
        <v>35222.836323672222</v>
      </c>
      <c r="N113" s="14">
        <f t="shared" si="102"/>
        <v>41085.716538843648</v>
      </c>
      <c r="O113" s="14">
        <f t="shared" si="102"/>
        <v>47724.681837172771</v>
      </c>
      <c r="P113" s="14">
        <f t="shared" si="102"/>
        <v>53508.780453781459</v>
      </c>
      <c r="Q113" s="14">
        <f t="shared" si="102"/>
        <v>59534.467748180898</v>
      </c>
      <c r="R113" s="14">
        <f t="shared" si="102"/>
        <v>64839.82442195186</v>
      </c>
      <c r="S113" s="14">
        <f t="shared" si="102"/>
        <v>72450.615965265635</v>
      </c>
      <c r="T113" s="14">
        <f t="shared" si="102"/>
        <v>95188.45174208557</v>
      </c>
      <c r="U113" s="14">
        <f t="shared" si="102"/>
        <v>124466.62975088507</v>
      </c>
      <c r="V113" s="14">
        <f t="shared" si="102"/>
        <v>152099.70289098856</v>
      </c>
      <c r="W113" s="14">
        <f t="shared" si="102"/>
        <v>166244.41875269823</v>
      </c>
      <c r="X113" s="14">
        <f t="shared" si="102"/>
        <v>171572.23787668266</v>
      </c>
      <c r="Y113" s="14">
        <f t="shared" si="102"/>
        <v>177450.96273646309</v>
      </c>
      <c r="Z113" s="14">
        <f t="shared" si="102"/>
        <v>184437.91717538482</v>
      </c>
      <c r="AA113" s="14">
        <f t="shared" si="102"/>
        <v>191076.88247371395</v>
      </c>
    </row>
    <row r="130" spans="4:10" x14ac:dyDescent="0.25">
      <c r="J130" s="3"/>
    </row>
    <row r="131" spans="4:10" x14ac:dyDescent="0.25">
      <c r="D131" s="4"/>
    </row>
  </sheetData>
  <mergeCells count="8">
    <mergeCell ref="B90:B91"/>
    <mergeCell ref="A2:A17"/>
    <mergeCell ref="A20:A35"/>
    <mergeCell ref="A38:A53"/>
    <mergeCell ref="A97:A113"/>
    <mergeCell ref="A74:A87"/>
    <mergeCell ref="A90:A91"/>
    <mergeCell ref="A56:A71"/>
  </mergeCells>
  <pageMargins left="0.7" right="0.7" top="0.75" bottom="0.75" header="0.3" footer="0.3"/>
  <pageSetup orientation="portrait" r:id="rId1"/>
  <headerFooter>
    <oddFooter>&amp;RSchedule JNG-D7.G</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EED3FD"/>
  </sheetPr>
  <dimension ref="A1:AI224"/>
  <sheetViews>
    <sheetView tabSelected="1" zoomScale="80" zoomScaleNormal="80" workbookViewId="0">
      <pane xSplit="2" topLeftCell="C1" activePane="topRight" state="frozen"/>
      <selection activeCell="B43" sqref="B43"/>
      <selection pane="topRight" activeCell="B43" sqref="B43"/>
    </sheetView>
  </sheetViews>
  <sheetFormatPr defaultRowHeight="15" x14ac:dyDescent="0.25"/>
  <cols>
    <col min="1" max="1" width="9.85546875" customWidth="1"/>
    <col min="2" max="2" width="24.85546875" customWidth="1"/>
    <col min="3" max="15" width="14" customWidth="1"/>
    <col min="16" max="16" width="12.5703125" bestFit="1" customWidth="1"/>
    <col min="17" max="17" width="12.5703125" customWidth="1"/>
    <col min="18" max="18" width="12.140625" customWidth="1"/>
    <col min="19" max="19" width="13.42578125" customWidth="1"/>
    <col min="20" max="24" width="14.140625" customWidth="1"/>
    <col min="25" max="26" width="13.42578125" customWidth="1"/>
    <col min="27" max="27" width="15" customWidth="1"/>
    <col min="28" max="28" width="10.5703125" bestFit="1" customWidth="1"/>
    <col min="29" max="35" width="11.85546875" customWidth="1"/>
  </cols>
  <sheetData>
    <row r="1" spans="1:29" s="303" customFormat="1" ht="15.75" thickBot="1" x14ac:dyDescent="0.3">
      <c r="A1" s="68"/>
      <c r="B1" s="68"/>
      <c r="C1" s="68"/>
      <c r="D1" s="68"/>
      <c r="E1" s="68"/>
      <c r="F1" s="68"/>
      <c r="G1" s="68"/>
      <c r="H1" s="68"/>
      <c r="I1" s="68"/>
      <c r="J1" s="68"/>
      <c r="K1" s="68"/>
      <c r="L1" s="68"/>
      <c r="M1" s="68"/>
      <c r="N1" s="68"/>
      <c r="O1" s="68"/>
      <c r="P1" s="68"/>
      <c r="Q1" s="68"/>
      <c r="R1" s="68"/>
      <c r="S1" s="68"/>
      <c r="T1" s="68"/>
      <c r="U1" s="68"/>
      <c r="V1" s="68"/>
      <c r="W1" s="68"/>
      <c r="X1" s="68"/>
      <c r="Y1" s="68"/>
      <c r="Z1" s="68"/>
      <c r="AA1" s="68"/>
      <c r="AB1"/>
      <c r="AC1"/>
    </row>
    <row r="2" spans="1:29" ht="15.75" customHeight="1" thickBot="1" x14ac:dyDescent="0.3">
      <c r="A2" s="730" t="s">
        <v>204</v>
      </c>
      <c r="B2" s="313" t="s">
        <v>10</v>
      </c>
      <c r="C2" s="102">
        <f>'1M - RES'!C2</f>
        <v>45658</v>
      </c>
      <c r="D2" s="102">
        <f>'1M - RES'!D2</f>
        <v>45689</v>
      </c>
      <c r="E2" s="102">
        <f>'1M - RES'!E2</f>
        <v>45717</v>
      </c>
      <c r="F2" s="102">
        <f>'1M - RES'!F2</f>
        <v>45748</v>
      </c>
      <c r="G2" s="102">
        <f>'1M - RES'!G2</f>
        <v>45778</v>
      </c>
      <c r="H2" s="102">
        <f>'1M - RES'!H2</f>
        <v>45809</v>
      </c>
      <c r="I2" s="102">
        <f>'1M - RES'!I2</f>
        <v>45839</v>
      </c>
      <c r="J2" s="102">
        <f>'1M - RES'!J2</f>
        <v>45870</v>
      </c>
      <c r="K2" s="102">
        <f>'1M - RES'!K2</f>
        <v>45901</v>
      </c>
      <c r="L2" s="102">
        <f>'1M - RES'!L2</f>
        <v>45931</v>
      </c>
      <c r="M2" s="102">
        <f>'1M - RES'!M2</f>
        <v>45962</v>
      </c>
      <c r="N2" s="102">
        <f>'1M - RES'!N2</f>
        <v>45992</v>
      </c>
      <c r="O2" s="102">
        <f>'1M - RES'!O2</f>
        <v>46023</v>
      </c>
      <c r="P2" s="102">
        <f>'1M - RES'!P2</f>
        <v>46054</v>
      </c>
      <c r="Q2" s="102">
        <f>'1M - RES'!Q2</f>
        <v>46082</v>
      </c>
      <c r="R2" s="102">
        <f>'1M - RES'!R2</f>
        <v>46113</v>
      </c>
      <c r="S2" s="102">
        <f>'1M - RES'!S2</f>
        <v>46143</v>
      </c>
      <c r="T2" s="102">
        <f>'1M - RES'!T2</f>
        <v>46174</v>
      </c>
      <c r="U2" s="102">
        <f>'1M - RES'!U2</f>
        <v>46204</v>
      </c>
      <c r="V2" s="102">
        <f>'1M - RES'!V2</f>
        <v>46235</v>
      </c>
      <c r="W2" s="102">
        <f>'1M - RES'!W2</f>
        <v>46266</v>
      </c>
      <c r="X2" s="102">
        <f>'1M - RES'!X2</f>
        <v>46296</v>
      </c>
      <c r="Y2" s="102">
        <f>'1M - RES'!Y2</f>
        <v>46327</v>
      </c>
      <c r="Z2" s="102">
        <f>'1M - RES'!Z2</f>
        <v>46357</v>
      </c>
      <c r="AA2" s="102">
        <f>'1M - RES'!AA2</f>
        <v>46388</v>
      </c>
    </row>
    <row r="3" spans="1:29" ht="15" customHeight="1" x14ac:dyDescent="0.25">
      <c r="A3" s="731"/>
      <c r="B3" s="312" t="s">
        <v>18</v>
      </c>
      <c r="C3" s="471">
        <f>'BIZ kWh ENTRY'!Y70</f>
        <v>0</v>
      </c>
      <c r="D3" s="471">
        <f>'BIZ kWh ENTRY'!Z70</f>
        <v>0</v>
      </c>
      <c r="E3" s="471">
        <f>'BIZ kWh ENTRY'!AA70</f>
        <v>0</v>
      </c>
      <c r="F3" s="471">
        <f>'BIZ kWh ENTRY'!AB70</f>
        <v>0</v>
      </c>
      <c r="G3" s="471">
        <f>'BIZ kWh ENTRY'!AC70</f>
        <v>0</v>
      </c>
      <c r="H3" s="471">
        <f>'BIZ kWh ENTRY'!AD70</f>
        <v>0</v>
      </c>
      <c r="I3" s="471">
        <f>'BIZ kWh ENTRY'!AE70</f>
        <v>0</v>
      </c>
      <c r="J3" s="471">
        <f>'BIZ kWh ENTRY'!AF70</f>
        <v>0</v>
      </c>
      <c r="K3" s="471">
        <f>'BIZ kWh ENTRY'!AG70</f>
        <v>0</v>
      </c>
      <c r="L3" s="471">
        <f>'BIZ kWh ENTRY'!AH70</f>
        <v>490911</v>
      </c>
      <c r="M3" s="471">
        <f>'BIZ kWh ENTRY'!AI70</f>
        <v>19479.757437580822</v>
      </c>
      <c r="N3" s="471">
        <f>SUM('BIZ kWh ENTRY'!AJ70:AP70)</f>
        <v>242135.7175265711</v>
      </c>
      <c r="O3" s="109"/>
      <c r="P3" s="109"/>
      <c r="Q3" s="109"/>
      <c r="R3" s="109"/>
      <c r="S3" s="109"/>
      <c r="T3" s="109"/>
      <c r="U3" s="109"/>
      <c r="V3" s="109"/>
      <c r="W3" s="109"/>
      <c r="X3" s="109"/>
      <c r="Y3" s="109"/>
      <c r="Z3" s="109"/>
      <c r="AA3" s="109"/>
    </row>
    <row r="4" spans="1:29" x14ac:dyDescent="0.25">
      <c r="A4" s="731"/>
      <c r="B4" s="7" t="s">
        <v>0</v>
      </c>
      <c r="C4" s="471">
        <f>'BIZ kWh ENTRY'!Y71</f>
        <v>0</v>
      </c>
      <c r="D4" s="471">
        <f>'BIZ kWh ENTRY'!Z71</f>
        <v>0</v>
      </c>
      <c r="E4" s="471">
        <f>'BIZ kWh ENTRY'!AA71</f>
        <v>0</v>
      </c>
      <c r="F4" s="471">
        <f>'BIZ kWh ENTRY'!AB71</f>
        <v>0</v>
      </c>
      <c r="G4" s="471">
        <f>'BIZ kWh ENTRY'!AC71</f>
        <v>0</v>
      </c>
      <c r="H4" s="471">
        <f>'BIZ kWh ENTRY'!AD71</f>
        <v>0</v>
      </c>
      <c r="I4" s="471">
        <f>'BIZ kWh ENTRY'!AE71</f>
        <v>0</v>
      </c>
      <c r="J4" s="471">
        <f>'BIZ kWh ENTRY'!AF71</f>
        <v>0</v>
      </c>
      <c r="K4" s="471">
        <f>'BIZ kWh ENTRY'!AG71</f>
        <v>0</v>
      </c>
      <c r="L4" s="471">
        <f>'BIZ kWh ENTRY'!AH71</f>
        <v>0</v>
      </c>
      <c r="M4" s="471">
        <f>'BIZ kWh ENTRY'!AI71</f>
        <v>0</v>
      </c>
      <c r="N4" s="471">
        <f>SUM('BIZ kWh ENTRY'!AJ71:AP71)</f>
        <v>0</v>
      </c>
      <c r="O4" s="109"/>
      <c r="P4" s="109"/>
      <c r="Q4" s="109"/>
      <c r="R4" s="109"/>
      <c r="S4" s="109"/>
      <c r="T4" s="109"/>
      <c r="U4" s="109"/>
      <c r="V4" s="109"/>
      <c r="W4" s="109"/>
      <c r="X4" s="109"/>
      <c r="Y4" s="109"/>
      <c r="Z4" s="109"/>
      <c r="AA4" s="109"/>
    </row>
    <row r="5" spans="1:29" x14ac:dyDescent="0.25">
      <c r="A5" s="731"/>
      <c r="B5" s="6" t="s">
        <v>19</v>
      </c>
      <c r="C5" s="471">
        <f>'BIZ kWh ENTRY'!Y72</f>
        <v>0</v>
      </c>
      <c r="D5" s="471">
        <f>'BIZ kWh ENTRY'!Z72</f>
        <v>0</v>
      </c>
      <c r="E5" s="471">
        <f>'BIZ kWh ENTRY'!AA72</f>
        <v>29379</v>
      </c>
      <c r="F5" s="471">
        <f>'BIZ kWh ENTRY'!AB72</f>
        <v>0</v>
      </c>
      <c r="G5" s="471">
        <f>'BIZ kWh ENTRY'!AC72</f>
        <v>0</v>
      </c>
      <c r="H5" s="471">
        <f>'BIZ kWh ENTRY'!AD72</f>
        <v>0</v>
      </c>
      <c r="I5" s="471">
        <f>'BIZ kWh ENTRY'!AE72</f>
        <v>0</v>
      </c>
      <c r="J5" s="471">
        <f>'BIZ kWh ENTRY'!AF72</f>
        <v>0</v>
      </c>
      <c r="K5" s="471">
        <f>'BIZ kWh ENTRY'!AG72</f>
        <v>0</v>
      </c>
      <c r="L5" s="471">
        <f>'BIZ kWh ENTRY'!AH72</f>
        <v>0</v>
      </c>
      <c r="M5" s="471">
        <f>'BIZ kWh ENTRY'!AI72</f>
        <v>1165.7831944256432</v>
      </c>
      <c r="N5" s="471">
        <f>SUM('BIZ kWh ENTRY'!AJ72:AP72)</f>
        <v>14490.824701856613</v>
      </c>
      <c r="O5" s="109"/>
      <c r="P5" s="109"/>
      <c r="Q5" s="109"/>
      <c r="R5" s="109"/>
      <c r="S5" s="109"/>
      <c r="T5" s="109"/>
      <c r="U5" s="109"/>
      <c r="V5" s="109"/>
      <c r="W5" s="109"/>
      <c r="X5" s="109"/>
      <c r="Y5" s="109"/>
      <c r="Z5" s="109"/>
      <c r="AA5" s="109"/>
    </row>
    <row r="6" spans="1:29" x14ac:dyDescent="0.25">
      <c r="A6" s="731"/>
      <c r="B6" s="6" t="s">
        <v>1</v>
      </c>
      <c r="C6" s="471">
        <f>'BIZ kWh ENTRY'!Y73</f>
        <v>0</v>
      </c>
      <c r="D6" s="471">
        <f>'BIZ kWh ENTRY'!Z73</f>
        <v>0</v>
      </c>
      <c r="E6" s="471">
        <f>'BIZ kWh ENTRY'!AA73</f>
        <v>150184</v>
      </c>
      <c r="F6" s="471">
        <f>'BIZ kWh ENTRY'!AB73</f>
        <v>70279</v>
      </c>
      <c r="G6" s="471">
        <f>'BIZ kWh ENTRY'!AC73</f>
        <v>564055</v>
      </c>
      <c r="H6" s="471">
        <f>'BIZ kWh ENTRY'!AD73</f>
        <v>757822</v>
      </c>
      <c r="I6" s="471">
        <f>'BIZ kWh ENTRY'!AE73</f>
        <v>286180</v>
      </c>
      <c r="J6" s="471">
        <f>'BIZ kWh ENTRY'!AF73</f>
        <v>1062644</v>
      </c>
      <c r="K6" s="471">
        <f>'BIZ kWh ENTRY'!AG73</f>
        <v>267810</v>
      </c>
      <c r="L6" s="471">
        <f>'BIZ kWh ENTRY'!AH73</f>
        <v>352966</v>
      </c>
      <c r="M6" s="471">
        <f>'BIZ kWh ENTRY'!AI73</f>
        <v>139356.70485146507</v>
      </c>
      <c r="N6" s="471">
        <f>SUM('BIZ kWh ENTRY'!AJ73:AP73)</f>
        <v>1732220.5283855239</v>
      </c>
      <c r="O6" s="109"/>
      <c r="P6" s="109"/>
      <c r="Q6" s="109"/>
      <c r="R6" s="109"/>
      <c r="S6" s="109"/>
      <c r="T6" s="109"/>
      <c r="U6" s="109"/>
      <c r="V6" s="109"/>
      <c r="W6" s="109"/>
      <c r="X6" s="109"/>
      <c r="Y6" s="109"/>
      <c r="Z6" s="109"/>
      <c r="AA6" s="109"/>
    </row>
    <row r="7" spans="1:29" x14ac:dyDescent="0.25">
      <c r="A7" s="731"/>
      <c r="B7" s="7" t="s">
        <v>20</v>
      </c>
      <c r="C7" s="471">
        <f>'BIZ kWh ENTRY'!Y74</f>
        <v>0</v>
      </c>
      <c r="D7" s="471">
        <f>'BIZ kWh ENTRY'!Z74</f>
        <v>0</v>
      </c>
      <c r="E7" s="471">
        <f>'BIZ kWh ENTRY'!AA74</f>
        <v>0</v>
      </c>
      <c r="F7" s="471">
        <f>'BIZ kWh ENTRY'!AB74</f>
        <v>0</v>
      </c>
      <c r="G7" s="471">
        <f>'BIZ kWh ENTRY'!AC74</f>
        <v>0</v>
      </c>
      <c r="H7" s="471">
        <f>'BIZ kWh ENTRY'!AD74</f>
        <v>0</v>
      </c>
      <c r="I7" s="471">
        <f>'BIZ kWh ENTRY'!AE74</f>
        <v>0</v>
      </c>
      <c r="J7" s="471">
        <f>'BIZ kWh ENTRY'!AF74</f>
        <v>0</v>
      </c>
      <c r="K7" s="471">
        <f>'BIZ kWh ENTRY'!AG74</f>
        <v>0</v>
      </c>
      <c r="L7" s="471">
        <f>'BIZ kWh ENTRY'!AH74</f>
        <v>0</v>
      </c>
      <c r="M7" s="471">
        <f>'BIZ kWh ENTRY'!AI74</f>
        <v>0</v>
      </c>
      <c r="N7" s="471">
        <f>SUM('BIZ kWh ENTRY'!AJ74:AP74)</f>
        <v>0</v>
      </c>
      <c r="O7" s="109"/>
      <c r="P7" s="109"/>
      <c r="Q7" s="109"/>
      <c r="R7" s="109"/>
      <c r="S7" s="109"/>
      <c r="T7" s="109"/>
      <c r="U7" s="109"/>
      <c r="V7" s="109"/>
      <c r="W7" s="109"/>
      <c r="X7" s="109"/>
      <c r="Y7" s="109"/>
      <c r="Z7" s="109"/>
      <c r="AA7" s="109"/>
    </row>
    <row r="8" spans="1:29" x14ac:dyDescent="0.25">
      <c r="A8" s="731"/>
      <c r="B8" s="6" t="s">
        <v>9</v>
      </c>
      <c r="C8" s="471">
        <f>'BIZ kWh ENTRY'!Y75</f>
        <v>0</v>
      </c>
      <c r="D8" s="471">
        <f>'BIZ kWh ENTRY'!Z75</f>
        <v>0</v>
      </c>
      <c r="E8" s="471">
        <f>'BIZ kWh ENTRY'!AA75</f>
        <v>0</v>
      </c>
      <c r="F8" s="471">
        <f>'BIZ kWh ENTRY'!AB75</f>
        <v>0</v>
      </c>
      <c r="G8" s="471">
        <f>'BIZ kWh ENTRY'!AC75</f>
        <v>0</v>
      </c>
      <c r="H8" s="471">
        <f>'BIZ kWh ENTRY'!AD75</f>
        <v>0</v>
      </c>
      <c r="I8" s="471">
        <f>'BIZ kWh ENTRY'!AE75</f>
        <v>0</v>
      </c>
      <c r="J8" s="471">
        <f>'BIZ kWh ENTRY'!AF75</f>
        <v>0</v>
      </c>
      <c r="K8" s="471">
        <f>'BIZ kWh ENTRY'!AG75</f>
        <v>0</v>
      </c>
      <c r="L8" s="471">
        <f>'BIZ kWh ENTRY'!AH75</f>
        <v>0</v>
      </c>
      <c r="M8" s="471">
        <f>'BIZ kWh ENTRY'!AI75</f>
        <v>0</v>
      </c>
      <c r="N8" s="471">
        <f>SUM('BIZ kWh ENTRY'!AJ75:AP75)</f>
        <v>0</v>
      </c>
      <c r="O8" s="109"/>
      <c r="P8" s="109"/>
      <c r="Q8" s="109"/>
      <c r="R8" s="109"/>
      <c r="S8" s="109"/>
      <c r="T8" s="109"/>
      <c r="U8" s="109"/>
      <c r="V8" s="109"/>
      <c r="W8" s="109"/>
      <c r="X8" s="109"/>
      <c r="Y8" s="109"/>
      <c r="Z8" s="109"/>
      <c r="AA8" s="109"/>
    </row>
    <row r="9" spans="1:29" x14ac:dyDescent="0.25">
      <c r="A9" s="731"/>
      <c r="B9" s="6" t="s">
        <v>3</v>
      </c>
      <c r="C9" s="471">
        <f>'BIZ kWh ENTRY'!Y76</f>
        <v>0</v>
      </c>
      <c r="D9" s="471">
        <f>'BIZ kWh ENTRY'!Z76</f>
        <v>0</v>
      </c>
      <c r="E9" s="471">
        <f>'BIZ kWh ENTRY'!AA76</f>
        <v>137030</v>
      </c>
      <c r="F9" s="471">
        <f>'BIZ kWh ENTRY'!AB76</f>
        <v>65273</v>
      </c>
      <c r="G9" s="471">
        <f>'BIZ kWh ENTRY'!AC76</f>
        <v>72453</v>
      </c>
      <c r="H9" s="471">
        <f>'BIZ kWh ENTRY'!AD76</f>
        <v>1821341</v>
      </c>
      <c r="I9" s="471">
        <f>'BIZ kWh ENTRY'!AE76</f>
        <v>216271</v>
      </c>
      <c r="J9" s="471">
        <f>'BIZ kWh ENTRY'!AF76</f>
        <v>1224757</v>
      </c>
      <c r="K9" s="471">
        <f>'BIZ kWh ENTRY'!AG76</f>
        <v>397363</v>
      </c>
      <c r="L9" s="471">
        <f>'BIZ kWh ENTRY'!AH76</f>
        <v>990436</v>
      </c>
      <c r="M9" s="471">
        <f>'BIZ kWh ENTRY'!AI76</f>
        <v>195425.08706979529</v>
      </c>
      <c r="N9" s="471">
        <f>SUM('BIZ kWh ENTRY'!AJ76:AP76)</f>
        <v>2429157.2331926371</v>
      </c>
      <c r="O9" s="109"/>
      <c r="P9" s="109"/>
      <c r="Q9" s="109"/>
      <c r="R9" s="109"/>
      <c r="S9" s="109"/>
      <c r="T9" s="109"/>
      <c r="U9" s="109"/>
      <c r="V9" s="109"/>
      <c r="W9" s="109"/>
      <c r="X9" s="109"/>
      <c r="Y9" s="109"/>
      <c r="Z9" s="109"/>
      <c r="AA9" s="109"/>
    </row>
    <row r="10" spans="1:29" x14ac:dyDescent="0.25">
      <c r="A10" s="731"/>
      <c r="B10" s="6" t="s">
        <v>4</v>
      </c>
      <c r="C10" s="471">
        <f>'BIZ kWh ENTRY'!Y77</f>
        <v>0</v>
      </c>
      <c r="D10" s="471">
        <f>'BIZ kWh ENTRY'!Z77</f>
        <v>0</v>
      </c>
      <c r="E10" s="471">
        <f>'BIZ kWh ENTRY'!AA77</f>
        <v>0</v>
      </c>
      <c r="F10" s="471">
        <f>'BIZ kWh ENTRY'!AB77</f>
        <v>0</v>
      </c>
      <c r="G10" s="471">
        <f>'BIZ kWh ENTRY'!AC77</f>
        <v>0</v>
      </c>
      <c r="H10" s="471">
        <f>'BIZ kWh ENTRY'!AD77</f>
        <v>0</v>
      </c>
      <c r="I10" s="471">
        <f>'BIZ kWh ENTRY'!AE77</f>
        <v>0</v>
      </c>
      <c r="J10" s="471">
        <f>'BIZ kWh ENTRY'!AF77</f>
        <v>0</v>
      </c>
      <c r="K10" s="471">
        <f>'BIZ kWh ENTRY'!AG77</f>
        <v>0</v>
      </c>
      <c r="L10" s="471">
        <f>'BIZ kWh ENTRY'!AH77</f>
        <v>70956</v>
      </c>
      <c r="M10" s="471">
        <f>'BIZ kWh ENTRY'!AI77</f>
        <v>2815.5931904988574</v>
      </c>
      <c r="N10" s="471">
        <f>SUM('BIZ kWh ENTRY'!AJ77:AP77)</f>
        <v>34998.160507333057</v>
      </c>
      <c r="O10" s="109"/>
      <c r="P10" s="109"/>
      <c r="Q10" s="109"/>
      <c r="R10" s="109"/>
      <c r="S10" s="109"/>
      <c r="T10" s="109"/>
      <c r="U10" s="109"/>
      <c r="V10" s="109"/>
      <c r="W10" s="109"/>
      <c r="X10" s="109"/>
      <c r="Y10" s="109"/>
      <c r="Z10" s="109"/>
      <c r="AA10" s="109"/>
    </row>
    <row r="11" spans="1:29" x14ac:dyDescent="0.25">
      <c r="A11" s="731"/>
      <c r="B11" s="6" t="s">
        <v>5</v>
      </c>
      <c r="C11" s="471">
        <f>'BIZ kWh ENTRY'!Y78</f>
        <v>0</v>
      </c>
      <c r="D11" s="471">
        <f>'BIZ kWh ENTRY'!Z78</f>
        <v>0</v>
      </c>
      <c r="E11" s="471">
        <f>'BIZ kWh ENTRY'!AA78</f>
        <v>0</v>
      </c>
      <c r="F11" s="471">
        <f>'BIZ kWh ENTRY'!AB78</f>
        <v>0</v>
      </c>
      <c r="G11" s="471">
        <f>'BIZ kWh ENTRY'!AC78</f>
        <v>183828</v>
      </c>
      <c r="H11" s="471">
        <f>'BIZ kWh ENTRY'!AD78</f>
        <v>0</v>
      </c>
      <c r="I11" s="471">
        <f>'BIZ kWh ENTRY'!AE78</f>
        <v>0</v>
      </c>
      <c r="J11" s="471">
        <f>'BIZ kWh ENTRY'!AF78</f>
        <v>0</v>
      </c>
      <c r="K11" s="471">
        <f>'BIZ kWh ENTRY'!AG78</f>
        <v>0</v>
      </c>
      <c r="L11" s="471">
        <f>'BIZ kWh ENTRY'!AH78</f>
        <v>0</v>
      </c>
      <c r="M11" s="471">
        <f>'BIZ kWh ENTRY'!AI78</f>
        <v>7294.4481794777603</v>
      </c>
      <c r="N11" s="471">
        <f>SUM('BIZ kWh ENTRY'!AJ78:AP78)</f>
        <v>90670.864334827507</v>
      </c>
      <c r="O11" s="109"/>
      <c r="P11" s="109"/>
      <c r="Q11" s="109"/>
      <c r="R11" s="109"/>
      <c r="S11" s="109"/>
      <c r="T11" s="109"/>
      <c r="U11" s="109"/>
      <c r="V11" s="109"/>
      <c r="W11" s="109"/>
      <c r="X11" s="109"/>
      <c r="Y11" s="109"/>
      <c r="Z11" s="109"/>
      <c r="AA11" s="109"/>
    </row>
    <row r="12" spans="1:29" x14ac:dyDescent="0.25">
      <c r="A12" s="731"/>
      <c r="B12" s="6" t="s">
        <v>21</v>
      </c>
      <c r="C12" s="471">
        <f>'BIZ kWh ENTRY'!Y79</f>
        <v>0</v>
      </c>
      <c r="D12" s="471">
        <f>'BIZ kWh ENTRY'!Z79</f>
        <v>0</v>
      </c>
      <c r="E12" s="471">
        <f>'BIZ kWh ENTRY'!AA79</f>
        <v>0</v>
      </c>
      <c r="F12" s="471">
        <f>'BIZ kWh ENTRY'!AB79</f>
        <v>0</v>
      </c>
      <c r="G12" s="471">
        <f>'BIZ kWh ENTRY'!AC79</f>
        <v>164572</v>
      </c>
      <c r="H12" s="471">
        <f>'BIZ kWh ENTRY'!AD79</f>
        <v>0</v>
      </c>
      <c r="I12" s="471">
        <f>'BIZ kWh ENTRY'!AE79</f>
        <v>173088</v>
      </c>
      <c r="J12" s="471">
        <f>'BIZ kWh ENTRY'!AF79</f>
        <v>0</v>
      </c>
      <c r="K12" s="471">
        <f>'BIZ kWh ENTRY'!AG79</f>
        <v>0</v>
      </c>
      <c r="L12" s="471">
        <f>'BIZ kWh ENTRY'!AH79</f>
        <v>207472</v>
      </c>
      <c r="M12" s="471">
        <f>'BIZ kWh ENTRY'!AI79</f>
        <v>21631.291886845695</v>
      </c>
      <c r="N12" s="471">
        <f>SUM('BIZ kWh ENTRY'!AJ79:AP79)</f>
        <v>268879.54836354195</v>
      </c>
      <c r="O12" s="109"/>
      <c r="P12" s="109"/>
      <c r="Q12" s="109"/>
      <c r="R12" s="109"/>
      <c r="S12" s="109"/>
      <c r="T12" s="109"/>
      <c r="U12" s="109"/>
      <c r="V12" s="109"/>
      <c r="W12" s="109"/>
      <c r="X12" s="109"/>
      <c r="Y12" s="109"/>
      <c r="Z12" s="109"/>
      <c r="AA12" s="109"/>
    </row>
    <row r="13" spans="1:29" x14ac:dyDescent="0.25">
      <c r="A13" s="731"/>
      <c r="B13" s="6" t="s">
        <v>22</v>
      </c>
      <c r="C13" s="471">
        <f>'BIZ kWh ENTRY'!Y80</f>
        <v>0</v>
      </c>
      <c r="D13" s="471">
        <f>'BIZ kWh ENTRY'!Z80</f>
        <v>0</v>
      </c>
      <c r="E13" s="471">
        <f>'BIZ kWh ENTRY'!AA80</f>
        <v>0</v>
      </c>
      <c r="F13" s="471">
        <f>'BIZ kWh ENTRY'!AB80</f>
        <v>38084</v>
      </c>
      <c r="G13" s="471">
        <f>'BIZ kWh ENTRY'!AC80</f>
        <v>1456172</v>
      </c>
      <c r="H13" s="471">
        <f>'BIZ kWh ENTRY'!AD80</f>
        <v>0</v>
      </c>
      <c r="I13" s="471">
        <f>'BIZ kWh ENTRY'!AE80</f>
        <v>-144725</v>
      </c>
      <c r="J13" s="471">
        <f>'BIZ kWh ENTRY'!AF80</f>
        <v>311586</v>
      </c>
      <c r="K13" s="471">
        <f>'BIZ kWh ENTRY'!AG80</f>
        <v>0</v>
      </c>
      <c r="L13" s="471">
        <f>'BIZ kWh ENTRY'!AH80</f>
        <v>0</v>
      </c>
      <c r="M13" s="471">
        <f>'BIZ kWh ENTRY'!AI80</f>
        <v>65914.506367634749</v>
      </c>
      <c r="N13" s="471">
        <f>SUM('BIZ kWh ENTRY'!AJ80:AP80)</f>
        <v>819325.20699390559</v>
      </c>
      <c r="O13" s="109"/>
      <c r="P13" s="109"/>
      <c r="Q13" s="109"/>
      <c r="R13" s="109"/>
      <c r="S13" s="109"/>
      <c r="T13" s="109"/>
      <c r="U13" s="109"/>
      <c r="V13" s="109"/>
      <c r="W13" s="109"/>
      <c r="X13" s="109"/>
      <c r="Y13" s="109"/>
      <c r="Z13" s="109"/>
      <c r="AA13" s="109"/>
    </row>
    <row r="14" spans="1:29" x14ac:dyDescent="0.25">
      <c r="A14" s="731"/>
      <c r="B14" s="6" t="s">
        <v>7</v>
      </c>
      <c r="C14" s="471">
        <f>'BIZ kWh ENTRY'!Y81</f>
        <v>0</v>
      </c>
      <c r="D14" s="471">
        <f>'BIZ kWh ENTRY'!Z81</f>
        <v>0</v>
      </c>
      <c r="E14" s="471">
        <f>'BIZ kWh ENTRY'!AA81</f>
        <v>21135</v>
      </c>
      <c r="F14" s="471">
        <f>'BIZ kWh ENTRY'!AB81</f>
        <v>0</v>
      </c>
      <c r="G14" s="471">
        <f>'BIZ kWh ENTRY'!AC81</f>
        <v>4074</v>
      </c>
      <c r="H14" s="471">
        <f>'BIZ kWh ENTRY'!AD81</f>
        <v>10159</v>
      </c>
      <c r="I14" s="471">
        <f>'BIZ kWh ENTRY'!AE81</f>
        <v>1370593</v>
      </c>
      <c r="J14" s="471">
        <f>'BIZ kWh ENTRY'!AF81</f>
        <v>0</v>
      </c>
      <c r="K14" s="471">
        <f>'BIZ kWh ENTRY'!AG81</f>
        <v>0</v>
      </c>
      <c r="L14" s="471">
        <f>'BIZ kWh ENTRY'!AH81</f>
        <v>0</v>
      </c>
      <c r="M14" s="471">
        <f>'BIZ kWh ENTRY'!AI81</f>
        <v>55789.703727760359</v>
      </c>
      <c r="N14" s="471">
        <f>SUM('BIZ kWh ENTRY'!AJ81:AP81)</f>
        <v>693472.69779934734</v>
      </c>
      <c r="O14" s="109"/>
      <c r="P14" s="109"/>
      <c r="Q14" s="109"/>
      <c r="R14" s="109"/>
      <c r="S14" s="109"/>
      <c r="T14" s="109"/>
      <c r="U14" s="109"/>
      <c r="V14" s="109"/>
      <c r="W14" s="109"/>
      <c r="X14" s="109"/>
      <c r="Y14" s="109"/>
      <c r="Z14" s="109"/>
      <c r="AA14" s="109"/>
    </row>
    <row r="15" spans="1:29" x14ac:dyDescent="0.25">
      <c r="A15" s="731"/>
      <c r="B15" s="6" t="s">
        <v>8</v>
      </c>
      <c r="C15" s="471">
        <f>'BIZ kWh ENTRY'!Y82</f>
        <v>0</v>
      </c>
      <c r="D15" s="471">
        <f>'BIZ kWh ENTRY'!Z82</f>
        <v>0</v>
      </c>
      <c r="E15" s="471">
        <f>'BIZ kWh ENTRY'!AA82</f>
        <v>0</v>
      </c>
      <c r="F15" s="471">
        <f>'BIZ kWh ENTRY'!AB82</f>
        <v>0</v>
      </c>
      <c r="G15" s="471">
        <f>'BIZ kWh ENTRY'!AC82</f>
        <v>0</v>
      </c>
      <c r="H15" s="471">
        <f>'BIZ kWh ENTRY'!AD82</f>
        <v>0</v>
      </c>
      <c r="I15" s="471">
        <f>'BIZ kWh ENTRY'!AE82</f>
        <v>0</v>
      </c>
      <c r="J15" s="471">
        <f>'BIZ kWh ENTRY'!AF82</f>
        <v>0</v>
      </c>
      <c r="K15" s="471">
        <f>'BIZ kWh ENTRY'!AG82</f>
        <v>0</v>
      </c>
      <c r="L15" s="471">
        <f>'BIZ kWh ENTRY'!AH82</f>
        <v>0</v>
      </c>
      <c r="M15" s="471">
        <f>'BIZ kWh ENTRY'!AI82</f>
        <v>0</v>
      </c>
      <c r="N15" s="471">
        <f>SUM('BIZ kWh ENTRY'!AJ82:AP82)</f>
        <v>0</v>
      </c>
      <c r="O15" s="109"/>
      <c r="P15" s="109"/>
      <c r="Q15" s="109"/>
      <c r="R15" s="109"/>
      <c r="S15" s="109"/>
      <c r="T15" s="109"/>
      <c r="U15" s="109"/>
      <c r="V15" s="109"/>
      <c r="W15" s="109"/>
      <c r="X15" s="109"/>
      <c r="Y15" s="109"/>
      <c r="Z15" s="109"/>
      <c r="AA15" s="109"/>
    </row>
    <row r="16" spans="1:29" x14ac:dyDescent="0.25">
      <c r="A16" s="731"/>
      <c r="B16" s="6" t="s">
        <v>11</v>
      </c>
      <c r="C16" s="2"/>
      <c r="D16" s="2"/>
      <c r="E16" s="165"/>
      <c r="F16" s="165"/>
      <c r="G16" s="165"/>
      <c r="H16" s="165"/>
      <c r="I16" s="165"/>
      <c r="J16" s="165"/>
      <c r="K16" s="165"/>
      <c r="L16" s="165"/>
      <c r="M16" s="165"/>
      <c r="N16" s="165"/>
      <c r="O16" s="109"/>
      <c r="P16" s="109"/>
      <c r="Q16" s="109"/>
      <c r="R16" s="109"/>
      <c r="S16" s="109"/>
      <c r="T16" s="109"/>
      <c r="U16" s="109"/>
      <c r="V16" s="109"/>
      <c r="W16" s="109"/>
      <c r="X16" s="109"/>
      <c r="Y16" s="109"/>
      <c r="Z16" s="109"/>
      <c r="AA16" s="109"/>
    </row>
    <row r="17" spans="1:27" ht="15.75" thickBot="1" x14ac:dyDescent="0.3">
      <c r="A17" s="732"/>
      <c r="B17" s="136" t="str">
        <f>'1M - RES'!B14</f>
        <v>Monthly kWh</v>
      </c>
      <c r="C17" s="166">
        <f>SUM(C3:C16)</f>
        <v>0</v>
      </c>
      <c r="D17" s="166">
        <f t="shared" ref="D17:AA17" si="0">SUM(D3:D16)</f>
        <v>0</v>
      </c>
      <c r="E17" s="166">
        <f t="shared" si="0"/>
        <v>337728</v>
      </c>
      <c r="F17" s="166">
        <f t="shared" si="0"/>
        <v>173636</v>
      </c>
      <c r="G17" s="166">
        <f t="shared" si="0"/>
        <v>2445154</v>
      </c>
      <c r="H17" s="166">
        <f t="shared" si="0"/>
        <v>2589322</v>
      </c>
      <c r="I17" s="166">
        <f t="shared" si="0"/>
        <v>1901407</v>
      </c>
      <c r="J17" s="166">
        <f t="shared" si="0"/>
        <v>2598987</v>
      </c>
      <c r="K17" s="166">
        <f t="shared" si="0"/>
        <v>665173</v>
      </c>
      <c r="L17" s="166">
        <f t="shared" si="0"/>
        <v>2112741</v>
      </c>
      <c r="M17" s="166">
        <f t="shared" si="0"/>
        <v>508872.87590548431</v>
      </c>
      <c r="N17" s="166">
        <f t="shared" si="0"/>
        <v>6325350.7818055451</v>
      </c>
      <c r="O17" s="167">
        <f t="shared" si="0"/>
        <v>0</v>
      </c>
      <c r="P17" s="167">
        <f t="shared" si="0"/>
        <v>0</v>
      </c>
      <c r="Q17" s="167">
        <f t="shared" si="0"/>
        <v>0</v>
      </c>
      <c r="R17" s="167">
        <f t="shared" si="0"/>
        <v>0</v>
      </c>
      <c r="S17" s="167">
        <f t="shared" si="0"/>
        <v>0</v>
      </c>
      <c r="T17" s="167">
        <f t="shared" si="0"/>
        <v>0</v>
      </c>
      <c r="U17" s="167">
        <f t="shared" si="0"/>
        <v>0</v>
      </c>
      <c r="V17" s="167">
        <f t="shared" si="0"/>
        <v>0</v>
      </c>
      <c r="W17" s="167">
        <f t="shared" si="0"/>
        <v>0</v>
      </c>
      <c r="X17" s="167">
        <f t="shared" si="0"/>
        <v>0</v>
      </c>
      <c r="Y17" s="167">
        <f t="shared" si="0"/>
        <v>0</v>
      </c>
      <c r="Z17" s="167">
        <f t="shared" si="0"/>
        <v>0</v>
      </c>
      <c r="AA17" s="167">
        <f t="shared" si="0"/>
        <v>0</v>
      </c>
    </row>
    <row r="18" spans="1:27" x14ac:dyDescent="0.25">
      <c r="A18" s="304"/>
      <c r="B18" s="220"/>
      <c r="C18" s="220"/>
      <c r="D18" s="220"/>
      <c r="E18" s="220"/>
      <c r="F18" s="220"/>
      <c r="G18" s="220"/>
      <c r="H18" s="220"/>
      <c r="I18" s="220"/>
      <c r="J18" s="220"/>
      <c r="K18" s="220"/>
      <c r="L18" s="220"/>
      <c r="M18" s="220"/>
      <c r="N18" s="220"/>
      <c r="O18" s="220"/>
      <c r="P18" s="220"/>
      <c r="Q18" s="220"/>
      <c r="R18" s="220"/>
      <c r="S18" s="220"/>
      <c r="T18" s="220"/>
      <c r="U18" s="220"/>
      <c r="V18" s="220"/>
      <c r="W18" s="220"/>
      <c r="X18" s="220"/>
      <c r="Y18" s="220"/>
      <c r="Z18" s="220"/>
      <c r="AA18" s="220"/>
    </row>
    <row r="19" spans="1:27" ht="15.75" thickBot="1" x14ac:dyDescent="0.3">
      <c r="A19" s="306"/>
    </row>
    <row r="20" spans="1:27" ht="16.350000000000001" customHeight="1" thickBot="1" x14ac:dyDescent="0.3">
      <c r="A20" s="733" t="s">
        <v>205</v>
      </c>
      <c r="B20" s="313" t="s">
        <v>10</v>
      </c>
      <c r="C20" s="102">
        <f>C$2</f>
        <v>45658</v>
      </c>
      <c r="D20" s="102">
        <f t="shared" ref="D20:AA20" si="1">D$2</f>
        <v>45689</v>
      </c>
      <c r="E20" s="102">
        <f t="shared" si="1"/>
        <v>45717</v>
      </c>
      <c r="F20" s="102">
        <f t="shared" si="1"/>
        <v>45748</v>
      </c>
      <c r="G20" s="102">
        <f t="shared" si="1"/>
        <v>45778</v>
      </c>
      <c r="H20" s="102">
        <f t="shared" si="1"/>
        <v>45809</v>
      </c>
      <c r="I20" s="102">
        <f t="shared" si="1"/>
        <v>45839</v>
      </c>
      <c r="J20" s="102">
        <f t="shared" si="1"/>
        <v>45870</v>
      </c>
      <c r="K20" s="102">
        <f t="shared" si="1"/>
        <v>45901</v>
      </c>
      <c r="L20" s="102">
        <f t="shared" si="1"/>
        <v>45931</v>
      </c>
      <c r="M20" s="102">
        <f t="shared" si="1"/>
        <v>45962</v>
      </c>
      <c r="N20" s="102">
        <f t="shared" si="1"/>
        <v>45992</v>
      </c>
      <c r="O20" s="102">
        <f t="shared" si="1"/>
        <v>46023</v>
      </c>
      <c r="P20" s="102">
        <f t="shared" si="1"/>
        <v>46054</v>
      </c>
      <c r="Q20" s="102">
        <f t="shared" si="1"/>
        <v>46082</v>
      </c>
      <c r="R20" s="102">
        <f t="shared" si="1"/>
        <v>46113</v>
      </c>
      <c r="S20" s="102">
        <f t="shared" si="1"/>
        <v>46143</v>
      </c>
      <c r="T20" s="102">
        <f t="shared" si="1"/>
        <v>46174</v>
      </c>
      <c r="U20" s="102">
        <f t="shared" si="1"/>
        <v>46204</v>
      </c>
      <c r="V20" s="102">
        <f t="shared" si="1"/>
        <v>46235</v>
      </c>
      <c r="W20" s="102">
        <f t="shared" si="1"/>
        <v>46266</v>
      </c>
      <c r="X20" s="102">
        <f t="shared" si="1"/>
        <v>46296</v>
      </c>
      <c r="Y20" s="102">
        <f t="shared" si="1"/>
        <v>46327</v>
      </c>
      <c r="Z20" s="102">
        <f t="shared" si="1"/>
        <v>46357</v>
      </c>
      <c r="AA20" s="102">
        <f t="shared" si="1"/>
        <v>46388</v>
      </c>
    </row>
    <row r="21" spans="1:27" ht="15" customHeight="1" x14ac:dyDescent="0.25">
      <c r="A21" s="734"/>
      <c r="B21" s="312" t="str">
        <f t="shared" ref="B21:C35" si="2">B3</f>
        <v>Air Comp</v>
      </c>
      <c r="C21" s="2">
        <f>C3</f>
        <v>0</v>
      </c>
      <c r="D21" s="2">
        <f>IF(SUM($C$17:$N$17)=0,0,C21+D3)</f>
        <v>0</v>
      </c>
      <c r="E21" s="2">
        <f t="shared" ref="E21:AA21" si="3">IF(SUM($C$17:$N$17)=0,0,D21+E3)</f>
        <v>0</v>
      </c>
      <c r="F21" s="2">
        <f t="shared" si="3"/>
        <v>0</v>
      </c>
      <c r="G21" s="2">
        <f t="shared" si="3"/>
        <v>0</v>
      </c>
      <c r="H21" s="2">
        <f t="shared" si="3"/>
        <v>0</v>
      </c>
      <c r="I21" s="2">
        <f t="shared" si="3"/>
        <v>0</v>
      </c>
      <c r="J21" s="2">
        <f t="shared" si="3"/>
        <v>0</v>
      </c>
      <c r="K21" s="2">
        <f t="shared" si="3"/>
        <v>0</v>
      </c>
      <c r="L21" s="2">
        <f t="shared" si="3"/>
        <v>490911</v>
      </c>
      <c r="M21" s="2">
        <f t="shared" si="3"/>
        <v>510390.75743758085</v>
      </c>
      <c r="N21" s="2">
        <f t="shared" si="3"/>
        <v>752526.47496415197</v>
      </c>
      <c r="O21" s="2">
        <f t="shared" si="3"/>
        <v>752526.47496415197</v>
      </c>
      <c r="P21" s="2">
        <f t="shared" si="3"/>
        <v>752526.47496415197</v>
      </c>
      <c r="Q21" s="2">
        <f t="shared" si="3"/>
        <v>752526.47496415197</v>
      </c>
      <c r="R21" s="2">
        <f t="shared" si="3"/>
        <v>752526.47496415197</v>
      </c>
      <c r="S21" s="2">
        <f t="shared" si="3"/>
        <v>752526.47496415197</v>
      </c>
      <c r="T21" s="2">
        <f t="shared" si="3"/>
        <v>752526.47496415197</v>
      </c>
      <c r="U21" s="2">
        <f t="shared" si="3"/>
        <v>752526.47496415197</v>
      </c>
      <c r="V21" s="2">
        <f t="shared" si="3"/>
        <v>752526.47496415197</v>
      </c>
      <c r="W21" s="2">
        <f t="shared" si="3"/>
        <v>752526.47496415197</v>
      </c>
      <c r="X21" s="2">
        <f t="shared" si="3"/>
        <v>752526.47496415197</v>
      </c>
      <c r="Y21" s="2">
        <f t="shared" si="3"/>
        <v>752526.47496415197</v>
      </c>
      <c r="Z21" s="2">
        <f t="shared" si="3"/>
        <v>752526.47496415197</v>
      </c>
      <c r="AA21" s="2">
        <f t="shared" si="3"/>
        <v>752526.47496415197</v>
      </c>
    </row>
    <row r="22" spans="1:27" x14ac:dyDescent="0.25">
      <c r="A22" s="734"/>
      <c r="B22" s="7" t="str">
        <f t="shared" si="2"/>
        <v>Building Shell</v>
      </c>
      <c r="C22" s="2">
        <f t="shared" si="2"/>
        <v>0</v>
      </c>
      <c r="D22" s="2">
        <f t="shared" ref="D22:AA22" si="4">IF(SUM($C$17:$N$17)=0,0,C22+D4)</f>
        <v>0</v>
      </c>
      <c r="E22" s="2">
        <f t="shared" si="4"/>
        <v>0</v>
      </c>
      <c r="F22" s="2">
        <f t="shared" si="4"/>
        <v>0</v>
      </c>
      <c r="G22" s="2">
        <f t="shared" si="4"/>
        <v>0</v>
      </c>
      <c r="H22" s="2">
        <f t="shared" si="4"/>
        <v>0</v>
      </c>
      <c r="I22" s="2">
        <f t="shared" si="4"/>
        <v>0</v>
      </c>
      <c r="J22" s="2">
        <f t="shared" si="4"/>
        <v>0</v>
      </c>
      <c r="K22" s="2">
        <f t="shared" si="4"/>
        <v>0</v>
      </c>
      <c r="L22" s="2">
        <f t="shared" si="4"/>
        <v>0</v>
      </c>
      <c r="M22" s="2">
        <f t="shared" si="4"/>
        <v>0</v>
      </c>
      <c r="N22" s="2">
        <f t="shared" si="4"/>
        <v>0</v>
      </c>
      <c r="O22" s="2">
        <f t="shared" si="4"/>
        <v>0</v>
      </c>
      <c r="P22" s="2">
        <f t="shared" si="4"/>
        <v>0</v>
      </c>
      <c r="Q22" s="2">
        <f t="shared" si="4"/>
        <v>0</v>
      </c>
      <c r="R22" s="2">
        <f t="shared" si="4"/>
        <v>0</v>
      </c>
      <c r="S22" s="2">
        <f t="shared" si="4"/>
        <v>0</v>
      </c>
      <c r="T22" s="2">
        <f t="shared" si="4"/>
        <v>0</v>
      </c>
      <c r="U22" s="2">
        <f t="shared" si="4"/>
        <v>0</v>
      </c>
      <c r="V22" s="2">
        <f t="shared" si="4"/>
        <v>0</v>
      </c>
      <c r="W22" s="2">
        <f t="shared" si="4"/>
        <v>0</v>
      </c>
      <c r="X22" s="2">
        <f t="shared" si="4"/>
        <v>0</v>
      </c>
      <c r="Y22" s="2">
        <f t="shared" si="4"/>
        <v>0</v>
      </c>
      <c r="Z22" s="2">
        <f t="shared" si="4"/>
        <v>0</v>
      </c>
      <c r="AA22" s="2">
        <f t="shared" si="4"/>
        <v>0</v>
      </c>
    </row>
    <row r="23" spans="1:27" x14ac:dyDescent="0.25">
      <c r="A23" s="734"/>
      <c r="B23" s="6" t="str">
        <f t="shared" si="2"/>
        <v>Cooking</v>
      </c>
      <c r="C23" s="2">
        <f t="shared" si="2"/>
        <v>0</v>
      </c>
      <c r="D23" s="2">
        <f t="shared" ref="D23:AA23" si="5">IF(SUM($C$17:$N$17)=0,0,C23+D5)</f>
        <v>0</v>
      </c>
      <c r="E23" s="2">
        <f t="shared" si="5"/>
        <v>29379</v>
      </c>
      <c r="F23" s="2">
        <f t="shared" si="5"/>
        <v>29379</v>
      </c>
      <c r="G23" s="2">
        <f t="shared" si="5"/>
        <v>29379</v>
      </c>
      <c r="H23" s="2">
        <f t="shared" si="5"/>
        <v>29379</v>
      </c>
      <c r="I23" s="2">
        <f t="shared" si="5"/>
        <v>29379</v>
      </c>
      <c r="J23" s="2">
        <f t="shared" si="5"/>
        <v>29379</v>
      </c>
      <c r="K23" s="2">
        <f t="shared" si="5"/>
        <v>29379</v>
      </c>
      <c r="L23" s="2">
        <f t="shared" si="5"/>
        <v>29379</v>
      </c>
      <c r="M23" s="2">
        <f t="shared" si="5"/>
        <v>30544.783194425643</v>
      </c>
      <c r="N23" s="2">
        <f t="shared" si="5"/>
        <v>45035.607896282258</v>
      </c>
      <c r="O23" s="2">
        <f t="shared" si="5"/>
        <v>45035.607896282258</v>
      </c>
      <c r="P23" s="2">
        <f t="shared" si="5"/>
        <v>45035.607896282258</v>
      </c>
      <c r="Q23" s="2">
        <f t="shared" si="5"/>
        <v>45035.607896282258</v>
      </c>
      <c r="R23" s="2">
        <f t="shared" si="5"/>
        <v>45035.607896282258</v>
      </c>
      <c r="S23" s="2">
        <f t="shared" si="5"/>
        <v>45035.607896282258</v>
      </c>
      <c r="T23" s="2">
        <f t="shared" si="5"/>
        <v>45035.607896282258</v>
      </c>
      <c r="U23" s="2">
        <f t="shared" si="5"/>
        <v>45035.607896282258</v>
      </c>
      <c r="V23" s="2">
        <f t="shared" si="5"/>
        <v>45035.607896282258</v>
      </c>
      <c r="W23" s="2">
        <f t="shared" si="5"/>
        <v>45035.607896282258</v>
      </c>
      <c r="X23" s="2">
        <f t="shared" si="5"/>
        <v>45035.607896282258</v>
      </c>
      <c r="Y23" s="2">
        <f t="shared" si="5"/>
        <v>45035.607896282258</v>
      </c>
      <c r="Z23" s="2">
        <f t="shared" si="5"/>
        <v>45035.607896282258</v>
      </c>
      <c r="AA23" s="2">
        <f t="shared" si="5"/>
        <v>45035.607896282258</v>
      </c>
    </row>
    <row r="24" spans="1:27" x14ac:dyDescent="0.25">
      <c r="A24" s="734"/>
      <c r="B24" s="6" t="str">
        <f t="shared" si="2"/>
        <v>Cooling</v>
      </c>
      <c r="C24" s="2">
        <f t="shared" si="2"/>
        <v>0</v>
      </c>
      <c r="D24" s="2">
        <f t="shared" ref="D24:AA24" si="6">IF(SUM($C$17:$N$17)=0,0,C24+D6)</f>
        <v>0</v>
      </c>
      <c r="E24" s="2">
        <f t="shared" si="6"/>
        <v>150184</v>
      </c>
      <c r="F24" s="2">
        <f t="shared" si="6"/>
        <v>220463</v>
      </c>
      <c r="G24" s="2">
        <f t="shared" si="6"/>
        <v>784518</v>
      </c>
      <c r="H24" s="2">
        <f t="shared" si="6"/>
        <v>1542340</v>
      </c>
      <c r="I24" s="2">
        <f t="shared" si="6"/>
        <v>1828520</v>
      </c>
      <c r="J24" s="2">
        <f t="shared" si="6"/>
        <v>2891164</v>
      </c>
      <c r="K24" s="2">
        <f t="shared" si="6"/>
        <v>3158974</v>
      </c>
      <c r="L24" s="2">
        <f t="shared" si="6"/>
        <v>3511940</v>
      </c>
      <c r="M24" s="2">
        <f t="shared" si="6"/>
        <v>3651296.7048514653</v>
      </c>
      <c r="N24" s="2">
        <f t="shared" si="6"/>
        <v>5383517.233236989</v>
      </c>
      <c r="O24" s="2">
        <f t="shared" si="6"/>
        <v>5383517.233236989</v>
      </c>
      <c r="P24" s="2">
        <f t="shared" si="6"/>
        <v>5383517.233236989</v>
      </c>
      <c r="Q24" s="2">
        <f t="shared" si="6"/>
        <v>5383517.233236989</v>
      </c>
      <c r="R24" s="2">
        <f t="shared" si="6"/>
        <v>5383517.233236989</v>
      </c>
      <c r="S24" s="2">
        <f t="shared" si="6"/>
        <v>5383517.233236989</v>
      </c>
      <c r="T24" s="2">
        <f t="shared" si="6"/>
        <v>5383517.233236989</v>
      </c>
      <c r="U24" s="2">
        <f t="shared" si="6"/>
        <v>5383517.233236989</v>
      </c>
      <c r="V24" s="2">
        <f t="shared" si="6"/>
        <v>5383517.233236989</v>
      </c>
      <c r="W24" s="2">
        <f t="shared" si="6"/>
        <v>5383517.233236989</v>
      </c>
      <c r="X24" s="2">
        <f t="shared" si="6"/>
        <v>5383517.233236989</v>
      </c>
      <c r="Y24" s="2">
        <f t="shared" si="6"/>
        <v>5383517.233236989</v>
      </c>
      <c r="Z24" s="2">
        <f t="shared" si="6"/>
        <v>5383517.233236989</v>
      </c>
      <c r="AA24" s="2">
        <f t="shared" si="6"/>
        <v>5383517.233236989</v>
      </c>
    </row>
    <row r="25" spans="1:27" x14ac:dyDescent="0.25">
      <c r="A25" s="734"/>
      <c r="B25" s="7" t="str">
        <f t="shared" si="2"/>
        <v>Ext Lighting</v>
      </c>
      <c r="C25" s="2">
        <f t="shared" si="2"/>
        <v>0</v>
      </c>
      <c r="D25" s="2">
        <f t="shared" ref="D25:AA25" si="7">IF(SUM($C$17:$N$17)=0,0,C25+D7)</f>
        <v>0</v>
      </c>
      <c r="E25" s="2">
        <f t="shared" si="7"/>
        <v>0</v>
      </c>
      <c r="F25" s="2">
        <f t="shared" si="7"/>
        <v>0</v>
      </c>
      <c r="G25" s="2">
        <f t="shared" si="7"/>
        <v>0</v>
      </c>
      <c r="H25" s="2">
        <f t="shared" si="7"/>
        <v>0</v>
      </c>
      <c r="I25" s="2">
        <f t="shared" si="7"/>
        <v>0</v>
      </c>
      <c r="J25" s="2">
        <f t="shared" si="7"/>
        <v>0</v>
      </c>
      <c r="K25" s="2">
        <f t="shared" si="7"/>
        <v>0</v>
      </c>
      <c r="L25" s="2">
        <f t="shared" si="7"/>
        <v>0</v>
      </c>
      <c r="M25" s="2">
        <f t="shared" si="7"/>
        <v>0</v>
      </c>
      <c r="N25" s="2">
        <f t="shared" si="7"/>
        <v>0</v>
      </c>
      <c r="O25" s="2">
        <f t="shared" si="7"/>
        <v>0</v>
      </c>
      <c r="P25" s="2">
        <f t="shared" si="7"/>
        <v>0</v>
      </c>
      <c r="Q25" s="2">
        <f t="shared" si="7"/>
        <v>0</v>
      </c>
      <c r="R25" s="2">
        <f t="shared" si="7"/>
        <v>0</v>
      </c>
      <c r="S25" s="2">
        <f t="shared" si="7"/>
        <v>0</v>
      </c>
      <c r="T25" s="2">
        <f t="shared" si="7"/>
        <v>0</v>
      </c>
      <c r="U25" s="2">
        <f t="shared" si="7"/>
        <v>0</v>
      </c>
      <c r="V25" s="2">
        <f t="shared" si="7"/>
        <v>0</v>
      </c>
      <c r="W25" s="2">
        <f t="shared" si="7"/>
        <v>0</v>
      </c>
      <c r="X25" s="2">
        <f t="shared" si="7"/>
        <v>0</v>
      </c>
      <c r="Y25" s="2">
        <f t="shared" si="7"/>
        <v>0</v>
      </c>
      <c r="Z25" s="2">
        <f t="shared" si="7"/>
        <v>0</v>
      </c>
      <c r="AA25" s="2">
        <f t="shared" si="7"/>
        <v>0</v>
      </c>
    </row>
    <row r="26" spans="1:27" x14ac:dyDescent="0.25">
      <c r="A26" s="734"/>
      <c r="B26" s="6" t="str">
        <f t="shared" si="2"/>
        <v>Heating</v>
      </c>
      <c r="C26" s="2">
        <f t="shared" si="2"/>
        <v>0</v>
      </c>
      <c r="D26" s="2">
        <f t="shared" ref="D26:AA26" si="8">IF(SUM($C$17:$N$17)=0,0,C26+D8)</f>
        <v>0</v>
      </c>
      <c r="E26" s="2">
        <f t="shared" si="8"/>
        <v>0</v>
      </c>
      <c r="F26" s="2">
        <f t="shared" si="8"/>
        <v>0</v>
      </c>
      <c r="G26" s="2">
        <f t="shared" si="8"/>
        <v>0</v>
      </c>
      <c r="H26" s="2">
        <f t="shared" si="8"/>
        <v>0</v>
      </c>
      <c r="I26" s="2">
        <f t="shared" si="8"/>
        <v>0</v>
      </c>
      <c r="J26" s="2">
        <f t="shared" si="8"/>
        <v>0</v>
      </c>
      <c r="K26" s="2">
        <f t="shared" si="8"/>
        <v>0</v>
      </c>
      <c r="L26" s="2">
        <f t="shared" si="8"/>
        <v>0</v>
      </c>
      <c r="M26" s="2">
        <f t="shared" si="8"/>
        <v>0</v>
      </c>
      <c r="N26" s="2">
        <f t="shared" si="8"/>
        <v>0</v>
      </c>
      <c r="O26" s="2">
        <f t="shared" si="8"/>
        <v>0</v>
      </c>
      <c r="P26" s="2">
        <f t="shared" si="8"/>
        <v>0</v>
      </c>
      <c r="Q26" s="2">
        <f t="shared" si="8"/>
        <v>0</v>
      </c>
      <c r="R26" s="2">
        <f t="shared" si="8"/>
        <v>0</v>
      </c>
      <c r="S26" s="2">
        <f t="shared" si="8"/>
        <v>0</v>
      </c>
      <c r="T26" s="2">
        <f t="shared" si="8"/>
        <v>0</v>
      </c>
      <c r="U26" s="2">
        <f t="shared" si="8"/>
        <v>0</v>
      </c>
      <c r="V26" s="2">
        <f t="shared" si="8"/>
        <v>0</v>
      </c>
      <c r="W26" s="2">
        <f t="shared" si="8"/>
        <v>0</v>
      </c>
      <c r="X26" s="2">
        <f t="shared" si="8"/>
        <v>0</v>
      </c>
      <c r="Y26" s="2">
        <f t="shared" si="8"/>
        <v>0</v>
      </c>
      <c r="Z26" s="2">
        <f t="shared" si="8"/>
        <v>0</v>
      </c>
      <c r="AA26" s="2">
        <f t="shared" si="8"/>
        <v>0</v>
      </c>
    </row>
    <row r="27" spans="1:27" x14ac:dyDescent="0.25">
      <c r="A27" s="734"/>
      <c r="B27" s="6" t="str">
        <f t="shared" si="2"/>
        <v>HVAC</v>
      </c>
      <c r="C27" s="2">
        <f t="shared" si="2"/>
        <v>0</v>
      </c>
      <c r="D27" s="2">
        <f t="shared" ref="D27:AA27" si="9">IF(SUM($C$17:$N$17)=0,0,C27+D9)</f>
        <v>0</v>
      </c>
      <c r="E27" s="2">
        <f t="shared" si="9"/>
        <v>137030</v>
      </c>
      <c r="F27" s="2">
        <f t="shared" si="9"/>
        <v>202303</v>
      </c>
      <c r="G27" s="2">
        <f t="shared" si="9"/>
        <v>274756</v>
      </c>
      <c r="H27" s="2">
        <f t="shared" si="9"/>
        <v>2096097</v>
      </c>
      <c r="I27" s="2">
        <f t="shared" si="9"/>
        <v>2312368</v>
      </c>
      <c r="J27" s="2">
        <f t="shared" si="9"/>
        <v>3537125</v>
      </c>
      <c r="K27" s="2">
        <f t="shared" si="9"/>
        <v>3934488</v>
      </c>
      <c r="L27" s="2">
        <f t="shared" si="9"/>
        <v>4924924</v>
      </c>
      <c r="M27" s="2">
        <f t="shared" si="9"/>
        <v>5120349.0870697955</v>
      </c>
      <c r="N27" s="2">
        <f t="shared" si="9"/>
        <v>7549506.3202624321</v>
      </c>
      <c r="O27" s="2">
        <f t="shared" si="9"/>
        <v>7549506.3202624321</v>
      </c>
      <c r="P27" s="2">
        <f t="shared" si="9"/>
        <v>7549506.3202624321</v>
      </c>
      <c r="Q27" s="2">
        <f t="shared" si="9"/>
        <v>7549506.3202624321</v>
      </c>
      <c r="R27" s="2">
        <f t="shared" si="9"/>
        <v>7549506.3202624321</v>
      </c>
      <c r="S27" s="2">
        <f t="shared" si="9"/>
        <v>7549506.3202624321</v>
      </c>
      <c r="T27" s="2">
        <f t="shared" si="9"/>
        <v>7549506.3202624321</v>
      </c>
      <c r="U27" s="2">
        <f t="shared" si="9"/>
        <v>7549506.3202624321</v>
      </c>
      <c r="V27" s="2">
        <f t="shared" si="9"/>
        <v>7549506.3202624321</v>
      </c>
      <c r="W27" s="2">
        <f t="shared" si="9"/>
        <v>7549506.3202624321</v>
      </c>
      <c r="X27" s="2">
        <f t="shared" si="9"/>
        <v>7549506.3202624321</v>
      </c>
      <c r="Y27" s="2">
        <f t="shared" si="9"/>
        <v>7549506.3202624321</v>
      </c>
      <c r="Z27" s="2">
        <f t="shared" si="9"/>
        <v>7549506.3202624321</v>
      </c>
      <c r="AA27" s="2">
        <f t="shared" si="9"/>
        <v>7549506.3202624321</v>
      </c>
    </row>
    <row r="28" spans="1:27" x14ac:dyDescent="0.25">
      <c r="A28" s="734"/>
      <c r="B28" s="6" t="str">
        <f t="shared" si="2"/>
        <v>Lighting</v>
      </c>
      <c r="C28" s="2">
        <f t="shared" si="2"/>
        <v>0</v>
      </c>
      <c r="D28" s="2">
        <f t="shared" ref="D28:AA28" si="10">IF(SUM($C$17:$N$17)=0,0,C28+D10)</f>
        <v>0</v>
      </c>
      <c r="E28" s="2">
        <f t="shared" si="10"/>
        <v>0</v>
      </c>
      <c r="F28" s="2">
        <f t="shared" si="10"/>
        <v>0</v>
      </c>
      <c r="G28" s="2">
        <f t="shared" si="10"/>
        <v>0</v>
      </c>
      <c r="H28" s="2">
        <f t="shared" si="10"/>
        <v>0</v>
      </c>
      <c r="I28" s="2">
        <f t="shared" si="10"/>
        <v>0</v>
      </c>
      <c r="J28" s="2">
        <f t="shared" si="10"/>
        <v>0</v>
      </c>
      <c r="K28" s="2">
        <f t="shared" si="10"/>
        <v>0</v>
      </c>
      <c r="L28" s="2">
        <f t="shared" si="10"/>
        <v>70956</v>
      </c>
      <c r="M28" s="2">
        <f t="shared" si="10"/>
        <v>73771.593190498854</v>
      </c>
      <c r="N28" s="2">
        <f t="shared" si="10"/>
        <v>108769.75369783191</v>
      </c>
      <c r="O28" s="2">
        <f t="shared" si="10"/>
        <v>108769.75369783191</v>
      </c>
      <c r="P28" s="2">
        <f t="shared" si="10"/>
        <v>108769.75369783191</v>
      </c>
      <c r="Q28" s="2">
        <f t="shared" si="10"/>
        <v>108769.75369783191</v>
      </c>
      <c r="R28" s="2">
        <f t="shared" si="10"/>
        <v>108769.75369783191</v>
      </c>
      <c r="S28" s="2">
        <f t="shared" si="10"/>
        <v>108769.75369783191</v>
      </c>
      <c r="T28" s="2">
        <f t="shared" si="10"/>
        <v>108769.75369783191</v>
      </c>
      <c r="U28" s="2">
        <f t="shared" si="10"/>
        <v>108769.75369783191</v>
      </c>
      <c r="V28" s="2">
        <f t="shared" si="10"/>
        <v>108769.75369783191</v>
      </c>
      <c r="W28" s="2">
        <f t="shared" si="10"/>
        <v>108769.75369783191</v>
      </c>
      <c r="X28" s="2">
        <f t="shared" si="10"/>
        <v>108769.75369783191</v>
      </c>
      <c r="Y28" s="2">
        <f t="shared" si="10"/>
        <v>108769.75369783191</v>
      </c>
      <c r="Z28" s="2">
        <f t="shared" si="10"/>
        <v>108769.75369783191</v>
      </c>
      <c r="AA28" s="2">
        <f t="shared" si="10"/>
        <v>108769.75369783191</v>
      </c>
    </row>
    <row r="29" spans="1:27" x14ac:dyDescent="0.25">
      <c r="A29" s="734"/>
      <c r="B29" s="6" t="str">
        <f t="shared" si="2"/>
        <v>Miscellaneous</v>
      </c>
      <c r="C29" s="2">
        <f t="shared" si="2"/>
        <v>0</v>
      </c>
      <c r="D29" s="2">
        <f t="shared" ref="D29:AA29" si="11">IF(SUM($C$17:$N$17)=0,0,C29+D11)</f>
        <v>0</v>
      </c>
      <c r="E29" s="2">
        <f t="shared" si="11"/>
        <v>0</v>
      </c>
      <c r="F29" s="2">
        <f t="shared" si="11"/>
        <v>0</v>
      </c>
      <c r="G29" s="2">
        <f t="shared" si="11"/>
        <v>183828</v>
      </c>
      <c r="H29" s="2">
        <f t="shared" si="11"/>
        <v>183828</v>
      </c>
      <c r="I29" s="2">
        <f t="shared" si="11"/>
        <v>183828</v>
      </c>
      <c r="J29" s="2">
        <f t="shared" si="11"/>
        <v>183828</v>
      </c>
      <c r="K29" s="2">
        <f t="shared" si="11"/>
        <v>183828</v>
      </c>
      <c r="L29" s="2">
        <f t="shared" si="11"/>
        <v>183828</v>
      </c>
      <c r="M29" s="2">
        <f t="shared" si="11"/>
        <v>191122.44817947777</v>
      </c>
      <c r="N29" s="2">
        <f t="shared" si="11"/>
        <v>281793.31251430529</v>
      </c>
      <c r="O29" s="2">
        <f t="shared" si="11"/>
        <v>281793.31251430529</v>
      </c>
      <c r="P29" s="2">
        <f t="shared" si="11"/>
        <v>281793.31251430529</v>
      </c>
      <c r="Q29" s="2">
        <f t="shared" si="11"/>
        <v>281793.31251430529</v>
      </c>
      <c r="R29" s="2">
        <f t="shared" si="11"/>
        <v>281793.31251430529</v>
      </c>
      <c r="S29" s="2">
        <f t="shared" si="11"/>
        <v>281793.31251430529</v>
      </c>
      <c r="T29" s="2">
        <f t="shared" si="11"/>
        <v>281793.31251430529</v>
      </c>
      <c r="U29" s="2">
        <f t="shared" si="11"/>
        <v>281793.31251430529</v>
      </c>
      <c r="V29" s="2">
        <f t="shared" si="11"/>
        <v>281793.31251430529</v>
      </c>
      <c r="W29" s="2">
        <f t="shared" si="11"/>
        <v>281793.31251430529</v>
      </c>
      <c r="X29" s="2">
        <f t="shared" si="11"/>
        <v>281793.31251430529</v>
      </c>
      <c r="Y29" s="2">
        <f t="shared" si="11"/>
        <v>281793.31251430529</v>
      </c>
      <c r="Z29" s="2">
        <f t="shared" si="11"/>
        <v>281793.31251430529</v>
      </c>
      <c r="AA29" s="2">
        <f t="shared" si="11"/>
        <v>281793.31251430529</v>
      </c>
    </row>
    <row r="30" spans="1:27" ht="15" customHeight="1" x14ac:dyDescent="0.25">
      <c r="A30" s="734"/>
      <c r="B30" s="6" t="str">
        <f t="shared" si="2"/>
        <v>Motors</v>
      </c>
      <c r="C30" s="2">
        <f t="shared" si="2"/>
        <v>0</v>
      </c>
      <c r="D30" s="2">
        <f t="shared" ref="D30:AA30" si="12">IF(SUM($C$17:$N$17)=0,0,C30+D12)</f>
        <v>0</v>
      </c>
      <c r="E30" s="2">
        <f t="shared" si="12"/>
        <v>0</v>
      </c>
      <c r="F30" s="2">
        <f t="shared" si="12"/>
        <v>0</v>
      </c>
      <c r="G30" s="2">
        <f t="shared" si="12"/>
        <v>164572</v>
      </c>
      <c r="H30" s="2">
        <f t="shared" si="12"/>
        <v>164572</v>
      </c>
      <c r="I30" s="2">
        <f t="shared" si="12"/>
        <v>337660</v>
      </c>
      <c r="J30" s="2">
        <f t="shared" si="12"/>
        <v>337660</v>
      </c>
      <c r="K30" s="2">
        <f t="shared" si="12"/>
        <v>337660</v>
      </c>
      <c r="L30" s="2">
        <f t="shared" si="12"/>
        <v>545132</v>
      </c>
      <c r="M30" s="2">
        <f t="shared" si="12"/>
        <v>566763.29188684572</v>
      </c>
      <c r="N30" s="2">
        <f t="shared" si="12"/>
        <v>835642.84025038767</v>
      </c>
      <c r="O30" s="2">
        <f t="shared" si="12"/>
        <v>835642.84025038767</v>
      </c>
      <c r="P30" s="2">
        <f t="shared" si="12"/>
        <v>835642.84025038767</v>
      </c>
      <c r="Q30" s="2">
        <f t="shared" si="12"/>
        <v>835642.84025038767</v>
      </c>
      <c r="R30" s="2">
        <f t="shared" si="12"/>
        <v>835642.84025038767</v>
      </c>
      <c r="S30" s="2">
        <f t="shared" si="12"/>
        <v>835642.84025038767</v>
      </c>
      <c r="T30" s="2">
        <f t="shared" si="12"/>
        <v>835642.84025038767</v>
      </c>
      <c r="U30" s="2">
        <f t="shared" si="12"/>
        <v>835642.84025038767</v>
      </c>
      <c r="V30" s="2">
        <f t="shared" si="12"/>
        <v>835642.84025038767</v>
      </c>
      <c r="W30" s="2">
        <f t="shared" si="12"/>
        <v>835642.84025038767</v>
      </c>
      <c r="X30" s="2">
        <f t="shared" si="12"/>
        <v>835642.84025038767</v>
      </c>
      <c r="Y30" s="2">
        <f t="shared" si="12"/>
        <v>835642.84025038767</v>
      </c>
      <c r="Z30" s="2">
        <f t="shared" si="12"/>
        <v>835642.84025038767</v>
      </c>
      <c r="AA30" s="2">
        <f t="shared" si="12"/>
        <v>835642.84025038767</v>
      </c>
    </row>
    <row r="31" spans="1:27" x14ac:dyDescent="0.25">
      <c r="A31" s="734"/>
      <c r="B31" s="6" t="str">
        <f t="shared" si="2"/>
        <v>Process</v>
      </c>
      <c r="C31" s="2">
        <f t="shared" si="2"/>
        <v>0</v>
      </c>
      <c r="D31" s="2">
        <f t="shared" ref="D31:AA31" si="13">IF(SUM($C$17:$N$17)=0,0,C31+D13)</f>
        <v>0</v>
      </c>
      <c r="E31" s="2">
        <f t="shared" si="13"/>
        <v>0</v>
      </c>
      <c r="F31" s="2">
        <f t="shared" si="13"/>
        <v>38084</v>
      </c>
      <c r="G31" s="2">
        <f t="shared" si="13"/>
        <v>1494256</v>
      </c>
      <c r="H31" s="2">
        <f t="shared" si="13"/>
        <v>1494256</v>
      </c>
      <c r="I31" s="2">
        <f t="shared" si="13"/>
        <v>1349531</v>
      </c>
      <c r="J31" s="2">
        <f t="shared" si="13"/>
        <v>1661117</v>
      </c>
      <c r="K31" s="2">
        <f t="shared" si="13"/>
        <v>1661117</v>
      </c>
      <c r="L31" s="2">
        <f t="shared" si="13"/>
        <v>1661117</v>
      </c>
      <c r="M31" s="2">
        <f t="shared" si="13"/>
        <v>1727031.5063676347</v>
      </c>
      <c r="N31" s="2">
        <f t="shared" si="13"/>
        <v>2546356.7133615403</v>
      </c>
      <c r="O31" s="2">
        <f t="shared" si="13"/>
        <v>2546356.7133615403</v>
      </c>
      <c r="P31" s="2">
        <f t="shared" si="13"/>
        <v>2546356.7133615403</v>
      </c>
      <c r="Q31" s="2">
        <f t="shared" si="13"/>
        <v>2546356.7133615403</v>
      </c>
      <c r="R31" s="2">
        <f t="shared" si="13"/>
        <v>2546356.7133615403</v>
      </c>
      <c r="S31" s="2">
        <f t="shared" si="13"/>
        <v>2546356.7133615403</v>
      </c>
      <c r="T31" s="2">
        <f t="shared" si="13"/>
        <v>2546356.7133615403</v>
      </c>
      <c r="U31" s="2">
        <f t="shared" si="13"/>
        <v>2546356.7133615403</v>
      </c>
      <c r="V31" s="2">
        <f t="shared" si="13"/>
        <v>2546356.7133615403</v>
      </c>
      <c r="W31" s="2">
        <f t="shared" si="13"/>
        <v>2546356.7133615403</v>
      </c>
      <c r="X31" s="2">
        <f t="shared" si="13"/>
        <v>2546356.7133615403</v>
      </c>
      <c r="Y31" s="2">
        <f t="shared" si="13"/>
        <v>2546356.7133615403</v>
      </c>
      <c r="Z31" s="2">
        <f t="shared" si="13"/>
        <v>2546356.7133615403</v>
      </c>
      <c r="AA31" s="2">
        <f t="shared" si="13"/>
        <v>2546356.7133615403</v>
      </c>
    </row>
    <row r="32" spans="1:27" x14ac:dyDescent="0.25">
      <c r="A32" s="734"/>
      <c r="B32" s="6" t="str">
        <f t="shared" si="2"/>
        <v>Refrigeration</v>
      </c>
      <c r="C32" s="2">
        <f t="shared" si="2"/>
        <v>0</v>
      </c>
      <c r="D32" s="2">
        <f t="shared" ref="D32:AA32" si="14">IF(SUM($C$17:$N$17)=0,0,C32+D14)</f>
        <v>0</v>
      </c>
      <c r="E32" s="2">
        <f t="shared" si="14"/>
        <v>21135</v>
      </c>
      <c r="F32" s="2">
        <f t="shared" si="14"/>
        <v>21135</v>
      </c>
      <c r="G32" s="2">
        <f t="shared" si="14"/>
        <v>25209</v>
      </c>
      <c r="H32" s="2">
        <f t="shared" si="14"/>
        <v>35368</v>
      </c>
      <c r="I32" s="2">
        <f t="shared" si="14"/>
        <v>1405961</v>
      </c>
      <c r="J32" s="2">
        <f t="shared" si="14"/>
        <v>1405961</v>
      </c>
      <c r="K32" s="2">
        <f t="shared" si="14"/>
        <v>1405961</v>
      </c>
      <c r="L32" s="2">
        <f t="shared" si="14"/>
        <v>1405961</v>
      </c>
      <c r="M32" s="2">
        <f t="shared" si="14"/>
        <v>1461750.7037277604</v>
      </c>
      <c r="N32" s="2">
        <f t="shared" si="14"/>
        <v>2155223.4015271077</v>
      </c>
      <c r="O32" s="2">
        <f t="shared" si="14"/>
        <v>2155223.4015271077</v>
      </c>
      <c r="P32" s="2">
        <f t="shared" si="14"/>
        <v>2155223.4015271077</v>
      </c>
      <c r="Q32" s="2">
        <f t="shared" si="14"/>
        <v>2155223.4015271077</v>
      </c>
      <c r="R32" s="2">
        <f t="shared" si="14"/>
        <v>2155223.4015271077</v>
      </c>
      <c r="S32" s="2">
        <f t="shared" si="14"/>
        <v>2155223.4015271077</v>
      </c>
      <c r="T32" s="2">
        <f t="shared" si="14"/>
        <v>2155223.4015271077</v>
      </c>
      <c r="U32" s="2">
        <f t="shared" si="14"/>
        <v>2155223.4015271077</v>
      </c>
      <c r="V32" s="2">
        <f t="shared" si="14"/>
        <v>2155223.4015271077</v>
      </c>
      <c r="W32" s="2">
        <f t="shared" si="14"/>
        <v>2155223.4015271077</v>
      </c>
      <c r="X32" s="2">
        <f t="shared" si="14"/>
        <v>2155223.4015271077</v>
      </c>
      <c r="Y32" s="2">
        <f t="shared" si="14"/>
        <v>2155223.4015271077</v>
      </c>
      <c r="Z32" s="2">
        <f t="shared" si="14"/>
        <v>2155223.4015271077</v>
      </c>
      <c r="AA32" s="2">
        <f t="shared" si="14"/>
        <v>2155223.4015271077</v>
      </c>
    </row>
    <row r="33" spans="1:27" x14ac:dyDescent="0.25">
      <c r="A33" s="734"/>
      <c r="B33" s="6" t="str">
        <f t="shared" si="2"/>
        <v>Water Heating</v>
      </c>
      <c r="C33" s="2">
        <f t="shared" si="2"/>
        <v>0</v>
      </c>
      <c r="D33" s="2">
        <f t="shared" ref="D33:AA33" si="15">IF(SUM($C$17:$N$17)=0,0,C33+D15)</f>
        <v>0</v>
      </c>
      <c r="E33" s="2">
        <f t="shared" si="15"/>
        <v>0</v>
      </c>
      <c r="F33" s="2">
        <f t="shared" si="15"/>
        <v>0</v>
      </c>
      <c r="G33" s="2">
        <f t="shared" si="15"/>
        <v>0</v>
      </c>
      <c r="H33" s="2">
        <f t="shared" si="15"/>
        <v>0</v>
      </c>
      <c r="I33" s="2">
        <f t="shared" si="15"/>
        <v>0</v>
      </c>
      <c r="J33" s="2">
        <f t="shared" si="15"/>
        <v>0</v>
      </c>
      <c r="K33" s="2">
        <f t="shared" si="15"/>
        <v>0</v>
      </c>
      <c r="L33" s="2">
        <f t="shared" si="15"/>
        <v>0</v>
      </c>
      <c r="M33" s="2">
        <f t="shared" si="15"/>
        <v>0</v>
      </c>
      <c r="N33" s="2">
        <f t="shared" si="15"/>
        <v>0</v>
      </c>
      <c r="O33" s="2">
        <f t="shared" si="15"/>
        <v>0</v>
      </c>
      <c r="P33" s="2">
        <f t="shared" si="15"/>
        <v>0</v>
      </c>
      <c r="Q33" s="2">
        <f t="shared" si="15"/>
        <v>0</v>
      </c>
      <c r="R33" s="2">
        <f t="shared" si="15"/>
        <v>0</v>
      </c>
      <c r="S33" s="2">
        <f t="shared" si="15"/>
        <v>0</v>
      </c>
      <c r="T33" s="2">
        <f t="shared" si="15"/>
        <v>0</v>
      </c>
      <c r="U33" s="2">
        <f t="shared" si="15"/>
        <v>0</v>
      </c>
      <c r="V33" s="2">
        <f t="shared" si="15"/>
        <v>0</v>
      </c>
      <c r="W33" s="2">
        <f t="shared" si="15"/>
        <v>0</v>
      </c>
      <c r="X33" s="2">
        <f t="shared" si="15"/>
        <v>0</v>
      </c>
      <c r="Y33" s="2">
        <f t="shared" si="15"/>
        <v>0</v>
      </c>
      <c r="Z33" s="2">
        <f t="shared" si="15"/>
        <v>0</v>
      </c>
      <c r="AA33" s="2">
        <f t="shared" si="15"/>
        <v>0</v>
      </c>
    </row>
    <row r="34" spans="1:27" ht="15" customHeight="1" x14ac:dyDescent="0.25">
      <c r="A34" s="734"/>
      <c r="B34" s="6" t="str">
        <f t="shared" si="2"/>
        <v xml:space="preserve"> </v>
      </c>
      <c r="C34" s="2"/>
      <c r="D34" s="2"/>
      <c r="E34" s="2"/>
      <c r="F34" s="2"/>
      <c r="G34" s="2"/>
      <c r="H34" s="2"/>
      <c r="I34" s="2"/>
      <c r="J34" s="2"/>
      <c r="K34" s="2"/>
      <c r="L34" s="2"/>
      <c r="M34" s="2"/>
      <c r="N34" s="2"/>
      <c r="O34" s="2"/>
      <c r="P34" s="2"/>
      <c r="Q34" s="2"/>
      <c r="R34" s="2"/>
      <c r="S34" s="2"/>
      <c r="T34" s="2"/>
      <c r="U34" s="2"/>
      <c r="V34" s="2"/>
      <c r="W34" s="2"/>
      <c r="X34" s="2"/>
      <c r="Y34" s="2"/>
      <c r="Z34" s="2"/>
      <c r="AA34" s="2"/>
    </row>
    <row r="35" spans="1:27" ht="15" customHeight="1" thickBot="1" x14ac:dyDescent="0.3">
      <c r="A35" s="735"/>
      <c r="B35" s="10" t="str">
        <f t="shared" si="2"/>
        <v>Monthly kWh</v>
      </c>
      <c r="C35" s="166">
        <f>SUM(C21:C34)</f>
        <v>0</v>
      </c>
      <c r="D35" s="166">
        <f t="shared" ref="D35:AA35" si="16">SUM(D21:D34)</f>
        <v>0</v>
      </c>
      <c r="E35" s="166">
        <f t="shared" si="16"/>
        <v>337728</v>
      </c>
      <c r="F35" s="166">
        <f t="shared" si="16"/>
        <v>511364</v>
      </c>
      <c r="G35" s="166">
        <f t="shared" si="16"/>
        <v>2956518</v>
      </c>
      <c r="H35" s="166">
        <f t="shared" si="16"/>
        <v>5545840</v>
      </c>
      <c r="I35" s="166">
        <f t="shared" si="16"/>
        <v>7447247</v>
      </c>
      <c r="J35" s="166">
        <f t="shared" si="16"/>
        <v>10046234</v>
      </c>
      <c r="K35" s="166">
        <f t="shared" si="16"/>
        <v>10711407</v>
      </c>
      <c r="L35" s="166">
        <f t="shared" si="16"/>
        <v>12824148</v>
      </c>
      <c r="M35" s="166">
        <f t="shared" si="16"/>
        <v>13333020.875905484</v>
      </c>
      <c r="N35" s="166">
        <f t="shared" si="16"/>
        <v>19658371.657711025</v>
      </c>
      <c r="O35" s="166">
        <f t="shared" si="16"/>
        <v>19658371.657711025</v>
      </c>
      <c r="P35" s="166">
        <f t="shared" si="16"/>
        <v>19658371.657711025</v>
      </c>
      <c r="Q35" s="166">
        <f t="shared" si="16"/>
        <v>19658371.657711025</v>
      </c>
      <c r="R35" s="166">
        <f t="shared" si="16"/>
        <v>19658371.657711025</v>
      </c>
      <c r="S35" s="166">
        <f t="shared" si="16"/>
        <v>19658371.657711025</v>
      </c>
      <c r="T35" s="166">
        <f t="shared" si="16"/>
        <v>19658371.657711025</v>
      </c>
      <c r="U35" s="166">
        <f t="shared" si="16"/>
        <v>19658371.657711025</v>
      </c>
      <c r="V35" s="166">
        <f t="shared" si="16"/>
        <v>19658371.657711025</v>
      </c>
      <c r="W35" s="166">
        <f t="shared" si="16"/>
        <v>19658371.657711025</v>
      </c>
      <c r="X35" s="166">
        <f t="shared" si="16"/>
        <v>19658371.657711025</v>
      </c>
      <c r="Y35" s="166">
        <f t="shared" si="16"/>
        <v>19658371.657711025</v>
      </c>
      <c r="Z35" s="166">
        <f t="shared" si="16"/>
        <v>19658371.657711025</v>
      </c>
      <c r="AA35" s="166">
        <f t="shared" si="16"/>
        <v>19658371.657711025</v>
      </c>
    </row>
    <row r="36" spans="1:27" x14ac:dyDescent="0.25">
      <c r="N36" s="315" t="s">
        <v>169</v>
      </c>
      <c r="O36" s="212">
        <f>SUM(C3:N16)</f>
        <v>19658371.657711025</v>
      </c>
    </row>
    <row r="37" spans="1:27" ht="15.75" thickBot="1" x14ac:dyDescent="0.3"/>
    <row r="38" spans="1:27" ht="16.350000000000001" customHeight="1" thickBot="1" x14ac:dyDescent="0.3">
      <c r="A38" s="736" t="s">
        <v>14</v>
      </c>
      <c r="B38" s="313" t="s">
        <v>10</v>
      </c>
      <c r="C38" s="102">
        <f>C$2</f>
        <v>45658</v>
      </c>
      <c r="D38" s="102">
        <f t="shared" ref="D38:AA38" si="17">D$2</f>
        <v>45689</v>
      </c>
      <c r="E38" s="102">
        <f t="shared" si="17"/>
        <v>45717</v>
      </c>
      <c r="F38" s="102">
        <f t="shared" si="17"/>
        <v>45748</v>
      </c>
      <c r="G38" s="102">
        <f t="shared" si="17"/>
        <v>45778</v>
      </c>
      <c r="H38" s="102">
        <f t="shared" si="17"/>
        <v>45809</v>
      </c>
      <c r="I38" s="102">
        <f t="shared" si="17"/>
        <v>45839</v>
      </c>
      <c r="J38" s="102">
        <f t="shared" si="17"/>
        <v>45870</v>
      </c>
      <c r="K38" s="102">
        <f t="shared" si="17"/>
        <v>45901</v>
      </c>
      <c r="L38" s="102">
        <f t="shared" si="17"/>
        <v>45931</v>
      </c>
      <c r="M38" s="102">
        <f t="shared" si="17"/>
        <v>45962</v>
      </c>
      <c r="N38" s="102">
        <f t="shared" si="17"/>
        <v>45992</v>
      </c>
      <c r="O38" s="102">
        <f t="shared" si="17"/>
        <v>46023</v>
      </c>
      <c r="P38" s="102">
        <f t="shared" si="17"/>
        <v>46054</v>
      </c>
      <c r="Q38" s="102">
        <f t="shared" si="17"/>
        <v>46082</v>
      </c>
      <c r="R38" s="102">
        <f t="shared" si="17"/>
        <v>46113</v>
      </c>
      <c r="S38" s="102">
        <f t="shared" si="17"/>
        <v>46143</v>
      </c>
      <c r="T38" s="102">
        <f t="shared" si="17"/>
        <v>46174</v>
      </c>
      <c r="U38" s="102">
        <f t="shared" si="17"/>
        <v>46204</v>
      </c>
      <c r="V38" s="102">
        <f t="shared" si="17"/>
        <v>46235</v>
      </c>
      <c r="W38" s="102">
        <f t="shared" si="17"/>
        <v>46266</v>
      </c>
      <c r="X38" s="102">
        <f t="shared" si="17"/>
        <v>46296</v>
      </c>
      <c r="Y38" s="102">
        <f t="shared" si="17"/>
        <v>46327</v>
      </c>
      <c r="Z38" s="102">
        <f t="shared" si="17"/>
        <v>46357</v>
      </c>
      <c r="AA38" s="102">
        <f t="shared" si="17"/>
        <v>46388</v>
      </c>
    </row>
    <row r="39" spans="1:27" ht="15" customHeight="1" x14ac:dyDescent="0.25">
      <c r="A39" s="737"/>
      <c r="B39" s="312" t="str">
        <f t="shared" ref="B39:B53" si="18">B21</f>
        <v>Air Comp</v>
      </c>
      <c r="C39" s="2">
        <v>0</v>
      </c>
      <c r="D39" s="2">
        <v>0</v>
      </c>
      <c r="E39" s="2">
        <v>0</v>
      </c>
      <c r="F39" s="2">
        <v>0</v>
      </c>
      <c r="G39" s="2">
        <f>F39</f>
        <v>0</v>
      </c>
      <c r="H39" s="2">
        <f t="shared" ref="H39:AA39" si="19">G39</f>
        <v>0</v>
      </c>
      <c r="I39" s="2">
        <f t="shared" si="19"/>
        <v>0</v>
      </c>
      <c r="J39" s="2">
        <f t="shared" si="19"/>
        <v>0</v>
      </c>
      <c r="K39" s="2">
        <f t="shared" si="19"/>
        <v>0</v>
      </c>
      <c r="L39" s="2">
        <f t="shared" si="19"/>
        <v>0</v>
      </c>
      <c r="M39" s="2">
        <f t="shared" si="19"/>
        <v>0</v>
      </c>
      <c r="N39" s="2">
        <f t="shared" si="19"/>
        <v>0</v>
      </c>
      <c r="O39" s="2">
        <f t="shared" si="19"/>
        <v>0</v>
      </c>
      <c r="P39" s="2">
        <f t="shared" si="19"/>
        <v>0</v>
      </c>
      <c r="Q39" s="2">
        <f t="shared" si="19"/>
        <v>0</v>
      </c>
      <c r="R39" s="2">
        <f t="shared" si="19"/>
        <v>0</v>
      </c>
      <c r="S39" s="2">
        <f t="shared" si="19"/>
        <v>0</v>
      </c>
      <c r="T39" s="2">
        <f t="shared" si="19"/>
        <v>0</v>
      </c>
      <c r="U39" s="2">
        <f t="shared" si="19"/>
        <v>0</v>
      </c>
      <c r="V39" s="2">
        <f t="shared" si="19"/>
        <v>0</v>
      </c>
      <c r="W39" s="2">
        <f t="shared" si="19"/>
        <v>0</v>
      </c>
      <c r="X39" s="2">
        <f t="shared" si="19"/>
        <v>0</v>
      </c>
      <c r="Y39" s="2">
        <f t="shared" si="19"/>
        <v>0</v>
      </c>
      <c r="Z39" s="2">
        <f t="shared" si="19"/>
        <v>0</v>
      </c>
      <c r="AA39" s="2">
        <f t="shared" si="19"/>
        <v>0</v>
      </c>
    </row>
    <row r="40" spans="1:27" x14ac:dyDescent="0.25">
      <c r="A40" s="737"/>
      <c r="B40" s="7" t="str">
        <f t="shared" si="18"/>
        <v>Building Shell</v>
      </c>
      <c r="C40" s="2">
        <v>0</v>
      </c>
      <c r="D40" s="2">
        <v>0</v>
      </c>
      <c r="E40" s="2">
        <v>0</v>
      </c>
      <c r="F40" s="2">
        <v>0</v>
      </c>
      <c r="G40" s="2">
        <f t="shared" ref="G40:AA40" si="20">F40</f>
        <v>0</v>
      </c>
      <c r="H40" s="2">
        <f t="shared" si="20"/>
        <v>0</v>
      </c>
      <c r="I40" s="2">
        <f t="shared" si="20"/>
        <v>0</v>
      </c>
      <c r="J40" s="2">
        <f t="shared" si="20"/>
        <v>0</v>
      </c>
      <c r="K40" s="2">
        <f t="shared" si="20"/>
        <v>0</v>
      </c>
      <c r="L40" s="2">
        <f t="shared" si="20"/>
        <v>0</v>
      </c>
      <c r="M40" s="2">
        <f t="shared" si="20"/>
        <v>0</v>
      </c>
      <c r="N40" s="2">
        <f t="shared" si="20"/>
        <v>0</v>
      </c>
      <c r="O40" s="2">
        <f t="shared" si="20"/>
        <v>0</v>
      </c>
      <c r="P40" s="2">
        <f t="shared" si="20"/>
        <v>0</v>
      </c>
      <c r="Q40" s="2">
        <f t="shared" si="20"/>
        <v>0</v>
      </c>
      <c r="R40" s="2">
        <f t="shared" si="20"/>
        <v>0</v>
      </c>
      <c r="S40" s="2">
        <f t="shared" si="20"/>
        <v>0</v>
      </c>
      <c r="T40" s="2">
        <f t="shared" si="20"/>
        <v>0</v>
      </c>
      <c r="U40" s="2">
        <f t="shared" si="20"/>
        <v>0</v>
      </c>
      <c r="V40" s="2">
        <f t="shared" si="20"/>
        <v>0</v>
      </c>
      <c r="W40" s="2">
        <f t="shared" si="20"/>
        <v>0</v>
      </c>
      <c r="X40" s="2">
        <f t="shared" si="20"/>
        <v>0</v>
      </c>
      <c r="Y40" s="2">
        <f t="shared" si="20"/>
        <v>0</v>
      </c>
      <c r="Z40" s="2">
        <f t="shared" si="20"/>
        <v>0</v>
      </c>
      <c r="AA40" s="2">
        <f t="shared" si="20"/>
        <v>0</v>
      </c>
    </row>
    <row r="41" spans="1:27" x14ac:dyDescent="0.25">
      <c r="A41" s="737"/>
      <c r="B41" s="6" t="str">
        <f t="shared" si="18"/>
        <v>Cooking</v>
      </c>
      <c r="C41" s="2">
        <v>0</v>
      </c>
      <c r="D41" s="2">
        <v>0</v>
      </c>
      <c r="E41" s="2">
        <v>0</v>
      </c>
      <c r="F41" s="2">
        <v>0</v>
      </c>
      <c r="G41" s="2">
        <f t="shared" ref="G41:AA41" si="21">F41</f>
        <v>0</v>
      </c>
      <c r="H41" s="2">
        <f t="shared" si="21"/>
        <v>0</v>
      </c>
      <c r="I41" s="2">
        <f t="shared" si="21"/>
        <v>0</v>
      </c>
      <c r="J41" s="2">
        <f t="shared" si="21"/>
        <v>0</v>
      </c>
      <c r="K41" s="2">
        <f t="shared" si="21"/>
        <v>0</v>
      </c>
      <c r="L41" s="2">
        <f t="shared" si="21"/>
        <v>0</v>
      </c>
      <c r="M41" s="2">
        <f t="shared" si="21"/>
        <v>0</v>
      </c>
      <c r="N41" s="2">
        <f t="shared" si="21"/>
        <v>0</v>
      </c>
      <c r="O41" s="2">
        <f t="shared" si="21"/>
        <v>0</v>
      </c>
      <c r="P41" s="2">
        <f t="shared" si="21"/>
        <v>0</v>
      </c>
      <c r="Q41" s="2">
        <f t="shared" si="21"/>
        <v>0</v>
      </c>
      <c r="R41" s="2">
        <f t="shared" si="21"/>
        <v>0</v>
      </c>
      <c r="S41" s="2">
        <f t="shared" si="21"/>
        <v>0</v>
      </c>
      <c r="T41" s="2">
        <f t="shared" si="21"/>
        <v>0</v>
      </c>
      <c r="U41" s="2">
        <f t="shared" si="21"/>
        <v>0</v>
      </c>
      <c r="V41" s="2">
        <f t="shared" si="21"/>
        <v>0</v>
      </c>
      <c r="W41" s="2">
        <f t="shared" si="21"/>
        <v>0</v>
      </c>
      <c r="X41" s="2">
        <f t="shared" si="21"/>
        <v>0</v>
      </c>
      <c r="Y41" s="2">
        <f t="shared" si="21"/>
        <v>0</v>
      </c>
      <c r="Z41" s="2">
        <f t="shared" si="21"/>
        <v>0</v>
      </c>
      <c r="AA41" s="2">
        <f t="shared" si="21"/>
        <v>0</v>
      </c>
    </row>
    <row r="42" spans="1:27" x14ac:dyDescent="0.25">
      <c r="A42" s="737"/>
      <c r="B42" s="6" t="str">
        <f t="shared" si="18"/>
        <v>Cooling</v>
      </c>
      <c r="C42" s="2">
        <v>0</v>
      </c>
      <c r="D42" s="2">
        <v>0</v>
      </c>
      <c r="E42" s="2">
        <v>0</v>
      </c>
      <c r="F42" s="2">
        <v>0</v>
      </c>
      <c r="G42" s="2">
        <f t="shared" ref="G42:AA42" si="22">F42</f>
        <v>0</v>
      </c>
      <c r="H42" s="2">
        <f t="shared" si="22"/>
        <v>0</v>
      </c>
      <c r="I42" s="2">
        <f t="shared" si="22"/>
        <v>0</v>
      </c>
      <c r="J42" s="2">
        <f t="shared" si="22"/>
        <v>0</v>
      </c>
      <c r="K42" s="2">
        <f t="shared" si="22"/>
        <v>0</v>
      </c>
      <c r="L42" s="2">
        <f t="shared" si="22"/>
        <v>0</v>
      </c>
      <c r="M42" s="2">
        <f t="shared" si="22"/>
        <v>0</v>
      </c>
      <c r="N42" s="2">
        <f t="shared" si="22"/>
        <v>0</v>
      </c>
      <c r="O42" s="2">
        <f t="shared" si="22"/>
        <v>0</v>
      </c>
      <c r="P42" s="2">
        <f t="shared" si="22"/>
        <v>0</v>
      </c>
      <c r="Q42" s="2">
        <f t="shared" si="22"/>
        <v>0</v>
      </c>
      <c r="R42" s="2">
        <f t="shared" si="22"/>
        <v>0</v>
      </c>
      <c r="S42" s="2">
        <f t="shared" si="22"/>
        <v>0</v>
      </c>
      <c r="T42" s="2">
        <f t="shared" si="22"/>
        <v>0</v>
      </c>
      <c r="U42" s="2">
        <f t="shared" si="22"/>
        <v>0</v>
      </c>
      <c r="V42" s="2">
        <f t="shared" si="22"/>
        <v>0</v>
      </c>
      <c r="W42" s="2">
        <f t="shared" si="22"/>
        <v>0</v>
      </c>
      <c r="X42" s="2">
        <f t="shared" si="22"/>
        <v>0</v>
      </c>
      <c r="Y42" s="2">
        <f t="shared" si="22"/>
        <v>0</v>
      </c>
      <c r="Z42" s="2">
        <f t="shared" si="22"/>
        <v>0</v>
      </c>
      <c r="AA42" s="2">
        <f t="shared" si="22"/>
        <v>0</v>
      </c>
    </row>
    <row r="43" spans="1:27" x14ac:dyDescent="0.25">
      <c r="A43" s="737"/>
      <c r="B43" s="7" t="str">
        <f t="shared" si="18"/>
        <v>Ext Lighting</v>
      </c>
      <c r="C43" s="2">
        <v>0</v>
      </c>
      <c r="D43" s="2">
        <v>0</v>
      </c>
      <c r="E43" s="2">
        <v>0</v>
      </c>
      <c r="F43" s="2">
        <v>0</v>
      </c>
      <c r="G43" s="2">
        <f t="shared" ref="G43:AA43" si="23">F43</f>
        <v>0</v>
      </c>
      <c r="H43" s="2">
        <f t="shared" si="23"/>
        <v>0</v>
      </c>
      <c r="I43" s="2">
        <f t="shared" si="23"/>
        <v>0</v>
      </c>
      <c r="J43" s="2">
        <f t="shared" si="23"/>
        <v>0</v>
      </c>
      <c r="K43" s="2">
        <f t="shared" si="23"/>
        <v>0</v>
      </c>
      <c r="L43" s="2">
        <f t="shared" si="23"/>
        <v>0</v>
      </c>
      <c r="M43" s="2">
        <f t="shared" si="23"/>
        <v>0</v>
      </c>
      <c r="N43" s="2">
        <f t="shared" si="23"/>
        <v>0</v>
      </c>
      <c r="O43" s="2">
        <f t="shared" si="23"/>
        <v>0</v>
      </c>
      <c r="P43" s="2">
        <f t="shared" si="23"/>
        <v>0</v>
      </c>
      <c r="Q43" s="2">
        <f t="shared" si="23"/>
        <v>0</v>
      </c>
      <c r="R43" s="2">
        <f t="shared" si="23"/>
        <v>0</v>
      </c>
      <c r="S43" s="2">
        <f t="shared" si="23"/>
        <v>0</v>
      </c>
      <c r="T43" s="2">
        <f t="shared" si="23"/>
        <v>0</v>
      </c>
      <c r="U43" s="2">
        <f t="shared" si="23"/>
        <v>0</v>
      </c>
      <c r="V43" s="2">
        <f t="shared" si="23"/>
        <v>0</v>
      </c>
      <c r="W43" s="2">
        <f t="shared" si="23"/>
        <v>0</v>
      </c>
      <c r="X43" s="2">
        <f t="shared" si="23"/>
        <v>0</v>
      </c>
      <c r="Y43" s="2">
        <f t="shared" si="23"/>
        <v>0</v>
      </c>
      <c r="Z43" s="2">
        <f t="shared" si="23"/>
        <v>0</v>
      </c>
      <c r="AA43" s="2">
        <f t="shared" si="23"/>
        <v>0</v>
      </c>
    </row>
    <row r="44" spans="1:27" x14ac:dyDescent="0.25">
      <c r="A44" s="737"/>
      <c r="B44" s="6" t="str">
        <f t="shared" si="18"/>
        <v>Heating</v>
      </c>
      <c r="C44" s="2">
        <v>0</v>
      </c>
      <c r="D44" s="2">
        <v>0</v>
      </c>
      <c r="E44" s="2">
        <v>0</v>
      </c>
      <c r="F44" s="2">
        <v>0</v>
      </c>
      <c r="G44" s="2">
        <f t="shared" ref="G44:AA44" si="24">F44</f>
        <v>0</v>
      </c>
      <c r="H44" s="2">
        <f t="shared" si="24"/>
        <v>0</v>
      </c>
      <c r="I44" s="2">
        <f t="shared" si="24"/>
        <v>0</v>
      </c>
      <c r="J44" s="2">
        <f t="shared" si="24"/>
        <v>0</v>
      </c>
      <c r="K44" s="2">
        <f t="shared" si="24"/>
        <v>0</v>
      </c>
      <c r="L44" s="2">
        <f t="shared" si="24"/>
        <v>0</v>
      </c>
      <c r="M44" s="2">
        <f t="shared" si="24"/>
        <v>0</v>
      </c>
      <c r="N44" s="2">
        <f t="shared" si="24"/>
        <v>0</v>
      </c>
      <c r="O44" s="2">
        <f t="shared" si="24"/>
        <v>0</v>
      </c>
      <c r="P44" s="2">
        <f t="shared" si="24"/>
        <v>0</v>
      </c>
      <c r="Q44" s="2">
        <f t="shared" si="24"/>
        <v>0</v>
      </c>
      <c r="R44" s="2">
        <f t="shared" si="24"/>
        <v>0</v>
      </c>
      <c r="S44" s="2">
        <f t="shared" si="24"/>
        <v>0</v>
      </c>
      <c r="T44" s="2">
        <f t="shared" si="24"/>
        <v>0</v>
      </c>
      <c r="U44" s="2">
        <f t="shared" si="24"/>
        <v>0</v>
      </c>
      <c r="V44" s="2">
        <f t="shared" si="24"/>
        <v>0</v>
      </c>
      <c r="W44" s="2">
        <f t="shared" si="24"/>
        <v>0</v>
      </c>
      <c r="X44" s="2">
        <f t="shared" si="24"/>
        <v>0</v>
      </c>
      <c r="Y44" s="2">
        <f t="shared" si="24"/>
        <v>0</v>
      </c>
      <c r="Z44" s="2">
        <f t="shared" si="24"/>
        <v>0</v>
      </c>
      <c r="AA44" s="2">
        <f t="shared" si="24"/>
        <v>0</v>
      </c>
    </row>
    <row r="45" spans="1:27" x14ac:dyDescent="0.25">
      <c r="A45" s="737"/>
      <c r="B45" s="6" t="str">
        <f t="shared" si="18"/>
        <v>HVAC</v>
      </c>
      <c r="C45" s="2">
        <v>0</v>
      </c>
      <c r="D45" s="2">
        <v>0</v>
      </c>
      <c r="E45" s="2">
        <v>0</v>
      </c>
      <c r="F45" s="2">
        <v>0</v>
      </c>
      <c r="G45" s="2">
        <f t="shared" ref="G45:AA45" si="25">F45</f>
        <v>0</v>
      </c>
      <c r="H45" s="2">
        <f t="shared" si="25"/>
        <v>0</v>
      </c>
      <c r="I45" s="2">
        <f t="shared" si="25"/>
        <v>0</v>
      </c>
      <c r="J45" s="2">
        <f t="shared" si="25"/>
        <v>0</v>
      </c>
      <c r="K45" s="2">
        <f t="shared" si="25"/>
        <v>0</v>
      </c>
      <c r="L45" s="2">
        <f t="shared" si="25"/>
        <v>0</v>
      </c>
      <c r="M45" s="2">
        <f t="shared" si="25"/>
        <v>0</v>
      </c>
      <c r="N45" s="2">
        <f t="shared" si="25"/>
        <v>0</v>
      </c>
      <c r="O45" s="2">
        <f t="shared" si="25"/>
        <v>0</v>
      </c>
      <c r="P45" s="2">
        <f t="shared" si="25"/>
        <v>0</v>
      </c>
      <c r="Q45" s="2">
        <f t="shared" si="25"/>
        <v>0</v>
      </c>
      <c r="R45" s="2">
        <f t="shared" si="25"/>
        <v>0</v>
      </c>
      <c r="S45" s="2">
        <f t="shared" si="25"/>
        <v>0</v>
      </c>
      <c r="T45" s="2">
        <f t="shared" si="25"/>
        <v>0</v>
      </c>
      <c r="U45" s="2">
        <f t="shared" si="25"/>
        <v>0</v>
      </c>
      <c r="V45" s="2">
        <f t="shared" si="25"/>
        <v>0</v>
      </c>
      <c r="W45" s="2">
        <f t="shared" si="25"/>
        <v>0</v>
      </c>
      <c r="X45" s="2">
        <f t="shared" si="25"/>
        <v>0</v>
      </c>
      <c r="Y45" s="2">
        <f t="shared" si="25"/>
        <v>0</v>
      </c>
      <c r="Z45" s="2">
        <f t="shared" si="25"/>
        <v>0</v>
      </c>
      <c r="AA45" s="2">
        <f t="shared" si="25"/>
        <v>0</v>
      </c>
    </row>
    <row r="46" spans="1:27" x14ac:dyDescent="0.25">
      <c r="A46" s="737"/>
      <c r="B46" s="6" t="str">
        <f t="shared" si="18"/>
        <v>Lighting</v>
      </c>
      <c r="C46" s="2">
        <v>0</v>
      </c>
      <c r="D46" s="2">
        <v>0</v>
      </c>
      <c r="E46" s="2">
        <v>0</v>
      </c>
      <c r="F46" s="2">
        <v>0</v>
      </c>
      <c r="G46" s="2">
        <f t="shared" ref="G46:AA46" si="26">F46</f>
        <v>0</v>
      </c>
      <c r="H46" s="2">
        <f t="shared" si="26"/>
        <v>0</v>
      </c>
      <c r="I46" s="2">
        <f t="shared" si="26"/>
        <v>0</v>
      </c>
      <c r="J46" s="2">
        <f t="shared" si="26"/>
        <v>0</v>
      </c>
      <c r="K46" s="2">
        <f t="shared" si="26"/>
        <v>0</v>
      </c>
      <c r="L46" s="2">
        <f t="shared" si="26"/>
        <v>0</v>
      </c>
      <c r="M46" s="2">
        <f t="shared" si="26"/>
        <v>0</v>
      </c>
      <c r="N46" s="2">
        <f t="shared" si="26"/>
        <v>0</v>
      </c>
      <c r="O46" s="2">
        <f t="shared" si="26"/>
        <v>0</v>
      </c>
      <c r="P46" s="2">
        <f t="shared" si="26"/>
        <v>0</v>
      </c>
      <c r="Q46" s="2">
        <f t="shared" si="26"/>
        <v>0</v>
      </c>
      <c r="R46" s="2">
        <f t="shared" si="26"/>
        <v>0</v>
      </c>
      <c r="S46" s="2">
        <f t="shared" si="26"/>
        <v>0</v>
      </c>
      <c r="T46" s="2">
        <f t="shared" si="26"/>
        <v>0</v>
      </c>
      <c r="U46" s="2">
        <f t="shared" si="26"/>
        <v>0</v>
      </c>
      <c r="V46" s="2">
        <f t="shared" si="26"/>
        <v>0</v>
      </c>
      <c r="W46" s="2">
        <f t="shared" si="26"/>
        <v>0</v>
      </c>
      <c r="X46" s="2">
        <f t="shared" si="26"/>
        <v>0</v>
      </c>
      <c r="Y46" s="2">
        <f t="shared" si="26"/>
        <v>0</v>
      </c>
      <c r="Z46" s="2">
        <f t="shared" si="26"/>
        <v>0</v>
      </c>
      <c r="AA46" s="2">
        <f t="shared" si="26"/>
        <v>0</v>
      </c>
    </row>
    <row r="47" spans="1:27" x14ac:dyDescent="0.25">
      <c r="A47" s="737"/>
      <c r="B47" s="6" t="str">
        <f t="shared" si="18"/>
        <v>Miscellaneous</v>
      </c>
      <c r="C47" s="2">
        <v>0</v>
      </c>
      <c r="D47" s="2">
        <v>0</v>
      </c>
      <c r="E47" s="2">
        <v>0</v>
      </c>
      <c r="F47" s="2">
        <v>0</v>
      </c>
      <c r="G47" s="2">
        <f t="shared" ref="G47:AA47" si="27">F47</f>
        <v>0</v>
      </c>
      <c r="H47" s="2">
        <f t="shared" si="27"/>
        <v>0</v>
      </c>
      <c r="I47" s="2">
        <f t="shared" si="27"/>
        <v>0</v>
      </c>
      <c r="J47" s="2">
        <f t="shared" si="27"/>
        <v>0</v>
      </c>
      <c r="K47" s="2">
        <f t="shared" si="27"/>
        <v>0</v>
      </c>
      <c r="L47" s="2">
        <f t="shared" si="27"/>
        <v>0</v>
      </c>
      <c r="M47" s="2">
        <f t="shared" si="27"/>
        <v>0</v>
      </c>
      <c r="N47" s="2">
        <f t="shared" si="27"/>
        <v>0</v>
      </c>
      <c r="O47" s="2">
        <f t="shared" si="27"/>
        <v>0</v>
      </c>
      <c r="P47" s="2">
        <f t="shared" si="27"/>
        <v>0</v>
      </c>
      <c r="Q47" s="2">
        <f t="shared" si="27"/>
        <v>0</v>
      </c>
      <c r="R47" s="2">
        <f t="shared" si="27"/>
        <v>0</v>
      </c>
      <c r="S47" s="2">
        <f t="shared" si="27"/>
        <v>0</v>
      </c>
      <c r="T47" s="2">
        <f t="shared" si="27"/>
        <v>0</v>
      </c>
      <c r="U47" s="2">
        <f t="shared" si="27"/>
        <v>0</v>
      </c>
      <c r="V47" s="2">
        <f t="shared" si="27"/>
        <v>0</v>
      </c>
      <c r="W47" s="2">
        <f t="shared" si="27"/>
        <v>0</v>
      </c>
      <c r="X47" s="2">
        <f t="shared" si="27"/>
        <v>0</v>
      </c>
      <c r="Y47" s="2">
        <f t="shared" si="27"/>
        <v>0</v>
      </c>
      <c r="Z47" s="2">
        <f t="shared" si="27"/>
        <v>0</v>
      </c>
      <c r="AA47" s="2">
        <f t="shared" si="27"/>
        <v>0</v>
      </c>
    </row>
    <row r="48" spans="1:27" ht="15" customHeight="1" x14ac:dyDescent="0.25">
      <c r="A48" s="737"/>
      <c r="B48" s="6" t="str">
        <f t="shared" si="18"/>
        <v>Motors</v>
      </c>
      <c r="C48" s="2">
        <v>0</v>
      </c>
      <c r="D48" s="2">
        <v>0</v>
      </c>
      <c r="E48" s="2">
        <v>0</v>
      </c>
      <c r="F48" s="2">
        <v>0</v>
      </c>
      <c r="G48" s="2">
        <f t="shared" ref="G48:AA48" si="28">F48</f>
        <v>0</v>
      </c>
      <c r="H48" s="2">
        <f t="shared" si="28"/>
        <v>0</v>
      </c>
      <c r="I48" s="2">
        <f t="shared" si="28"/>
        <v>0</v>
      </c>
      <c r="J48" s="2">
        <f t="shared" si="28"/>
        <v>0</v>
      </c>
      <c r="K48" s="2">
        <f t="shared" si="28"/>
        <v>0</v>
      </c>
      <c r="L48" s="2">
        <f t="shared" si="28"/>
        <v>0</v>
      </c>
      <c r="M48" s="2">
        <f t="shared" si="28"/>
        <v>0</v>
      </c>
      <c r="N48" s="2">
        <f t="shared" si="28"/>
        <v>0</v>
      </c>
      <c r="O48" s="2">
        <f t="shared" si="28"/>
        <v>0</v>
      </c>
      <c r="P48" s="2">
        <f t="shared" si="28"/>
        <v>0</v>
      </c>
      <c r="Q48" s="2">
        <f t="shared" si="28"/>
        <v>0</v>
      </c>
      <c r="R48" s="2">
        <f t="shared" si="28"/>
        <v>0</v>
      </c>
      <c r="S48" s="2">
        <f t="shared" si="28"/>
        <v>0</v>
      </c>
      <c r="T48" s="2">
        <f t="shared" si="28"/>
        <v>0</v>
      </c>
      <c r="U48" s="2">
        <f t="shared" si="28"/>
        <v>0</v>
      </c>
      <c r="V48" s="2">
        <f t="shared" si="28"/>
        <v>0</v>
      </c>
      <c r="W48" s="2">
        <f t="shared" si="28"/>
        <v>0</v>
      </c>
      <c r="X48" s="2">
        <f t="shared" si="28"/>
        <v>0</v>
      </c>
      <c r="Y48" s="2">
        <f t="shared" si="28"/>
        <v>0</v>
      </c>
      <c r="Z48" s="2">
        <f t="shared" si="28"/>
        <v>0</v>
      </c>
      <c r="AA48" s="2">
        <f t="shared" si="28"/>
        <v>0</v>
      </c>
    </row>
    <row r="49" spans="1:28" x14ac:dyDescent="0.25">
      <c r="A49" s="737"/>
      <c r="B49" s="6" t="str">
        <f t="shared" si="18"/>
        <v>Process</v>
      </c>
      <c r="C49" s="2">
        <v>0</v>
      </c>
      <c r="D49" s="2">
        <v>0</v>
      </c>
      <c r="E49" s="2">
        <v>0</v>
      </c>
      <c r="F49" s="2">
        <v>0</v>
      </c>
      <c r="G49" s="2">
        <f t="shared" ref="G49:AA49" si="29">F49</f>
        <v>0</v>
      </c>
      <c r="H49" s="2">
        <f t="shared" si="29"/>
        <v>0</v>
      </c>
      <c r="I49" s="2">
        <f t="shared" si="29"/>
        <v>0</v>
      </c>
      <c r="J49" s="2">
        <f t="shared" si="29"/>
        <v>0</v>
      </c>
      <c r="K49" s="2">
        <f t="shared" si="29"/>
        <v>0</v>
      </c>
      <c r="L49" s="2">
        <f t="shared" si="29"/>
        <v>0</v>
      </c>
      <c r="M49" s="2">
        <f t="shared" si="29"/>
        <v>0</v>
      </c>
      <c r="N49" s="2">
        <f t="shared" si="29"/>
        <v>0</v>
      </c>
      <c r="O49" s="2">
        <f t="shared" si="29"/>
        <v>0</v>
      </c>
      <c r="P49" s="2">
        <f t="shared" si="29"/>
        <v>0</v>
      </c>
      <c r="Q49" s="2">
        <f t="shared" si="29"/>
        <v>0</v>
      </c>
      <c r="R49" s="2">
        <f t="shared" si="29"/>
        <v>0</v>
      </c>
      <c r="S49" s="2">
        <f t="shared" si="29"/>
        <v>0</v>
      </c>
      <c r="T49" s="2">
        <f t="shared" si="29"/>
        <v>0</v>
      </c>
      <c r="U49" s="2">
        <f t="shared" si="29"/>
        <v>0</v>
      </c>
      <c r="V49" s="2">
        <f t="shared" si="29"/>
        <v>0</v>
      </c>
      <c r="W49" s="2">
        <f t="shared" si="29"/>
        <v>0</v>
      </c>
      <c r="X49" s="2">
        <f t="shared" si="29"/>
        <v>0</v>
      </c>
      <c r="Y49" s="2">
        <f t="shared" si="29"/>
        <v>0</v>
      </c>
      <c r="Z49" s="2">
        <f t="shared" si="29"/>
        <v>0</v>
      </c>
      <c r="AA49" s="2">
        <f t="shared" si="29"/>
        <v>0</v>
      </c>
    </row>
    <row r="50" spans="1:28" x14ac:dyDescent="0.25">
      <c r="A50" s="737"/>
      <c r="B50" s="6" t="str">
        <f t="shared" si="18"/>
        <v>Refrigeration</v>
      </c>
      <c r="C50" s="2">
        <v>0</v>
      </c>
      <c r="D50" s="2">
        <v>0</v>
      </c>
      <c r="E50" s="2">
        <v>0</v>
      </c>
      <c r="F50" s="2">
        <v>0</v>
      </c>
      <c r="G50" s="2">
        <f t="shared" ref="G50:AA50" si="30">F50</f>
        <v>0</v>
      </c>
      <c r="H50" s="2">
        <f t="shared" si="30"/>
        <v>0</v>
      </c>
      <c r="I50" s="2">
        <f t="shared" si="30"/>
        <v>0</v>
      </c>
      <c r="J50" s="2">
        <f t="shared" si="30"/>
        <v>0</v>
      </c>
      <c r="K50" s="2">
        <f t="shared" si="30"/>
        <v>0</v>
      </c>
      <c r="L50" s="2">
        <f t="shared" si="30"/>
        <v>0</v>
      </c>
      <c r="M50" s="2">
        <f t="shared" si="30"/>
        <v>0</v>
      </c>
      <c r="N50" s="2">
        <f t="shared" si="30"/>
        <v>0</v>
      </c>
      <c r="O50" s="2">
        <f t="shared" si="30"/>
        <v>0</v>
      </c>
      <c r="P50" s="2">
        <f t="shared" si="30"/>
        <v>0</v>
      </c>
      <c r="Q50" s="2">
        <f t="shared" si="30"/>
        <v>0</v>
      </c>
      <c r="R50" s="2">
        <f t="shared" si="30"/>
        <v>0</v>
      </c>
      <c r="S50" s="2">
        <f t="shared" si="30"/>
        <v>0</v>
      </c>
      <c r="T50" s="2">
        <f t="shared" si="30"/>
        <v>0</v>
      </c>
      <c r="U50" s="2">
        <f t="shared" si="30"/>
        <v>0</v>
      </c>
      <c r="V50" s="2">
        <f t="shared" si="30"/>
        <v>0</v>
      </c>
      <c r="W50" s="2">
        <f t="shared" si="30"/>
        <v>0</v>
      </c>
      <c r="X50" s="2">
        <f t="shared" si="30"/>
        <v>0</v>
      </c>
      <c r="Y50" s="2">
        <f t="shared" si="30"/>
        <v>0</v>
      </c>
      <c r="Z50" s="2">
        <f t="shared" si="30"/>
        <v>0</v>
      </c>
      <c r="AA50" s="2">
        <f t="shared" si="30"/>
        <v>0</v>
      </c>
    </row>
    <row r="51" spans="1:28" x14ac:dyDescent="0.25">
      <c r="A51" s="737"/>
      <c r="B51" s="6" t="str">
        <f t="shared" si="18"/>
        <v>Water Heating</v>
      </c>
      <c r="C51" s="2">
        <v>0</v>
      </c>
      <c r="D51" s="2">
        <v>0</v>
      </c>
      <c r="E51" s="2">
        <v>0</v>
      </c>
      <c r="F51" s="2">
        <v>0</v>
      </c>
      <c r="G51" s="2">
        <f t="shared" ref="G51:AA51" si="31">F51</f>
        <v>0</v>
      </c>
      <c r="H51" s="2">
        <f t="shared" si="31"/>
        <v>0</v>
      </c>
      <c r="I51" s="2">
        <f t="shared" si="31"/>
        <v>0</v>
      </c>
      <c r="J51" s="2">
        <f t="shared" si="31"/>
        <v>0</v>
      </c>
      <c r="K51" s="2">
        <f t="shared" si="31"/>
        <v>0</v>
      </c>
      <c r="L51" s="2">
        <f t="shared" si="31"/>
        <v>0</v>
      </c>
      <c r="M51" s="2">
        <f t="shared" si="31"/>
        <v>0</v>
      </c>
      <c r="N51" s="2">
        <f t="shared" si="31"/>
        <v>0</v>
      </c>
      <c r="O51" s="2">
        <f t="shared" si="31"/>
        <v>0</v>
      </c>
      <c r="P51" s="2">
        <f t="shared" si="31"/>
        <v>0</v>
      </c>
      <c r="Q51" s="2">
        <f t="shared" si="31"/>
        <v>0</v>
      </c>
      <c r="R51" s="2">
        <f t="shared" si="31"/>
        <v>0</v>
      </c>
      <c r="S51" s="2">
        <f t="shared" si="31"/>
        <v>0</v>
      </c>
      <c r="T51" s="2">
        <f t="shared" si="31"/>
        <v>0</v>
      </c>
      <c r="U51" s="2">
        <f t="shared" si="31"/>
        <v>0</v>
      </c>
      <c r="V51" s="2">
        <f t="shared" si="31"/>
        <v>0</v>
      </c>
      <c r="W51" s="2">
        <f t="shared" si="31"/>
        <v>0</v>
      </c>
      <c r="X51" s="2">
        <f t="shared" si="31"/>
        <v>0</v>
      </c>
      <c r="Y51" s="2">
        <f t="shared" si="31"/>
        <v>0</v>
      </c>
      <c r="Z51" s="2">
        <f t="shared" si="31"/>
        <v>0</v>
      </c>
      <c r="AA51" s="2">
        <f t="shared" si="31"/>
        <v>0</v>
      </c>
    </row>
    <row r="52" spans="1:28" ht="15" customHeight="1" x14ac:dyDescent="0.25">
      <c r="A52" s="737"/>
      <c r="B52" s="6" t="str">
        <f t="shared" si="18"/>
        <v xml:space="preserve"> </v>
      </c>
      <c r="C52" s="2"/>
      <c r="D52" s="2"/>
      <c r="E52" s="2"/>
      <c r="F52" s="2"/>
      <c r="G52" s="2"/>
      <c r="H52" s="2"/>
      <c r="I52" s="2"/>
      <c r="J52" s="2"/>
      <c r="K52" s="2"/>
      <c r="L52" s="2"/>
      <c r="M52" s="2"/>
      <c r="N52" s="2"/>
      <c r="O52" s="2"/>
      <c r="P52" s="2"/>
      <c r="Q52" s="2"/>
      <c r="R52" s="2"/>
      <c r="S52" s="2"/>
      <c r="T52" s="2"/>
      <c r="U52" s="2"/>
      <c r="V52" s="2"/>
      <c r="W52" s="2"/>
      <c r="X52" s="2"/>
      <c r="Y52" s="2"/>
      <c r="Z52" s="2"/>
      <c r="AA52" s="2"/>
    </row>
    <row r="53" spans="1:28" ht="15" customHeight="1" thickBot="1" x14ac:dyDescent="0.3">
      <c r="A53" s="738"/>
      <c r="B53" s="136" t="str">
        <f t="shared" si="18"/>
        <v>Monthly kWh</v>
      </c>
      <c r="C53" s="166">
        <f>SUM(C39:C52)</f>
        <v>0</v>
      </c>
      <c r="D53" s="166">
        <f t="shared" ref="D53:AA53" si="32">SUM(D39:D52)</f>
        <v>0</v>
      </c>
      <c r="E53" s="166">
        <f t="shared" si="32"/>
        <v>0</v>
      </c>
      <c r="F53" s="166">
        <f t="shared" si="32"/>
        <v>0</v>
      </c>
      <c r="G53" s="166">
        <f t="shared" si="32"/>
        <v>0</v>
      </c>
      <c r="H53" s="166">
        <f t="shared" si="32"/>
        <v>0</v>
      </c>
      <c r="I53" s="166">
        <f t="shared" si="32"/>
        <v>0</v>
      </c>
      <c r="J53" s="166">
        <f t="shared" si="32"/>
        <v>0</v>
      </c>
      <c r="K53" s="166">
        <f t="shared" si="32"/>
        <v>0</v>
      </c>
      <c r="L53" s="166">
        <f t="shared" si="32"/>
        <v>0</v>
      </c>
      <c r="M53" s="166">
        <f t="shared" si="32"/>
        <v>0</v>
      </c>
      <c r="N53" s="166">
        <f t="shared" si="32"/>
        <v>0</v>
      </c>
      <c r="O53" s="166">
        <f t="shared" si="32"/>
        <v>0</v>
      </c>
      <c r="P53" s="166">
        <f t="shared" si="32"/>
        <v>0</v>
      </c>
      <c r="Q53" s="166">
        <f t="shared" si="32"/>
        <v>0</v>
      </c>
      <c r="R53" s="166">
        <f t="shared" si="32"/>
        <v>0</v>
      </c>
      <c r="S53" s="166">
        <f t="shared" si="32"/>
        <v>0</v>
      </c>
      <c r="T53" s="166">
        <f t="shared" si="32"/>
        <v>0</v>
      </c>
      <c r="U53" s="166">
        <f t="shared" si="32"/>
        <v>0</v>
      </c>
      <c r="V53" s="166">
        <f t="shared" si="32"/>
        <v>0</v>
      </c>
      <c r="W53" s="166">
        <f t="shared" si="32"/>
        <v>0</v>
      </c>
      <c r="X53" s="166">
        <f t="shared" si="32"/>
        <v>0</v>
      </c>
      <c r="Y53" s="166">
        <f t="shared" si="32"/>
        <v>0</v>
      </c>
      <c r="Z53" s="166">
        <f t="shared" si="32"/>
        <v>0</v>
      </c>
      <c r="AA53" s="166">
        <f t="shared" si="32"/>
        <v>0</v>
      </c>
    </row>
    <row r="54" spans="1:28" x14ac:dyDescent="0.25">
      <c r="A54" s="302"/>
      <c r="B54" s="302"/>
      <c r="C54" s="302"/>
      <c r="D54" s="302"/>
      <c r="E54" s="302"/>
      <c r="F54" s="302"/>
      <c r="G54" s="302"/>
      <c r="H54" s="302"/>
      <c r="I54" s="302"/>
      <c r="J54" s="302"/>
      <c r="K54" s="302"/>
      <c r="L54" s="302"/>
      <c r="M54" s="302"/>
      <c r="N54" s="302"/>
      <c r="O54" s="302"/>
      <c r="P54" s="302"/>
      <c r="Q54" s="302"/>
      <c r="R54" s="302"/>
      <c r="S54" s="302"/>
      <c r="T54" s="302"/>
      <c r="U54" s="302"/>
      <c r="V54" s="302"/>
      <c r="W54" s="302"/>
      <c r="X54" s="302"/>
      <c r="Y54" s="302"/>
      <c r="Z54" s="302"/>
      <c r="AA54" s="302"/>
    </row>
    <row r="55" spans="1:28" ht="15.75" thickBot="1" x14ac:dyDescent="0.3">
      <c r="A55" s="298" t="s">
        <v>206</v>
      </c>
      <c r="B55" s="296"/>
      <c r="C55" s="296"/>
      <c r="D55" s="296"/>
      <c r="E55" s="296"/>
      <c r="F55" s="296"/>
      <c r="G55" s="296"/>
      <c r="H55" s="308"/>
      <c r="I55" s="308"/>
      <c r="J55" s="308"/>
      <c r="K55" s="308"/>
      <c r="L55" s="308"/>
      <c r="M55" s="308"/>
      <c r="N55" s="308"/>
      <c r="O55" s="308"/>
      <c r="P55" s="308"/>
      <c r="Q55" s="308"/>
      <c r="R55" s="308"/>
      <c r="S55" s="308"/>
      <c r="T55" s="308"/>
      <c r="U55" s="308"/>
      <c r="V55" s="308"/>
      <c r="W55" s="308"/>
      <c r="X55" s="308"/>
      <c r="Y55" s="308"/>
      <c r="Z55" s="308"/>
      <c r="AA55" s="308"/>
      <c r="AB55" s="137"/>
    </row>
    <row r="56" spans="1:28" ht="16.350000000000001" customHeight="1" thickBot="1" x14ac:dyDescent="0.3">
      <c r="A56" s="745" t="s">
        <v>207</v>
      </c>
      <c r="B56" s="313" t="s">
        <v>10</v>
      </c>
      <c r="C56" s="102">
        <f>C$2</f>
        <v>45658</v>
      </c>
      <c r="D56" s="102">
        <f t="shared" ref="D56:AA56" si="33">D$2</f>
        <v>45689</v>
      </c>
      <c r="E56" s="102">
        <f t="shared" si="33"/>
        <v>45717</v>
      </c>
      <c r="F56" s="102">
        <f t="shared" si="33"/>
        <v>45748</v>
      </c>
      <c r="G56" s="102">
        <f t="shared" si="33"/>
        <v>45778</v>
      </c>
      <c r="H56" s="102">
        <f t="shared" si="33"/>
        <v>45809</v>
      </c>
      <c r="I56" s="102">
        <f t="shared" si="33"/>
        <v>45839</v>
      </c>
      <c r="J56" s="102">
        <f t="shared" si="33"/>
        <v>45870</v>
      </c>
      <c r="K56" s="102">
        <f t="shared" si="33"/>
        <v>45901</v>
      </c>
      <c r="L56" s="102">
        <f t="shared" si="33"/>
        <v>45931</v>
      </c>
      <c r="M56" s="102">
        <f t="shared" si="33"/>
        <v>45962</v>
      </c>
      <c r="N56" s="102">
        <f t="shared" si="33"/>
        <v>45992</v>
      </c>
      <c r="O56" s="102">
        <f t="shared" si="33"/>
        <v>46023</v>
      </c>
      <c r="P56" s="102">
        <f t="shared" si="33"/>
        <v>46054</v>
      </c>
      <c r="Q56" s="102">
        <f t="shared" si="33"/>
        <v>46082</v>
      </c>
      <c r="R56" s="102">
        <f t="shared" si="33"/>
        <v>46113</v>
      </c>
      <c r="S56" s="102">
        <f t="shared" si="33"/>
        <v>46143</v>
      </c>
      <c r="T56" s="102">
        <f t="shared" si="33"/>
        <v>46174</v>
      </c>
      <c r="U56" s="102">
        <f t="shared" si="33"/>
        <v>46204</v>
      </c>
      <c r="V56" s="102">
        <f t="shared" si="33"/>
        <v>46235</v>
      </c>
      <c r="W56" s="102">
        <f t="shared" si="33"/>
        <v>46266</v>
      </c>
      <c r="X56" s="102">
        <f t="shared" si="33"/>
        <v>46296</v>
      </c>
      <c r="Y56" s="102">
        <f t="shared" si="33"/>
        <v>46327</v>
      </c>
      <c r="Z56" s="102">
        <f t="shared" si="33"/>
        <v>46357</v>
      </c>
      <c r="AA56" s="102">
        <f t="shared" si="33"/>
        <v>46388</v>
      </c>
    </row>
    <row r="57" spans="1:28" ht="15" customHeight="1" x14ac:dyDescent="0.25">
      <c r="A57" s="746"/>
      <c r="B57" s="312" t="str">
        <f t="shared" ref="B57:B71" si="34">B39</f>
        <v>Air Comp</v>
      </c>
      <c r="C57" s="2">
        <f>(C3*0.5)-C39</f>
        <v>0</v>
      </c>
      <c r="D57" s="2">
        <f>(D3*0.5)+C21-D39</f>
        <v>0</v>
      </c>
      <c r="E57" s="2">
        <f t="shared" ref="E57:AA57" si="35">(E3*0.5)+D21-E39</f>
        <v>0</v>
      </c>
      <c r="F57" s="2">
        <f t="shared" si="35"/>
        <v>0</v>
      </c>
      <c r="G57" s="2">
        <f t="shared" si="35"/>
        <v>0</v>
      </c>
      <c r="H57" s="2">
        <f t="shared" si="35"/>
        <v>0</v>
      </c>
      <c r="I57" s="2">
        <f t="shared" si="35"/>
        <v>0</v>
      </c>
      <c r="J57" s="2">
        <f t="shared" si="35"/>
        <v>0</v>
      </c>
      <c r="K57" s="2">
        <f t="shared" si="35"/>
        <v>0</v>
      </c>
      <c r="L57" s="2">
        <f t="shared" si="35"/>
        <v>245455.5</v>
      </c>
      <c r="M57" s="2">
        <f t="shared" si="35"/>
        <v>500650.87871879042</v>
      </c>
      <c r="N57" s="2">
        <f t="shared" si="35"/>
        <v>631458.61620086641</v>
      </c>
      <c r="O57" s="2">
        <f t="shared" si="35"/>
        <v>752526.47496415197</v>
      </c>
      <c r="P57" s="2">
        <f t="shared" si="35"/>
        <v>752526.47496415197</v>
      </c>
      <c r="Q57" s="2">
        <f t="shared" si="35"/>
        <v>752526.47496415197</v>
      </c>
      <c r="R57" s="2">
        <f t="shared" si="35"/>
        <v>752526.47496415197</v>
      </c>
      <c r="S57" s="2">
        <f t="shared" si="35"/>
        <v>752526.47496415197</v>
      </c>
      <c r="T57" s="2">
        <f t="shared" si="35"/>
        <v>752526.47496415197</v>
      </c>
      <c r="U57" s="2">
        <f t="shared" si="35"/>
        <v>752526.47496415197</v>
      </c>
      <c r="V57" s="2">
        <f t="shared" si="35"/>
        <v>752526.47496415197</v>
      </c>
      <c r="W57" s="2">
        <f t="shared" si="35"/>
        <v>752526.47496415197</v>
      </c>
      <c r="X57" s="2">
        <f t="shared" si="35"/>
        <v>752526.47496415197</v>
      </c>
      <c r="Y57" s="2">
        <f t="shared" si="35"/>
        <v>752526.47496415197</v>
      </c>
      <c r="Z57" s="2">
        <f t="shared" si="35"/>
        <v>752526.47496415197</v>
      </c>
      <c r="AA57" s="2">
        <f t="shared" si="35"/>
        <v>752526.47496415197</v>
      </c>
    </row>
    <row r="58" spans="1:28" x14ac:dyDescent="0.25">
      <c r="A58" s="746"/>
      <c r="B58" s="7" t="str">
        <f t="shared" si="34"/>
        <v>Building Shell</v>
      </c>
      <c r="C58" s="2">
        <f t="shared" ref="C58:C69" si="36">(C4*0.5)-C40</f>
        <v>0</v>
      </c>
      <c r="D58" s="2">
        <f t="shared" ref="D58:AA58" si="37">(D4*0.5)+C22-D40</f>
        <v>0</v>
      </c>
      <c r="E58" s="2">
        <f t="shared" si="37"/>
        <v>0</v>
      </c>
      <c r="F58" s="2">
        <f t="shared" si="37"/>
        <v>0</v>
      </c>
      <c r="G58" s="2">
        <f t="shared" si="37"/>
        <v>0</v>
      </c>
      <c r="H58" s="2">
        <f t="shared" si="37"/>
        <v>0</v>
      </c>
      <c r="I58" s="2">
        <f t="shared" si="37"/>
        <v>0</v>
      </c>
      <c r="J58" s="2">
        <f t="shared" si="37"/>
        <v>0</v>
      </c>
      <c r="K58" s="2">
        <f t="shared" si="37"/>
        <v>0</v>
      </c>
      <c r="L58" s="2">
        <f t="shared" si="37"/>
        <v>0</v>
      </c>
      <c r="M58" s="2">
        <f t="shared" si="37"/>
        <v>0</v>
      </c>
      <c r="N58" s="2">
        <f t="shared" si="37"/>
        <v>0</v>
      </c>
      <c r="O58" s="2">
        <f t="shared" si="37"/>
        <v>0</v>
      </c>
      <c r="P58" s="2">
        <f t="shared" si="37"/>
        <v>0</v>
      </c>
      <c r="Q58" s="2">
        <f t="shared" si="37"/>
        <v>0</v>
      </c>
      <c r="R58" s="2">
        <f t="shared" si="37"/>
        <v>0</v>
      </c>
      <c r="S58" s="2">
        <f t="shared" si="37"/>
        <v>0</v>
      </c>
      <c r="T58" s="2">
        <f t="shared" si="37"/>
        <v>0</v>
      </c>
      <c r="U58" s="2">
        <f t="shared" si="37"/>
        <v>0</v>
      </c>
      <c r="V58" s="2">
        <f t="shared" si="37"/>
        <v>0</v>
      </c>
      <c r="W58" s="2">
        <f t="shared" si="37"/>
        <v>0</v>
      </c>
      <c r="X58" s="2">
        <f t="shared" si="37"/>
        <v>0</v>
      </c>
      <c r="Y58" s="2">
        <f t="shared" si="37"/>
        <v>0</v>
      </c>
      <c r="Z58" s="2">
        <f t="shared" si="37"/>
        <v>0</v>
      </c>
      <c r="AA58" s="2">
        <f t="shared" si="37"/>
        <v>0</v>
      </c>
    </row>
    <row r="59" spans="1:28" x14ac:dyDescent="0.25">
      <c r="A59" s="746"/>
      <c r="B59" s="6" t="str">
        <f t="shared" si="34"/>
        <v>Cooking</v>
      </c>
      <c r="C59" s="2">
        <f t="shared" si="36"/>
        <v>0</v>
      </c>
      <c r="D59" s="2">
        <f t="shared" ref="D59:AA59" si="38">(D5*0.5)+C23-D41</f>
        <v>0</v>
      </c>
      <c r="E59" s="2">
        <f t="shared" si="38"/>
        <v>14689.5</v>
      </c>
      <c r="F59" s="2">
        <f t="shared" si="38"/>
        <v>29379</v>
      </c>
      <c r="G59" s="2">
        <f t="shared" si="38"/>
        <v>29379</v>
      </c>
      <c r="H59" s="2">
        <f t="shared" si="38"/>
        <v>29379</v>
      </c>
      <c r="I59" s="2">
        <f t="shared" si="38"/>
        <v>29379</v>
      </c>
      <c r="J59" s="2">
        <f t="shared" si="38"/>
        <v>29379</v>
      </c>
      <c r="K59" s="2">
        <f t="shared" si="38"/>
        <v>29379</v>
      </c>
      <c r="L59" s="2">
        <f t="shared" si="38"/>
        <v>29379</v>
      </c>
      <c r="M59" s="2">
        <f t="shared" si="38"/>
        <v>29961.891597212823</v>
      </c>
      <c r="N59" s="2">
        <f t="shared" si="38"/>
        <v>37790.195545353949</v>
      </c>
      <c r="O59" s="2">
        <f t="shared" si="38"/>
        <v>45035.607896282258</v>
      </c>
      <c r="P59" s="2">
        <f t="shared" si="38"/>
        <v>45035.607896282258</v>
      </c>
      <c r="Q59" s="2">
        <f t="shared" si="38"/>
        <v>45035.607896282258</v>
      </c>
      <c r="R59" s="2">
        <f t="shared" si="38"/>
        <v>45035.607896282258</v>
      </c>
      <c r="S59" s="2">
        <f t="shared" si="38"/>
        <v>45035.607896282258</v>
      </c>
      <c r="T59" s="2">
        <f t="shared" si="38"/>
        <v>45035.607896282258</v>
      </c>
      <c r="U59" s="2">
        <f t="shared" si="38"/>
        <v>45035.607896282258</v>
      </c>
      <c r="V59" s="2">
        <f t="shared" si="38"/>
        <v>45035.607896282258</v>
      </c>
      <c r="W59" s="2">
        <f t="shared" si="38"/>
        <v>45035.607896282258</v>
      </c>
      <c r="X59" s="2">
        <f t="shared" si="38"/>
        <v>45035.607896282258</v>
      </c>
      <c r="Y59" s="2">
        <f t="shared" si="38"/>
        <v>45035.607896282258</v>
      </c>
      <c r="Z59" s="2">
        <f t="shared" si="38"/>
        <v>45035.607896282258</v>
      </c>
      <c r="AA59" s="2">
        <f t="shared" si="38"/>
        <v>45035.607896282258</v>
      </c>
    </row>
    <row r="60" spans="1:28" x14ac:dyDescent="0.25">
      <c r="A60" s="746"/>
      <c r="B60" s="6" t="str">
        <f t="shared" si="34"/>
        <v>Cooling</v>
      </c>
      <c r="C60" s="2">
        <f t="shared" si="36"/>
        <v>0</v>
      </c>
      <c r="D60" s="2">
        <f t="shared" ref="D60:AA60" si="39">(D6*0.5)+C24-D42</f>
        <v>0</v>
      </c>
      <c r="E60" s="2">
        <f t="shared" si="39"/>
        <v>75092</v>
      </c>
      <c r="F60" s="2">
        <f t="shared" si="39"/>
        <v>185323.5</v>
      </c>
      <c r="G60" s="2">
        <f t="shared" si="39"/>
        <v>502490.5</v>
      </c>
      <c r="H60" s="2">
        <f t="shared" si="39"/>
        <v>1163429</v>
      </c>
      <c r="I60" s="2">
        <f t="shared" si="39"/>
        <v>1685430</v>
      </c>
      <c r="J60" s="2">
        <f t="shared" si="39"/>
        <v>2359842</v>
      </c>
      <c r="K60" s="2">
        <f t="shared" si="39"/>
        <v>3025069</v>
      </c>
      <c r="L60" s="2">
        <f t="shared" si="39"/>
        <v>3335457</v>
      </c>
      <c r="M60" s="2">
        <f t="shared" si="39"/>
        <v>3581618.3524257326</v>
      </c>
      <c r="N60" s="2">
        <f t="shared" si="39"/>
        <v>4517406.9690442272</v>
      </c>
      <c r="O60" s="2">
        <f t="shared" si="39"/>
        <v>5383517.233236989</v>
      </c>
      <c r="P60" s="2">
        <f t="shared" si="39"/>
        <v>5383517.233236989</v>
      </c>
      <c r="Q60" s="2">
        <f t="shared" si="39"/>
        <v>5383517.233236989</v>
      </c>
      <c r="R60" s="2">
        <f t="shared" si="39"/>
        <v>5383517.233236989</v>
      </c>
      <c r="S60" s="2">
        <f t="shared" si="39"/>
        <v>5383517.233236989</v>
      </c>
      <c r="T60" s="2">
        <f t="shared" si="39"/>
        <v>5383517.233236989</v>
      </c>
      <c r="U60" s="2">
        <f t="shared" si="39"/>
        <v>5383517.233236989</v>
      </c>
      <c r="V60" s="2">
        <f t="shared" si="39"/>
        <v>5383517.233236989</v>
      </c>
      <c r="W60" s="2">
        <f t="shared" si="39"/>
        <v>5383517.233236989</v>
      </c>
      <c r="X60" s="2">
        <f t="shared" si="39"/>
        <v>5383517.233236989</v>
      </c>
      <c r="Y60" s="2">
        <f t="shared" si="39"/>
        <v>5383517.233236989</v>
      </c>
      <c r="Z60" s="2">
        <f t="shared" si="39"/>
        <v>5383517.233236989</v>
      </c>
      <c r="AA60" s="2">
        <f t="shared" si="39"/>
        <v>5383517.233236989</v>
      </c>
    </row>
    <row r="61" spans="1:28" x14ac:dyDescent="0.25">
      <c r="A61" s="746"/>
      <c r="B61" s="7" t="str">
        <f t="shared" si="34"/>
        <v>Ext Lighting</v>
      </c>
      <c r="C61" s="2">
        <f t="shared" si="36"/>
        <v>0</v>
      </c>
      <c r="D61" s="2">
        <f t="shared" ref="D61:AA61" si="40">(D7*0.5)+C25-D43</f>
        <v>0</v>
      </c>
      <c r="E61" s="2">
        <f t="shared" si="40"/>
        <v>0</v>
      </c>
      <c r="F61" s="2">
        <f t="shared" si="40"/>
        <v>0</v>
      </c>
      <c r="G61" s="2">
        <f t="shared" si="40"/>
        <v>0</v>
      </c>
      <c r="H61" s="2">
        <f t="shared" si="40"/>
        <v>0</v>
      </c>
      <c r="I61" s="2">
        <f t="shared" si="40"/>
        <v>0</v>
      </c>
      <c r="J61" s="2">
        <f t="shared" si="40"/>
        <v>0</v>
      </c>
      <c r="K61" s="2">
        <f t="shared" si="40"/>
        <v>0</v>
      </c>
      <c r="L61" s="2">
        <f t="shared" si="40"/>
        <v>0</v>
      </c>
      <c r="M61" s="2">
        <f t="shared" si="40"/>
        <v>0</v>
      </c>
      <c r="N61" s="2">
        <f t="shared" si="40"/>
        <v>0</v>
      </c>
      <c r="O61" s="2">
        <f t="shared" si="40"/>
        <v>0</v>
      </c>
      <c r="P61" s="2">
        <f t="shared" si="40"/>
        <v>0</v>
      </c>
      <c r="Q61" s="2">
        <f t="shared" si="40"/>
        <v>0</v>
      </c>
      <c r="R61" s="2">
        <f t="shared" si="40"/>
        <v>0</v>
      </c>
      <c r="S61" s="2">
        <f t="shared" si="40"/>
        <v>0</v>
      </c>
      <c r="T61" s="2">
        <f t="shared" si="40"/>
        <v>0</v>
      </c>
      <c r="U61" s="2">
        <f t="shared" si="40"/>
        <v>0</v>
      </c>
      <c r="V61" s="2">
        <f t="shared" si="40"/>
        <v>0</v>
      </c>
      <c r="W61" s="2">
        <f t="shared" si="40"/>
        <v>0</v>
      </c>
      <c r="X61" s="2">
        <f t="shared" si="40"/>
        <v>0</v>
      </c>
      <c r="Y61" s="2">
        <f t="shared" si="40"/>
        <v>0</v>
      </c>
      <c r="Z61" s="2">
        <f t="shared" si="40"/>
        <v>0</v>
      </c>
      <c r="AA61" s="2">
        <f t="shared" si="40"/>
        <v>0</v>
      </c>
    </row>
    <row r="62" spans="1:28" x14ac:dyDescent="0.25">
      <c r="A62" s="746"/>
      <c r="B62" s="6" t="str">
        <f t="shared" si="34"/>
        <v>Heating</v>
      </c>
      <c r="C62" s="2">
        <f t="shared" si="36"/>
        <v>0</v>
      </c>
      <c r="D62" s="2">
        <f t="shared" ref="D62:AA62" si="41">(D8*0.5)+C26-D44</f>
        <v>0</v>
      </c>
      <c r="E62" s="2">
        <f t="shared" si="41"/>
        <v>0</v>
      </c>
      <c r="F62" s="2">
        <f t="shared" si="41"/>
        <v>0</v>
      </c>
      <c r="G62" s="2">
        <f t="shared" si="41"/>
        <v>0</v>
      </c>
      <c r="H62" s="2">
        <f t="shared" si="41"/>
        <v>0</v>
      </c>
      <c r="I62" s="2">
        <f t="shared" si="41"/>
        <v>0</v>
      </c>
      <c r="J62" s="2">
        <f t="shared" si="41"/>
        <v>0</v>
      </c>
      <c r="K62" s="2">
        <f t="shared" si="41"/>
        <v>0</v>
      </c>
      <c r="L62" s="2">
        <f t="shared" si="41"/>
        <v>0</v>
      </c>
      <c r="M62" s="2">
        <f t="shared" si="41"/>
        <v>0</v>
      </c>
      <c r="N62" s="2">
        <f t="shared" si="41"/>
        <v>0</v>
      </c>
      <c r="O62" s="2">
        <f t="shared" si="41"/>
        <v>0</v>
      </c>
      <c r="P62" s="2">
        <f t="shared" si="41"/>
        <v>0</v>
      </c>
      <c r="Q62" s="2">
        <f t="shared" si="41"/>
        <v>0</v>
      </c>
      <c r="R62" s="2">
        <f t="shared" si="41"/>
        <v>0</v>
      </c>
      <c r="S62" s="2">
        <f t="shared" si="41"/>
        <v>0</v>
      </c>
      <c r="T62" s="2">
        <f t="shared" si="41"/>
        <v>0</v>
      </c>
      <c r="U62" s="2">
        <f t="shared" si="41"/>
        <v>0</v>
      </c>
      <c r="V62" s="2">
        <f t="shared" si="41"/>
        <v>0</v>
      </c>
      <c r="W62" s="2">
        <f t="shared" si="41"/>
        <v>0</v>
      </c>
      <c r="X62" s="2">
        <f t="shared" si="41"/>
        <v>0</v>
      </c>
      <c r="Y62" s="2">
        <f t="shared" si="41"/>
        <v>0</v>
      </c>
      <c r="Z62" s="2">
        <f t="shared" si="41"/>
        <v>0</v>
      </c>
      <c r="AA62" s="2">
        <f t="shared" si="41"/>
        <v>0</v>
      </c>
    </row>
    <row r="63" spans="1:28" x14ac:dyDescent="0.25">
      <c r="A63" s="746"/>
      <c r="B63" s="6" t="str">
        <f t="shared" si="34"/>
        <v>HVAC</v>
      </c>
      <c r="C63" s="2">
        <f t="shared" si="36"/>
        <v>0</v>
      </c>
      <c r="D63" s="2">
        <f t="shared" ref="D63:AA63" si="42">(D9*0.5)+C27-D45</f>
        <v>0</v>
      </c>
      <c r="E63" s="2">
        <f t="shared" si="42"/>
        <v>68515</v>
      </c>
      <c r="F63" s="2">
        <f t="shared" si="42"/>
        <v>169666.5</v>
      </c>
      <c r="G63" s="2">
        <f t="shared" si="42"/>
        <v>238529.5</v>
      </c>
      <c r="H63" s="2">
        <f t="shared" si="42"/>
        <v>1185426.5</v>
      </c>
      <c r="I63" s="2">
        <f t="shared" si="42"/>
        <v>2204232.5</v>
      </c>
      <c r="J63" s="2">
        <f t="shared" si="42"/>
        <v>2924746.5</v>
      </c>
      <c r="K63" s="2">
        <f t="shared" si="42"/>
        <v>3735806.5</v>
      </c>
      <c r="L63" s="2">
        <f t="shared" si="42"/>
        <v>4429706</v>
      </c>
      <c r="M63" s="2">
        <f t="shared" si="42"/>
        <v>5022636.5435348973</v>
      </c>
      <c r="N63" s="2">
        <f t="shared" si="42"/>
        <v>6334927.7036661142</v>
      </c>
      <c r="O63" s="2">
        <f t="shared" si="42"/>
        <v>7549506.3202624321</v>
      </c>
      <c r="P63" s="2">
        <f t="shared" si="42"/>
        <v>7549506.3202624321</v>
      </c>
      <c r="Q63" s="2">
        <f t="shared" si="42"/>
        <v>7549506.3202624321</v>
      </c>
      <c r="R63" s="2">
        <f t="shared" si="42"/>
        <v>7549506.3202624321</v>
      </c>
      <c r="S63" s="2">
        <f t="shared" si="42"/>
        <v>7549506.3202624321</v>
      </c>
      <c r="T63" s="2">
        <f t="shared" si="42"/>
        <v>7549506.3202624321</v>
      </c>
      <c r="U63" s="2">
        <f t="shared" si="42"/>
        <v>7549506.3202624321</v>
      </c>
      <c r="V63" s="2">
        <f t="shared" si="42"/>
        <v>7549506.3202624321</v>
      </c>
      <c r="W63" s="2">
        <f t="shared" si="42"/>
        <v>7549506.3202624321</v>
      </c>
      <c r="X63" s="2">
        <f t="shared" si="42"/>
        <v>7549506.3202624321</v>
      </c>
      <c r="Y63" s="2">
        <f t="shared" si="42"/>
        <v>7549506.3202624321</v>
      </c>
      <c r="Z63" s="2">
        <f t="shared" si="42"/>
        <v>7549506.3202624321</v>
      </c>
      <c r="AA63" s="2">
        <f t="shared" si="42"/>
        <v>7549506.3202624321</v>
      </c>
    </row>
    <row r="64" spans="1:28" x14ac:dyDescent="0.25">
      <c r="A64" s="746"/>
      <c r="B64" s="6" t="str">
        <f t="shared" si="34"/>
        <v>Lighting</v>
      </c>
      <c r="C64" s="2">
        <f t="shared" si="36"/>
        <v>0</v>
      </c>
      <c r="D64" s="2">
        <f t="shared" ref="D64:AA64" si="43">(D10*0.5)+C28-D46</f>
        <v>0</v>
      </c>
      <c r="E64" s="2">
        <f t="shared" si="43"/>
        <v>0</v>
      </c>
      <c r="F64" s="2">
        <f t="shared" si="43"/>
        <v>0</v>
      </c>
      <c r="G64" s="2">
        <f t="shared" si="43"/>
        <v>0</v>
      </c>
      <c r="H64" s="2">
        <f t="shared" si="43"/>
        <v>0</v>
      </c>
      <c r="I64" s="2">
        <f t="shared" si="43"/>
        <v>0</v>
      </c>
      <c r="J64" s="2">
        <f t="shared" si="43"/>
        <v>0</v>
      </c>
      <c r="K64" s="2">
        <f t="shared" si="43"/>
        <v>0</v>
      </c>
      <c r="L64" s="2">
        <f t="shared" si="43"/>
        <v>35478</v>
      </c>
      <c r="M64" s="2">
        <f t="shared" si="43"/>
        <v>72363.796595249427</v>
      </c>
      <c r="N64" s="2">
        <f t="shared" si="43"/>
        <v>91270.673444165383</v>
      </c>
      <c r="O64" s="2">
        <f t="shared" si="43"/>
        <v>108769.75369783191</v>
      </c>
      <c r="P64" s="2">
        <f t="shared" si="43"/>
        <v>108769.75369783191</v>
      </c>
      <c r="Q64" s="2">
        <f t="shared" si="43"/>
        <v>108769.75369783191</v>
      </c>
      <c r="R64" s="2">
        <f t="shared" si="43"/>
        <v>108769.75369783191</v>
      </c>
      <c r="S64" s="2">
        <f t="shared" si="43"/>
        <v>108769.75369783191</v>
      </c>
      <c r="T64" s="2">
        <f t="shared" si="43"/>
        <v>108769.75369783191</v>
      </c>
      <c r="U64" s="2">
        <f t="shared" si="43"/>
        <v>108769.75369783191</v>
      </c>
      <c r="V64" s="2">
        <f t="shared" si="43"/>
        <v>108769.75369783191</v>
      </c>
      <c r="W64" s="2">
        <f t="shared" si="43"/>
        <v>108769.75369783191</v>
      </c>
      <c r="X64" s="2">
        <f t="shared" si="43"/>
        <v>108769.75369783191</v>
      </c>
      <c r="Y64" s="2">
        <f t="shared" si="43"/>
        <v>108769.75369783191</v>
      </c>
      <c r="Z64" s="2">
        <f t="shared" si="43"/>
        <v>108769.75369783191</v>
      </c>
      <c r="AA64" s="2">
        <f t="shared" si="43"/>
        <v>108769.75369783191</v>
      </c>
    </row>
    <row r="65" spans="1:35" x14ac:dyDescent="0.25">
      <c r="A65" s="746"/>
      <c r="B65" s="6" t="str">
        <f t="shared" si="34"/>
        <v>Miscellaneous</v>
      </c>
      <c r="C65" s="2">
        <f t="shared" si="36"/>
        <v>0</v>
      </c>
      <c r="D65" s="2">
        <f t="shared" ref="D65:AA65" si="44">(D11*0.5)+C29-D47</f>
        <v>0</v>
      </c>
      <c r="E65" s="2">
        <f t="shared" si="44"/>
        <v>0</v>
      </c>
      <c r="F65" s="2">
        <f t="shared" si="44"/>
        <v>0</v>
      </c>
      <c r="G65" s="2">
        <f t="shared" si="44"/>
        <v>91914</v>
      </c>
      <c r="H65" s="2">
        <f t="shared" si="44"/>
        <v>183828</v>
      </c>
      <c r="I65" s="2">
        <f t="shared" si="44"/>
        <v>183828</v>
      </c>
      <c r="J65" s="2">
        <f t="shared" si="44"/>
        <v>183828</v>
      </c>
      <c r="K65" s="2">
        <f t="shared" si="44"/>
        <v>183828</v>
      </c>
      <c r="L65" s="2">
        <f t="shared" si="44"/>
        <v>183828</v>
      </c>
      <c r="M65" s="2">
        <f t="shared" si="44"/>
        <v>187475.22408973888</v>
      </c>
      <c r="N65" s="2">
        <f t="shared" si="44"/>
        <v>236457.88034689153</v>
      </c>
      <c r="O65" s="2">
        <f t="shared" si="44"/>
        <v>281793.31251430529</v>
      </c>
      <c r="P65" s="2">
        <f t="shared" si="44"/>
        <v>281793.31251430529</v>
      </c>
      <c r="Q65" s="2">
        <f t="shared" si="44"/>
        <v>281793.31251430529</v>
      </c>
      <c r="R65" s="2">
        <f t="shared" si="44"/>
        <v>281793.31251430529</v>
      </c>
      <c r="S65" s="2">
        <f t="shared" si="44"/>
        <v>281793.31251430529</v>
      </c>
      <c r="T65" s="2">
        <f t="shared" si="44"/>
        <v>281793.31251430529</v>
      </c>
      <c r="U65" s="2">
        <f t="shared" si="44"/>
        <v>281793.31251430529</v>
      </c>
      <c r="V65" s="2">
        <f t="shared" si="44"/>
        <v>281793.31251430529</v>
      </c>
      <c r="W65" s="2">
        <f t="shared" si="44"/>
        <v>281793.31251430529</v>
      </c>
      <c r="X65" s="2">
        <f t="shared" si="44"/>
        <v>281793.31251430529</v>
      </c>
      <c r="Y65" s="2">
        <f t="shared" si="44"/>
        <v>281793.31251430529</v>
      </c>
      <c r="Z65" s="2">
        <f t="shared" si="44"/>
        <v>281793.31251430529</v>
      </c>
      <c r="AA65" s="2">
        <f t="shared" si="44"/>
        <v>281793.31251430529</v>
      </c>
    </row>
    <row r="66" spans="1:35" ht="15" customHeight="1" x14ac:dyDescent="0.25">
      <c r="A66" s="746"/>
      <c r="B66" s="6" t="str">
        <f t="shared" si="34"/>
        <v>Motors</v>
      </c>
      <c r="C66" s="2">
        <f t="shared" si="36"/>
        <v>0</v>
      </c>
      <c r="D66" s="2">
        <f t="shared" ref="D66:AA66" si="45">(D12*0.5)+C30-D48</f>
        <v>0</v>
      </c>
      <c r="E66" s="2">
        <f t="shared" si="45"/>
        <v>0</v>
      </c>
      <c r="F66" s="2">
        <f t="shared" si="45"/>
        <v>0</v>
      </c>
      <c r="G66" s="2">
        <f t="shared" si="45"/>
        <v>82286</v>
      </c>
      <c r="H66" s="2">
        <f t="shared" si="45"/>
        <v>164572</v>
      </c>
      <c r="I66" s="2">
        <f t="shared" si="45"/>
        <v>251116</v>
      </c>
      <c r="J66" s="2">
        <f t="shared" si="45"/>
        <v>337660</v>
      </c>
      <c r="K66" s="2">
        <f t="shared" si="45"/>
        <v>337660</v>
      </c>
      <c r="L66" s="2">
        <f t="shared" si="45"/>
        <v>441396</v>
      </c>
      <c r="M66" s="2">
        <f t="shared" si="45"/>
        <v>555947.6459434228</v>
      </c>
      <c r="N66" s="2">
        <f t="shared" si="45"/>
        <v>701203.0660686167</v>
      </c>
      <c r="O66" s="2">
        <f t="shared" si="45"/>
        <v>835642.84025038767</v>
      </c>
      <c r="P66" s="2">
        <f t="shared" si="45"/>
        <v>835642.84025038767</v>
      </c>
      <c r="Q66" s="2">
        <f t="shared" si="45"/>
        <v>835642.84025038767</v>
      </c>
      <c r="R66" s="2">
        <f t="shared" si="45"/>
        <v>835642.84025038767</v>
      </c>
      <c r="S66" s="2">
        <f t="shared" si="45"/>
        <v>835642.84025038767</v>
      </c>
      <c r="T66" s="2">
        <f t="shared" si="45"/>
        <v>835642.84025038767</v>
      </c>
      <c r="U66" s="2">
        <f t="shared" si="45"/>
        <v>835642.84025038767</v>
      </c>
      <c r="V66" s="2">
        <f t="shared" si="45"/>
        <v>835642.84025038767</v>
      </c>
      <c r="W66" s="2">
        <f t="shared" si="45"/>
        <v>835642.84025038767</v>
      </c>
      <c r="X66" s="2">
        <f t="shared" si="45"/>
        <v>835642.84025038767</v>
      </c>
      <c r="Y66" s="2">
        <f t="shared" si="45"/>
        <v>835642.84025038767</v>
      </c>
      <c r="Z66" s="2">
        <f t="shared" si="45"/>
        <v>835642.84025038767</v>
      </c>
      <c r="AA66" s="2">
        <f t="shared" si="45"/>
        <v>835642.84025038767</v>
      </c>
    </row>
    <row r="67" spans="1:35" x14ac:dyDescent="0.25">
      <c r="A67" s="746"/>
      <c r="B67" s="6" t="str">
        <f t="shared" si="34"/>
        <v>Process</v>
      </c>
      <c r="C67" s="2">
        <f t="shared" si="36"/>
        <v>0</v>
      </c>
      <c r="D67" s="2">
        <f t="shared" ref="D67:AA67" si="46">(D13*0.5)+C31-D49</f>
        <v>0</v>
      </c>
      <c r="E67" s="2">
        <f t="shared" si="46"/>
        <v>0</v>
      </c>
      <c r="F67" s="2">
        <f t="shared" si="46"/>
        <v>19042</v>
      </c>
      <c r="G67" s="2">
        <f t="shared" si="46"/>
        <v>766170</v>
      </c>
      <c r="H67" s="2">
        <f t="shared" si="46"/>
        <v>1494256</v>
      </c>
      <c r="I67" s="2">
        <f t="shared" si="46"/>
        <v>1421893.5</v>
      </c>
      <c r="J67" s="2">
        <f t="shared" si="46"/>
        <v>1505324</v>
      </c>
      <c r="K67" s="2">
        <f t="shared" si="46"/>
        <v>1661117</v>
      </c>
      <c r="L67" s="2">
        <f t="shared" si="46"/>
        <v>1661117</v>
      </c>
      <c r="M67" s="2">
        <f t="shared" si="46"/>
        <v>1694074.2531838175</v>
      </c>
      <c r="N67" s="2">
        <f t="shared" si="46"/>
        <v>2136694.1098645874</v>
      </c>
      <c r="O67" s="2">
        <f t="shared" si="46"/>
        <v>2546356.7133615403</v>
      </c>
      <c r="P67" s="2">
        <f t="shared" si="46"/>
        <v>2546356.7133615403</v>
      </c>
      <c r="Q67" s="2">
        <f t="shared" si="46"/>
        <v>2546356.7133615403</v>
      </c>
      <c r="R67" s="2">
        <f t="shared" si="46"/>
        <v>2546356.7133615403</v>
      </c>
      <c r="S67" s="2">
        <f t="shared" si="46"/>
        <v>2546356.7133615403</v>
      </c>
      <c r="T67" s="2">
        <f t="shared" si="46"/>
        <v>2546356.7133615403</v>
      </c>
      <c r="U67" s="2">
        <f t="shared" si="46"/>
        <v>2546356.7133615403</v>
      </c>
      <c r="V67" s="2">
        <f t="shared" si="46"/>
        <v>2546356.7133615403</v>
      </c>
      <c r="W67" s="2">
        <f t="shared" si="46"/>
        <v>2546356.7133615403</v>
      </c>
      <c r="X67" s="2">
        <f t="shared" si="46"/>
        <v>2546356.7133615403</v>
      </c>
      <c r="Y67" s="2">
        <f t="shared" si="46"/>
        <v>2546356.7133615403</v>
      </c>
      <c r="Z67" s="2">
        <f t="shared" si="46"/>
        <v>2546356.7133615403</v>
      </c>
      <c r="AA67" s="2">
        <f t="shared" si="46"/>
        <v>2546356.7133615403</v>
      </c>
    </row>
    <row r="68" spans="1:35" x14ac:dyDescent="0.25">
      <c r="A68" s="746"/>
      <c r="B68" s="6" t="str">
        <f t="shared" si="34"/>
        <v>Refrigeration</v>
      </c>
      <c r="C68" s="2">
        <f t="shared" si="36"/>
        <v>0</v>
      </c>
      <c r="D68" s="2">
        <f t="shared" ref="D68:AA68" si="47">(D14*0.5)+C32-D50</f>
        <v>0</v>
      </c>
      <c r="E68" s="2">
        <f t="shared" si="47"/>
        <v>10567.5</v>
      </c>
      <c r="F68" s="2">
        <f t="shared" si="47"/>
        <v>21135</v>
      </c>
      <c r="G68" s="2">
        <f t="shared" si="47"/>
        <v>23172</v>
      </c>
      <c r="H68" s="2">
        <f t="shared" si="47"/>
        <v>30288.5</v>
      </c>
      <c r="I68" s="2">
        <f t="shared" si="47"/>
        <v>720664.5</v>
      </c>
      <c r="J68" s="2">
        <f t="shared" si="47"/>
        <v>1405961</v>
      </c>
      <c r="K68" s="2">
        <f t="shared" si="47"/>
        <v>1405961</v>
      </c>
      <c r="L68" s="2">
        <f t="shared" si="47"/>
        <v>1405961</v>
      </c>
      <c r="M68" s="2">
        <f t="shared" si="47"/>
        <v>1433855.8518638802</v>
      </c>
      <c r="N68" s="2">
        <f t="shared" si="47"/>
        <v>1808487.052627434</v>
      </c>
      <c r="O68" s="2">
        <f t="shared" si="47"/>
        <v>2155223.4015271077</v>
      </c>
      <c r="P68" s="2">
        <f t="shared" si="47"/>
        <v>2155223.4015271077</v>
      </c>
      <c r="Q68" s="2">
        <f t="shared" si="47"/>
        <v>2155223.4015271077</v>
      </c>
      <c r="R68" s="2">
        <f t="shared" si="47"/>
        <v>2155223.4015271077</v>
      </c>
      <c r="S68" s="2">
        <f t="shared" si="47"/>
        <v>2155223.4015271077</v>
      </c>
      <c r="T68" s="2">
        <f t="shared" si="47"/>
        <v>2155223.4015271077</v>
      </c>
      <c r="U68" s="2">
        <f t="shared" si="47"/>
        <v>2155223.4015271077</v>
      </c>
      <c r="V68" s="2">
        <f t="shared" si="47"/>
        <v>2155223.4015271077</v>
      </c>
      <c r="W68" s="2">
        <f t="shared" si="47"/>
        <v>2155223.4015271077</v>
      </c>
      <c r="X68" s="2">
        <f t="shared" si="47"/>
        <v>2155223.4015271077</v>
      </c>
      <c r="Y68" s="2">
        <f t="shared" si="47"/>
        <v>2155223.4015271077</v>
      </c>
      <c r="Z68" s="2">
        <f t="shared" si="47"/>
        <v>2155223.4015271077</v>
      </c>
      <c r="AA68" s="2">
        <f t="shared" si="47"/>
        <v>2155223.4015271077</v>
      </c>
    </row>
    <row r="69" spans="1:35" x14ac:dyDescent="0.25">
      <c r="A69" s="746"/>
      <c r="B69" s="6" t="str">
        <f t="shared" si="34"/>
        <v>Water Heating</v>
      </c>
      <c r="C69" s="2">
        <f t="shared" si="36"/>
        <v>0</v>
      </c>
      <c r="D69" s="2">
        <f t="shared" ref="D69:AA69" si="48">(D15*0.5)+C33-D51</f>
        <v>0</v>
      </c>
      <c r="E69" s="2">
        <f t="shared" si="48"/>
        <v>0</v>
      </c>
      <c r="F69" s="2">
        <f t="shared" si="48"/>
        <v>0</v>
      </c>
      <c r="G69" s="2">
        <f t="shared" si="48"/>
        <v>0</v>
      </c>
      <c r="H69" s="2">
        <f t="shared" si="48"/>
        <v>0</v>
      </c>
      <c r="I69" s="2">
        <f t="shared" si="48"/>
        <v>0</v>
      </c>
      <c r="J69" s="2">
        <f t="shared" si="48"/>
        <v>0</v>
      </c>
      <c r="K69" s="2">
        <f t="shared" si="48"/>
        <v>0</v>
      </c>
      <c r="L69" s="2">
        <f t="shared" si="48"/>
        <v>0</v>
      </c>
      <c r="M69" s="2">
        <f t="shared" si="48"/>
        <v>0</v>
      </c>
      <c r="N69" s="2">
        <f t="shared" si="48"/>
        <v>0</v>
      </c>
      <c r="O69" s="2">
        <f t="shared" si="48"/>
        <v>0</v>
      </c>
      <c r="P69" s="2">
        <f t="shared" si="48"/>
        <v>0</v>
      </c>
      <c r="Q69" s="2">
        <f t="shared" si="48"/>
        <v>0</v>
      </c>
      <c r="R69" s="2">
        <f t="shared" si="48"/>
        <v>0</v>
      </c>
      <c r="S69" s="2">
        <f t="shared" si="48"/>
        <v>0</v>
      </c>
      <c r="T69" s="2">
        <f t="shared" si="48"/>
        <v>0</v>
      </c>
      <c r="U69" s="2">
        <f t="shared" si="48"/>
        <v>0</v>
      </c>
      <c r="V69" s="2">
        <f t="shared" si="48"/>
        <v>0</v>
      </c>
      <c r="W69" s="2">
        <f t="shared" si="48"/>
        <v>0</v>
      </c>
      <c r="X69" s="2">
        <f t="shared" si="48"/>
        <v>0</v>
      </c>
      <c r="Y69" s="2">
        <f t="shared" si="48"/>
        <v>0</v>
      </c>
      <c r="Z69" s="2">
        <f t="shared" si="48"/>
        <v>0</v>
      </c>
      <c r="AA69" s="2">
        <f t="shared" si="48"/>
        <v>0</v>
      </c>
    </row>
    <row r="70" spans="1:35" ht="15" customHeight="1" x14ac:dyDescent="0.25">
      <c r="A70" s="746"/>
      <c r="B70" s="6" t="str">
        <f t="shared" si="34"/>
        <v xml:space="preserve"> </v>
      </c>
      <c r="C70" s="2"/>
      <c r="D70" s="2"/>
      <c r="E70" s="2"/>
      <c r="F70" s="2"/>
      <c r="G70" s="2"/>
      <c r="H70" s="2"/>
      <c r="I70" s="2"/>
      <c r="J70" s="2"/>
      <c r="K70" s="2"/>
      <c r="L70" s="2"/>
      <c r="M70" s="2"/>
      <c r="N70" s="2"/>
      <c r="O70" s="2"/>
      <c r="P70" s="2"/>
      <c r="Q70" s="2"/>
      <c r="R70" s="2"/>
      <c r="S70" s="2"/>
      <c r="T70" s="2"/>
      <c r="U70" s="2"/>
      <c r="V70" s="2"/>
      <c r="W70" s="2"/>
      <c r="X70" s="2"/>
      <c r="Y70" s="2"/>
      <c r="Z70" s="2"/>
      <c r="AA70" s="2"/>
    </row>
    <row r="71" spans="1:35" ht="15" customHeight="1" thickBot="1" x14ac:dyDescent="0.3">
      <c r="A71" s="747"/>
      <c r="B71" s="136" t="str">
        <f t="shared" si="34"/>
        <v>Monthly kWh</v>
      </c>
      <c r="C71" s="166">
        <f>SUM(C57:C70)</f>
        <v>0</v>
      </c>
      <c r="D71" s="166">
        <f t="shared" ref="D71:AA71" si="49">SUM(D57:D70)</f>
        <v>0</v>
      </c>
      <c r="E71" s="166">
        <f t="shared" si="49"/>
        <v>168864</v>
      </c>
      <c r="F71" s="166">
        <f t="shared" si="49"/>
        <v>424546</v>
      </c>
      <c r="G71" s="166">
        <f t="shared" si="49"/>
        <v>1733941</v>
      </c>
      <c r="H71" s="166">
        <f t="shared" si="49"/>
        <v>4251179</v>
      </c>
      <c r="I71" s="166">
        <f t="shared" si="49"/>
        <v>6496543.5</v>
      </c>
      <c r="J71" s="166">
        <f t="shared" si="49"/>
        <v>8746740.5</v>
      </c>
      <c r="K71" s="166">
        <f t="shared" si="49"/>
        <v>10378820.5</v>
      </c>
      <c r="L71" s="166">
        <f t="shared" si="49"/>
        <v>11767777.5</v>
      </c>
      <c r="M71" s="166">
        <f t="shared" si="49"/>
        <v>13078584.43795274</v>
      </c>
      <c r="N71" s="166">
        <f t="shared" si="49"/>
        <v>16495696.266808257</v>
      </c>
      <c r="O71" s="166">
        <f t="shared" si="49"/>
        <v>19658371.657711025</v>
      </c>
      <c r="P71" s="166">
        <f t="shared" si="49"/>
        <v>19658371.657711025</v>
      </c>
      <c r="Q71" s="166">
        <f t="shared" si="49"/>
        <v>19658371.657711025</v>
      </c>
      <c r="R71" s="166">
        <f t="shared" si="49"/>
        <v>19658371.657711025</v>
      </c>
      <c r="S71" s="166">
        <f t="shared" si="49"/>
        <v>19658371.657711025</v>
      </c>
      <c r="T71" s="166">
        <f t="shared" si="49"/>
        <v>19658371.657711025</v>
      </c>
      <c r="U71" s="166">
        <f t="shared" si="49"/>
        <v>19658371.657711025</v>
      </c>
      <c r="V71" s="166">
        <f t="shared" si="49"/>
        <v>19658371.657711025</v>
      </c>
      <c r="W71" s="166">
        <f t="shared" si="49"/>
        <v>19658371.657711025</v>
      </c>
      <c r="X71" s="166">
        <f t="shared" si="49"/>
        <v>19658371.657711025</v>
      </c>
      <c r="Y71" s="166">
        <f t="shared" si="49"/>
        <v>19658371.657711025</v>
      </c>
      <c r="Z71" s="166">
        <f t="shared" si="49"/>
        <v>19658371.657711025</v>
      </c>
      <c r="AA71" s="166">
        <f t="shared" si="49"/>
        <v>19658371.657711025</v>
      </c>
    </row>
    <row r="72" spans="1:35" x14ac:dyDescent="0.25">
      <c r="A72" s="302"/>
      <c r="B72" s="302"/>
      <c r="C72" s="302"/>
      <c r="D72" s="302"/>
      <c r="E72" s="302"/>
      <c r="F72" s="302"/>
      <c r="G72" s="302"/>
      <c r="H72" s="302"/>
      <c r="I72" s="302"/>
      <c r="J72" s="302"/>
      <c r="K72" s="302"/>
      <c r="L72" s="302"/>
      <c r="M72" s="302"/>
      <c r="N72" s="302"/>
      <c r="O72" s="302"/>
      <c r="P72" s="302"/>
      <c r="Q72" s="302"/>
      <c r="R72" s="302"/>
      <c r="S72" s="302"/>
      <c r="T72" s="302"/>
      <c r="U72" s="302"/>
      <c r="V72" s="302"/>
      <c r="W72" s="302"/>
      <c r="X72" s="302"/>
      <c r="Y72" s="302"/>
      <c r="Z72" s="302"/>
      <c r="AA72" s="302"/>
    </row>
    <row r="73" spans="1:35" ht="15.75" thickBot="1" x14ac:dyDescent="0.3">
      <c r="A73" s="308"/>
      <c r="B73" s="308"/>
      <c r="C73" s="308"/>
      <c r="D73" s="308"/>
      <c r="E73" s="308"/>
      <c r="F73" s="308"/>
      <c r="G73" s="308"/>
      <c r="H73" s="308"/>
      <c r="I73" s="308"/>
      <c r="J73" s="308"/>
      <c r="K73" s="308"/>
      <c r="L73" s="308"/>
      <c r="M73" s="308"/>
      <c r="N73" s="308"/>
      <c r="O73" s="308"/>
      <c r="P73" s="308"/>
      <c r="Q73" s="308"/>
      <c r="R73" s="308"/>
      <c r="S73" s="308"/>
      <c r="T73" s="308"/>
      <c r="U73" s="308"/>
      <c r="V73" s="308"/>
      <c r="W73" s="308"/>
      <c r="X73" s="308"/>
      <c r="Y73" s="308"/>
      <c r="Z73" s="308"/>
      <c r="AA73" s="308"/>
      <c r="AB73" s="137"/>
    </row>
    <row r="74" spans="1:35" ht="16.350000000000001" customHeight="1" thickBot="1" x14ac:dyDescent="0.3">
      <c r="A74" s="742" t="s">
        <v>12</v>
      </c>
      <c r="B74" s="313" t="s">
        <v>12</v>
      </c>
      <c r="C74" s="102">
        <f>C$2</f>
        <v>45658</v>
      </c>
      <c r="D74" s="102">
        <f t="shared" ref="D74:AA74" si="50">D$2</f>
        <v>45689</v>
      </c>
      <c r="E74" s="102">
        <f t="shared" si="50"/>
        <v>45717</v>
      </c>
      <c r="F74" s="102">
        <f t="shared" si="50"/>
        <v>45748</v>
      </c>
      <c r="G74" s="102">
        <f t="shared" si="50"/>
        <v>45778</v>
      </c>
      <c r="H74" s="102">
        <f t="shared" si="50"/>
        <v>45809</v>
      </c>
      <c r="I74" s="102">
        <f t="shared" si="50"/>
        <v>45839</v>
      </c>
      <c r="J74" s="102">
        <f t="shared" si="50"/>
        <v>45870</v>
      </c>
      <c r="K74" s="102">
        <f t="shared" si="50"/>
        <v>45901</v>
      </c>
      <c r="L74" s="102">
        <f t="shared" si="50"/>
        <v>45931</v>
      </c>
      <c r="M74" s="102">
        <f t="shared" si="50"/>
        <v>45962</v>
      </c>
      <c r="N74" s="102">
        <f t="shared" si="50"/>
        <v>45992</v>
      </c>
      <c r="O74" s="102">
        <f t="shared" si="50"/>
        <v>46023</v>
      </c>
      <c r="P74" s="102">
        <f t="shared" si="50"/>
        <v>46054</v>
      </c>
      <c r="Q74" s="102">
        <f t="shared" si="50"/>
        <v>46082</v>
      </c>
      <c r="R74" s="102">
        <f t="shared" si="50"/>
        <v>46113</v>
      </c>
      <c r="S74" s="102">
        <f t="shared" si="50"/>
        <v>46143</v>
      </c>
      <c r="T74" s="102">
        <f t="shared" si="50"/>
        <v>46174</v>
      </c>
      <c r="U74" s="102">
        <f t="shared" si="50"/>
        <v>46204</v>
      </c>
      <c r="V74" s="102">
        <f t="shared" si="50"/>
        <v>46235</v>
      </c>
      <c r="W74" s="102">
        <f t="shared" si="50"/>
        <v>46266</v>
      </c>
      <c r="X74" s="102">
        <f t="shared" si="50"/>
        <v>46296</v>
      </c>
      <c r="Y74" s="102">
        <f t="shared" si="50"/>
        <v>46327</v>
      </c>
      <c r="Z74" s="102">
        <f t="shared" si="50"/>
        <v>46357</v>
      </c>
      <c r="AA74" s="102">
        <f t="shared" si="50"/>
        <v>46388</v>
      </c>
      <c r="AC74" s="138" t="s">
        <v>216</v>
      </c>
    </row>
    <row r="75" spans="1:35" ht="15.75" customHeight="1" x14ac:dyDescent="0.25">
      <c r="A75" s="743"/>
      <c r="B75" s="317" t="str">
        <f t="shared" ref="B75:B87" si="51">B110</f>
        <v>Air Comp</v>
      </c>
      <c r="C75" s="484">
        <v>8.5109000000000004E-2</v>
      </c>
      <c r="D75" s="484">
        <v>7.7715000000000006E-2</v>
      </c>
      <c r="E75" s="484">
        <v>8.6136000000000004E-2</v>
      </c>
      <c r="F75" s="484">
        <v>7.9796000000000006E-2</v>
      </c>
      <c r="G75" s="484">
        <v>8.5334999999999994E-2</v>
      </c>
      <c r="H75" s="484">
        <v>8.1994999999999998E-2</v>
      </c>
      <c r="I75" s="484">
        <v>8.4098999999999993E-2</v>
      </c>
      <c r="J75" s="484">
        <v>8.4198999999999996E-2</v>
      </c>
      <c r="K75" s="484">
        <v>8.2512000000000002E-2</v>
      </c>
      <c r="L75" s="484">
        <v>8.5277000000000006E-2</v>
      </c>
      <c r="M75" s="484">
        <v>8.2588999999999996E-2</v>
      </c>
      <c r="N75" s="484">
        <v>8.5237999999999994E-2</v>
      </c>
      <c r="O75" s="204">
        <f>'2M - SGS'!O75</f>
        <v>8.5109000000000004E-2</v>
      </c>
      <c r="P75" s="204">
        <f>'2M - SGS'!P75</f>
        <v>7.7715000000000006E-2</v>
      </c>
      <c r="Q75" s="204">
        <f>'2M - SGS'!Q75</f>
        <v>8.6136000000000004E-2</v>
      </c>
      <c r="R75" s="204">
        <f>'2M - SGS'!R75</f>
        <v>7.9796000000000006E-2</v>
      </c>
      <c r="S75" s="204">
        <f>'2M - SGS'!S75</f>
        <v>8.5334999999999994E-2</v>
      </c>
      <c r="T75" s="204">
        <f>'2M - SGS'!T75</f>
        <v>8.1994999999999998E-2</v>
      </c>
      <c r="U75" s="204">
        <f>'2M - SGS'!U75</f>
        <v>8.4098999999999993E-2</v>
      </c>
      <c r="V75" s="204">
        <f>'2M - SGS'!V75</f>
        <v>8.4198999999999996E-2</v>
      </c>
      <c r="W75" s="204">
        <f>'2M - SGS'!W75</f>
        <v>8.2512000000000002E-2</v>
      </c>
      <c r="X75" s="204">
        <f>'2M - SGS'!X75</f>
        <v>8.5277000000000006E-2</v>
      </c>
      <c r="Y75" s="204">
        <f>'2M - SGS'!Y75</f>
        <v>8.2588999999999996E-2</v>
      </c>
      <c r="Z75" s="204">
        <f>'2M - SGS'!Z75</f>
        <v>8.5237999999999994E-2</v>
      </c>
      <c r="AA75" s="204">
        <f>'2M - SGS'!AA75</f>
        <v>8.5109000000000004E-2</v>
      </c>
      <c r="AC75" s="349">
        <f t="shared" ref="AC75:AC87" si="52">SUM(C75:N75)</f>
        <v>1.0000000000000002</v>
      </c>
      <c r="AD75" s="349">
        <f t="shared" ref="AD75:AD87" si="53">SUM(O75:Z75)</f>
        <v>1.0000000000000002</v>
      </c>
      <c r="AE75" s="349">
        <f t="shared" ref="AE75:AE87" si="54">SUM(AA75:AA75)</f>
        <v>8.5109000000000004E-2</v>
      </c>
      <c r="AF75" s="349" t="e">
        <f>SUM(#REF!)</f>
        <v>#REF!</v>
      </c>
      <c r="AG75" s="349" t="e">
        <f>SUM(#REF!)</f>
        <v>#REF!</v>
      </c>
      <c r="AH75" s="349" t="e">
        <f>SUM(#REF!)</f>
        <v>#REF!</v>
      </c>
      <c r="AI75" s="349" t="e">
        <f>SUM(#REF!)</f>
        <v>#REF!</v>
      </c>
    </row>
    <row r="76" spans="1:35" ht="15.75" x14ac:dyDescent="0.25">
      <c r="A76" s="743"/>
      <c r="B76" s="8" t="str">
        <f t="shared" si="51"/>
        <v>Building Shell</v>
      </c>
      <c r="C76" s="484">
        <v>0.107824</v>
      </c>
      <c r="D76" s="484">
        <v>9.1051999999999994E-2</v>
      </c>
      <c r="E76" s="484">
        <v>7.1135000000000004E-2</v>
      </c>
      <c r="F76" s="484">
        <v>4.1179E-2</v>
      </c>
      <c r="G76" s="484">
        <v>4.4423999999999998E-2</v>
      </c>
      <c r="H76" s="484">
        <v>0.106128</v>
      </c>
      <c r="I76" s="484">
        <v>0.14288100000000001</v>
      </c>
      <c r="J76" s="484">
        <v>0.133494</v>
      </c>
      <c r="K76" s="484">
        <v>5.781E-2</v>
      </c>
      <c r="L76" s="484">
        <v>3.8018000000000003E-2</v>
      </c>
      <c r="M76" s="484">
        <v>6.2103999999999999E-2</v>
      </c>
      <c r="N76" s="484">
        <v>0.103951</v>
      </c>
      <c r="O76" s="204">
        <f>'2M - SGS'!O76</f>
        <v>0.107824</v>
      </c>
      <c r="P76" s="204">
        <f>'2M - SGS'!P76</f>
        <v>9.1051999999999994E-2</v>
      </c>
      <c r="Q76" s="204">
        <f>'2M - SGS'!Q76</f>
        <v>7.1135000000000004E-2</v>
      </c>
      <c r="R76" s="204">
        <f>'2M - SGS'!R76</f>
        <v>4.1179E-2</v>
      </c>
      <c r="S76" s="204">
        <f>'2M - SGS'!S76</f>
        <v>4.4423999999999998E-2</v>
      </c>
      <c r="T76" s="204">
        <f>'2M - SGS'!T76</f>
        <v>0.106128</v>
      </c>
      <c r="U76" s="204">
        <f>'2M - SGS'!U76</f>
        <v>0.14288100000000001</v>
      </c>
      <c r="V76" s="204">
        <f>'2M - SGS'!V76</f>
        <v>0.133494</v>
      </c>
      <c r="W76" s="204">
        <f>'2M - SGS'!W76</f>
        <v>5.781E-2</v>
      </c>
      <c r="X76" s="204">
        <f>'2M - SGS'!X76</f>
        <v>3.8018000000000003E-2</v>
      </c>
      <c r="Y76" s="204">
        <f>'2M - SGS'!Y76</f>
        <v>6.2103999999999999E-2</v>
      </c>
      <c r="Z76" s="204">
        <f>'2M - SGS'!Z76</f>
        <v>0.103951</v>
      </c>
      <c r="AA76" s="204">
        <f>'2M - SGS'!AA76</f>
        <v>0.107824</v>
      </c>
      <c r="AC76" s="349">
        <f t="shared" si="52"/>
        <v>1</v>
      </c>
      <c r="AD76" s="349">
        <f t="shared" si="53"/>
        <v>1</v>
      </c>
      <c r="AE76" s="349">
        <f t="shared" si="54"/>
        <v>0.107824</v>
      </c>
      <c r="AF76" s="349" t="e">
        <f>SUM(#REF!)</f>
        <v>#REF!</v>
      </c>
      <c r="AG76" s="349" t="e">
        <f>SUM(#REF!)</f>
        <v>#REF!</v>
      </c>
      <c r="AH76" s="349" t="e">
        <f>SUM(#REF!)</f>
        <v>#REF!</v>
      </c>
      <c r="AI76" s="349" t="e">
        <f>SUM(#REF!)</f>
        <v>#REF!</v>
      </c>
    </row>
    <row r="77" spans="1:35" ht="15.75" x14ac:dyDescent="0.25">
      <c r="A77" s="743"/>
      <c r="B77" s="8" t="str">
        <f t="shared" si="51"/>
        <v>Cooking</v>
      </c>
      <c r="C77" s="484">
        <v>8.6096000000000006E-2</v>
      </c>
      <c r="D77" s="484">
        <v>7.8608999999999998E-2</v>
      </c>
      <c r="E77" s="484">
        <v>8.1547999999999995E-2</v>
      </c>
      <c r="F77" s="484">
        <v>7.2947999999999999E-2</v>
      </c>
      <c r="G77" s="484">
        <v>8.6277000000000006E-2</v>
      </c>
      <c r="H77" s="484">
        <v>8.3294000000000007E-2</v>
      </c>
      <c r="I77" s="484">
        <v>8.5859000000000005E-2</v>
      </c>
      <c r="J77" s="484">
        <v>8.5885000000000003E-2</v>
      </c>
      <c r="K77" s="484">
        <v>8.3474999999999994E-2</v>
      </c>
      <c r="L77" s="484">
        <v>8.6262000000000005E-2</v>
      </c>
      <c r="M77" s="484">
        <v>8.3496000000000001E-2</v>
      </c>
      <c r="N77" s="484">
        <v>8.6250999999999994E-2</v>
      </c>
      <c r="O77" s="204">
        <f>'2M - SGS'!O77</f>
        <v>8.6096000000000006E-2</v>
      </c>
      <c r="P77" s="204">
        <f>'2M - SGS'!P77</f>
        <v>7.8608999999999998E-2</v>
      </c>
      <c r="Q77" s="204">
        <f>'2M - SGS'!Q77</f>
        <v>8.1547999999999995E-2</v>
      </c>
      <c r="R77" s="204">
        <f>'2M - SGS'!R77</f>
        <v>7.2947999999999999E-2</v>
      </c>
      <c r="S77" s="204">
        <f>'2M - SGS'!S77</f>
        <v>8.6277000000000006E-2</v>
      </c>
      <c r="T77" s="204">
        <f>'2M - SGS'!T77</f>
        <v>8.3294000000000007E-2</v>
      </c>
      <c r="U77" s="204">
        <f>'2M - SGS'!U77</f>
        <v>8.5859000000000005E-2</v>
      </c>
      <c r="V77" s="204">
        <f>'2M - SGS'!V77</f>
        <v>8.5885000000000003E-2</v>
      </c>
      <c r="W77" s="204">
        <f>'2M - SGS'!W77</f>
        <v>8.3474999999999994E-2</v>
      </c>
      <c r="X77" s="204">
        <f>'2M - SGS'!X77</f>
        <v>8.6262000000000005E-2</v>
      </c>
      <c r="Y77" s="204">
        <f>'2M - SGS'!Y77</f>
        <v>8.3496000000000001E-2</v>
      </c>
      <c r="Z77" s="204">
        <f>'2M - SGS'!Z77</f>
        <v>8.6250999999999994E-2</v>
      </c>
      <c r="AA77" s="204">
        <f>'2M - SGS'!AA77</f>
        <v>8.6096000000000006E-2</v>
      </c>
      <c r="AC77" s="349">
        <f t="shared" si="52"/>
        <v>0.99999999999999989</v>
      </c>
      <c r="AD77" s="349">
        <f t="shared" si="53"/>
        <v>0.99999999999999989</v>
      </c>
      <c r="AE77" s="349">
        <f t="shared" si="54"/>
        <v>8.6096000000000006E-2</v>
      </c>
      <c r="AF77" s="349" t="e">
        <f>SUM(#REF!)</f>
        <v>#REF!</v>
      </c>
      <c r="AG77" s="349" t="e">
        <f>SUM(#REF!)</f>
        <v>#REF!</v>
      </c>
      <c r="AH77" s="349" t="e">
        <f>SUM(#REF!)</f>
        <v>#REF!</v>
      </c>
      <c r="AI77" s="349" t="e">
        <f>SUM(#REF!)</f>
        <v>#REF!</v>
      </c>
    </row>
    <row r="78" spans="1:35" ht="15.75" x14ac:dyDescent="0.25">
      <c r="A78" s="743"/>
      <c r="B78" s="8" t="str">
        <f t="shared" si="51"/>
        <v>Cooling</v>
      </c>
      <c r="C78" s="484">
        <v>6.0000000000000002E-6</v>
      </c>
      <c r="D78" s="484">
        <v>2.4699999999999999E-4</v>
      </c>
      <c r="E78" s="484">
        <v>7.2360000000000002E-3</v>
      </c>
      <c r="F78" s="484">
        <v>2.1690999999999998E-2</v>
      </c>
      <c r="G78" s="484">
        <v>6.2979999999999994E-2</v>
      </c>
      <c r="H78" s="484">
        <v>0.21317</v>
      </c>
      <c r="I78" s="484">
        <v>0.29002899999999998</v>
      </c>
      <c r="J78" s="484">
        <v>0.270206</v>
      </c>
      <c r="K78" s="484">
        <v>0.108695</v>
      </c>
      <c r="L78" s="484">
        <v>1.9643000000000001E-2</v>
      </c>
      <c r="M78" s="484">
        <v>6.0299999999999998E-3</v>
      </c>
      <c r="N78" s="484">
        <v>6.7000000000000002E-5</v>
      </c>
      <c r="O78" s="204">
        <f>'2M - SGS'!O78</f>
        <v>6.0000000000000002E-6</v>
      </c>
      <c r="P78" s="204">
        <f>'2M - SGS'!P78</f>
        <v>2.4699999999999999E-4</v>
      </c>
      <c r="Q78" s="204">
        <f>'2M - SGS'!Q78</f>
        <v>7.2360000000000002E-3</v>
      </c>
      <c r="R78" s="204">
        <f>'2M - SGS'!R78</f>
        <v>2.1690999999999998E-2</v>
      </c>
      <c r="S78" s="204">
        <f>'2M - SGS'!S78</f>
        <v>6.2979999999999994E-2</v>
      </c>
      <c r="T78" s="204">
        <f>'2M - SGS'!T78</f>
        <v>0.21317</v>
      </c>
      <c r="U78" s="204">
        <f>'2M - SGS'!U78</f>
        <v>0.29002899999999998</v>
      </c>
      <c r="V78" s="204">
        <f>'2M - SGS'!V78</f>
        <v>0.270206</v>
      </c>
      <c r="W78" s="204">
        <f>'2M - SGS'!W78</f>
        <v>0.108695</v>
      </c>
      <c r="X78" s="204">
        <f>'2M - SGS'!X78</f>
        <v>1.9643000000000001E-2</v>
      </c>
      <c r="Y78" s="204">
        <f>'2M - SGS'!Y78</f>
        <v>6.0299999999999998E-3</v>
      </c>
      <c r="Z78" s="204">
        <f>'2M - SGS'!Z78</f>
        <v>6.7000000000000002E-5</v>
      </c>
      <c r="AA78" s="204">
        <f>'2M - SGS'!AA78</f>
        <v>6.0000000000000002E-6</v>
      </c>
      <c r="AC78" s="349">
        <f t="shared" si="52"/>
        <v>0.99999999999999989</v>
      </c>
      <c r="AD78" s="349">
        <f t="shared" si="53"/>
        <v>0.99999999999999989</v>
      </c>
      <c r="AE78" s="349">
        <f t="shared" si="54"/>
        <v>6.0000000000000002E-6</v>
      </c>
      <c r="AF78" s="349" t="e">
        <f>SUM(#REF!)</f>
        <v>#REF!</v>
      </c>
      <c r="AG78" s="349" t="e">
        <f>SUM(#REF!)</f>
        <v>#REF!</v>
      </c>
      <c r="AH78" s="349" t="e">
        <f>SUM(#REF!)</f>
        <v>#REF!</v>
      </c>
      <c r="AI78" s="349" t="e">
        <f>SUM(#REF!)</f>
        <v>#REF!</v>
      </c>
    </row>
    <row r="79" spans="1:35" ht="15.75" x14ac:dyDescent="0.25">
      <c r="A79" s="743"/>
      <c r="B79" s="8" t="str">
        <f t="shared" si="51"/>
        <v>Ext Lighting</v>
      </c>
      <c r="C79" s="484">
        <v>0.106265</v>
      </c>
      <c r="D79" s="484">
        <v>8.2161999999999999E-2</v>
      </c>
      <c r="E79" s="484">
        <v>7.0887000000000006E-2</v>
      </c>
      <c r="F79" s="484">
        <v>6.8145999999999998E-2</v>
      </c>
      <c r="G79" s="484">
        <v>8.1852999999999995E-2</v>
      </c>
      <c r="H79" s="484">
        <v>6.7163E-2</v>
      </c>
      <c r="I79" s="484">
        <v>8.6751999999999996E-2</v>
      </c>
      <c r="J79" s="484">
        <v>6.9401000000000004E-2</v>
      </c>
      <c r="K79" s="484">
        <v>8.2907999999999996E-2</v>
      </c>
      <c r="L79" s="484">
        <v>0.100507</v>
      </c>
      <c r="M79" s="484">
        <v>8.7251999999999996E-2</v>
      </c>
      <c r="N79" s="484">
        <v>9.6703999999999998E-2</v>
      </c>
      <c r="O79" s="204">
        <f>'2M - SGS'!O79</f>
        <v>0.106265</v>
      </c>
      <c r="P79" s="204">
        <f>'2M - SGS'!P79</f>
        <v>8.2161999999999999E-2</v>
      </c>
      <c r="Q79" s="204">
        <f>'2M - SGS'!Q79</f>
        <v>7.0887000000000006E-2</v>
      </c>
      <c r="R79" s="204">
        <f>'2M - SGS'!R79</f>
        <v>6.8145999999999998E-2</v>
      </c>
      <c r="S79" s="204">
        <f>'2M - SGS'!S79</f>
        <v>8.1852999999999995E-2</v>
      </c>
      <c r="T79" s="204">
        <f>'2M - SGS'!T79</f>
        <v>6.7163E-2</v>
      </c>
      <c r="U79" s="204">
        <f>'2M - SGS'!U79</f>
        <v>8.6751999999999996E-2</v>
      </c>
      <c r="V79" s="204">
        <f>'2M - SGS'!V79</f>
        <v>6.9401000000000004E-2</v>
      </c>
      <c r="W79" s="204">
        <f>'2M - SGS'!W79</f>
        <v>8.2907999999999996E-2</v>
      </c>
      <c r="X79" s="204">
        <f>'2M - SGS'!X79</f>
        <v>0.100507</v>
      </c>
      <c r="Y79" s="204">
        <f>'2M - SGS'!Y79</f>
        <v>8.7251999999999996E-2</v>
      </c>
      <c r="Z79" s="204">
        <f>'2M - SGS'!Z79</f>
        <v>9.6703999999999998E-2</v>
      </c>
      <c r="AA79" s="204">
        <f>'2M - SGS'!AA79</f>
        <v>0.106265</v>
      </c>
      <c r="AC79" s="349">
        <f t="shared" si="52"/>
        <v>1</v>
      </c>
      <c r="AD79" s="349">
        <f t="shared" si="53"/>
        <v>1</v>
      </c>
      <c r="AE79" s="349">
        <f t="shared" si="54"/>
        <v>0.106265</v>
      </c>
      <c r="AF79" s="349" t="e">
        <f>SUM(#REF!)</f>
        <v>#REF!</v>
      </c>
      <c r="AG79" s="349" t="e">
        <f>SUM(#REF!)</f>
        <v>#REF!</v>
      </c>
      <c r="AH79" s="349" t="e">
        <f>SUM(#REF!)</f>
        <v>#REF!</v>
      </c>
      <c r="AI79" s="349" t="e">
        <f>SUM(#REF!)</f>
        <v>#REF!</v>
      </c>
    </row>
    <row r="80" spans="1:35" ht="15.75" x14ac:dyDescent="0.25">
      <c r="A80" s="743"/>
      <c r="B80" s="8" t="str">
        <f t="shared" si="51"/>
        <v>Heating</v>
      </c>
      <c r="C80" s="484">
        <v>0.210397</v>
      </c>
      <c r="D80" s="484">
        <v>0.17743600000000001</v>
      </c>
      <c r="E80" s="484">
        <v>0.13192400000000001</v>
      </c>
      <c r="F80" s="484">
        <v>5.9718E-2</v>
      </c>
      <c r="G80" s="484">
        <v>2.6769000000000001E-2</v>
      </c>
      <c r="H80" s="484">
        <v>4.2950000000000002E-3</v>
      </c>
      <c r="I80" s="484">
        <v>2.895E-3</v>
      </c>
      <c r="J80" s="484">
        <v>3.4320000000000002E-3</v>
      </c>
      <c r="K80" s="484">
        <v>9.4020000000000006E-3</v>
      </c>
      <c r="L80" s="484">
        <v>5.5496999999999998E-2</v>
      </c>
      <c r="M80" s="484">
        <v>0.115452</v>
      </c>
      <c r="N80" s="484">
        <v>0.20278299999999999</v>
      </c>
      <c r="O80" s="204">
        <f>'2M - SGS'!O80</f>
        <v>0.210397</v>
      </c>
      <c r="P80" s="204">
        <f>'2M - SGS'!P80</f>
        <v>0.17743600000000001</v>
      </c>
      <c r="Q80" s="204">
        <f>'2M - SGS'!Q80</f>
        <v>0.13192400000000001</v>
      </c>
      <c r="R80" s="204">
        <f>'2M - SGS'!R80</f>
        <v>5.9718E-2</v>
      </c>
      <c r="S80" s="204">
        <f>'2M - SGS'!S80</f>
        <v>2.6769000000000001E-2</v>
      </c>
      <c r="T80" s="204">
        <f>'2M - SGS'!T80</f>
        <v>4.2950000000000002E-3</v>
      </c>
      <c r="U80" s="204">
        <f>'2M - SGS'!U80</f>
        <v>2.895E-3</v>
      </c>
      <c r="V80" s="204">
        <f>'2M - SGS'!V80</f>
        <v>3.4320000000000002E-3</v>
      </c>
      <c r="W80" s="204">
        <f>'2M - SGS'!W80</f>
        <v>9.4020000000000006E-3</v>
      </c>
      <c r="X80" s="204">
        <f>'2M - SGS'!X80</f>
        <v>5.5496999999999998E-2</v>
      </c>
      <c r="Y80" s="204">
        <f>'2M - SGS'!Y80</f>
        <v>0.115452</v>
      </c>
      <c r="Z80" s="204">
        <f>'2M - SGS'!Z80</f>
        <v>0.20278299999999999</v>
      </c>
      <c r="AA80" s="204">
        <f>'2M - SGS'!AA80</f>
        <v>0.210397</v>
      </c>
      <c r="AC80" s="349">
        <f t="shared" si="52"/>
        <v>1.0000000000000002</v>
      </c>
      <c r="AD80" s="349">
        <f t="shared" si="53"/>
        <v>1.0000000000000002</v>
      </c>
      <c r="AE80" s="349">
        <f t="shared" si="54"/>
        <v>0.210397</v>
      </c>
      <c r="AF80" s="349" t="e">
        <f>SUM(#REF!)</f>
        <v>#REF!</v>
      </c>
      <c r="AG80" s="349" t="e">
        <f>SUM(#REF!)</f>
        <v>#REF!</v>
      </c>
      <c r="AH80" s="349" t="e">
        <f>SUM(#REF!)</f>
        <v>#REF!</v>
      </c>
      <c r="AI80" s="349" t="e">
        <f>SUM(#REF!)</f>
        <v>#REF!</v>
      </c>
    </row>
    <row r="81" spans="1:35" ht="15.75" x14ac:dyDescent="0.25">
      <c r="A81" s="743"/>
      <c r="B81" s="8" t="str">
        <f t="shared" si="51"/>
        <v>HVAC</v>
      </c>
      <c r="C81" s="484">
        <v>0.107824</v>
      </c>
      <c r="D81" s="484">
        <v>9.1051999999999994E-2</v>
      </c>
      <c r="E81" s="484">
        <v>7.1135000000000004E-2</v>
      </c>
      <c r="F81" s="484">
        <v>4.1179E-2</v>
      </c>
      <c r="G81" s="484">
        <v>4.4423999999999998E-2</v>
      </c>
      <c r="H81" s="484">
        <v>0.106128</v>
      </c>
      <c r="I81" s="484">
        <v>0.14288100000000001</v>
      </c>
      <c r="J81" s="484">
        <v>0.133494</v>
      </c>
      <c r="K81" s="484">
        <v>5.781E-2</v>
      </c>
      <c r="L81" s="484">
        <v>3.8018000000000003E-2</v>
      </c>
      <c r="M81" s="484">
        <v>6.2103999999999999E-2</v>
      </c>
      <c r="N81" s="484">
        <v>0.103951</v>
      </c>
      <c r="O81" s="204">
        <f>'2M - SGS'!O81</f>
        <v>0.107824</v>
      </c>
      <c r="P81" s="204">
        <f>'2M - SGS'!P81</f>
        <v>9.1051999999999994E-2</v>
      </c>
      <c r="Q81" s="204">
        <f>'2M - SGS'!Q81</f>
        <v>7.1135000000000004E-2</v>
      </c>
      <c r="R81" s="204">
        <f>'2M - SGS'!R81</f>
        <v>4.1179E-2</v>
      </c>
      <c r="S81" s="204">
        <f>'2M - SGS'!S81</f>
        <v>4.4423999999999998E-2</v>
      </c>
      <c r="T81" s="204">
        <f>'2M - SGS'!T81</f>
        <v>0.106128</v>
      </c>
      <c r="U81" s="204">
        <f>'2M - SGS'!U81</f>
        <v>0.14288100000000001</v>
      </c>
      <c r="V81" s="204">
        <f>'2M - SGS'!V81</f>
        <v>0.133494</v>
      </c>
      <c r="W81" s="204">
        <f>'2M - SGS'!W81</f>
        <v>5.781E-2</v>
      </c>
      <c r="X81" s="204">
        <f>'2M - SGS'!X81</f>
        <v>3.8018000000000003E-2</v>
      </c>
      <c r="Y81" s="204">
        <f>'2M - SGS'!Y81</f>
        <v>6.2103999999999999E-2</v>
      </c>
      <c r="Z81" s="204">
        <f>'2M - SGS'!Z81</f>
        <v>0.103951</v>
      </c>
      <c r="AA81" s="204">
        <f>'2M - SGS'!AA81</f>
        <v>0.107824</v>
      </c>
      <c r="AC81" s="349">
        <f t="shared" si="52"/>
        <v>1</v>
      </c>
      <c r="AD81" s="349">
        <f t="shared" si="53"/>
        <v>1</v>
      </c>
      <c r="AE81" s="349">
        <f t="shared" si="54"/>
        <v>0.107824</v>
      </c>
      <c r="AF81" s="349" t="e">
        <f>SUM(#REF!)</f>
        <v>#REF!</v>
      </c>
      <c r="AG81" s="349" t="e">
        <f>SUM(#REF!)</f>
        <v>#REF!</v>
      </c>
      <c r="AH81" s="349" t="e">
        <f>SUM(#REF!)</f>
        <v>#REF!</v>
      </c>
      <c r="AI81" s="349" t="e">
        <f>SUM(#REF!)</f>
        <v>#REF!</v>
      </c>
    </row>
    <row r="82" spans="1:35" ht="15.75" x14ac:dyDescent="0.25">
      <c r="A82" s="743"/>
      <c r="B82" s="8" t="str">
        <f t="shared" si="51"/>
        <v>Lighting</v>
      </c>
      <c r="C82" s="484">
        <v>9.3563999999999994E-2</v>
      </c>
      <c r="D82" s="484">
        <v>7.2162000000000004E-2</v>
      </c>
      <c r="E82" s="484">
        <v>7.8372999999999998E-2</v>
      </c>
      <c r="F82" s="484">
        <v>7.6534000000000005E-2</v>
      </c>
      <c r="G82" s="484">
        <v>9.4246999999999997E-2</v>
      </c>
      <c r="H82" s="484">
        <v>7.5599E-2</v>
      </c>
      <c r="I82" s="484">
        <v>9.6199999999999994E-2</v>
      </c>
      <c r="J82" s="484">
        <v>7.7077999999999994E-2</v>
      </c>
      <c r="K82" s="484">
        <v>8.1374000000000002E-2</v>
      </c>
      <c r="L82" s="484">
        <v>9.4072000000000003E-2</v>
      </c>
      <c r="M82" s="484">
        <v>7.6706999999999997E-2</v>
      </c>
      <c r="N82" s="484">
        <v>8.4089999999999998E-2</v>
      </c>
      <c r="O82" s="204">
        <f>'2M - SGS'!O82</f>
        <v>9.3563999999999994E-2</v>
      </c>
      <c r="P82" s="204">
        <f>'2M - SGS'!P82</f>
        <v>7.2162000000000004E-2</v>
      </c>
      <c r="Q82" s="204">
        <f>'2M - SGS'!Q82</f>
        <v>7.8372999999999998E-2</v>
      </c>
      <c r="R82" s="204">
        <f>'2M - SGS'!R82</f>
        <v>7.6534000000000005E-2</v>
      </c>
      <c r="S82" s="204">
        <f>'2M - SGS'!S82</f>
        <v>9.4246999999999997E-2</v>
      </c>
      <c r="T82" s="204">
        <f>'2M - SGS'!T82</f>
        <v>7.5599E-2</v>
      </c>
      <c r="U82" s="204">
        <f>'2M - SGS'!U82</f>
        <v>9.6199999999999994E-2</v>
      </c>
      <c r="V82" s="204">
        <f>'2M - SGS'!V82</f>
        <v>7.7077999999999994E-2</v>
      </c>
      <c r="W82" s="204">
        <f>'2M - SGS'!W82</f>
        <v>8.1374000000000002E-2</v>
      </c>
      <c r="X82" s="204">
        <f>'2M - SGS'!X82</f>
        <v>9.4072000000000003E-2</v>
      </c>
      <c r="Y82" s="204">
        <f>'2M - SGS'!Y82</f>
        <v>7.6706999999999997E-2</v>
      </c>
      <c r="Z82" s="204">
        <f>'2M - SGS'!Z82</f>
        <v>8.4089999999999998E-2</v>
      </c>
      <c r="AA82" s="204">
        <f>'2M - SGS'!AA82</f>
        <v>9.3563999999999994E-2</v>
      </c>
      <c r="AC82" s="349">
        <f t="shared" si="52"/>
        <v>1</v>
      </c>
      <c r="AD82" s="349">
        <f t="shared" si="53"/>
        <v>1</v>
      </c>
      <c r="AE82" s="349">
        <f t="shared" si="54"/>
        <v>9.3563999999999994E-2</v>
      </c>
      <c r="AF82" s="349" t="e">
        <f>SUM(#REF!)</f>
        <v>#REF!</v>
      </c>
      <c r="AG82" s="349" t="e">
        <f>SUM(#REF!)</f>
        <v>#REF!</v>
      </c>
      <c r="AH82" s="349" t="e">
        <f>SUM(#REF!)</f>
        <v>#REF!</v>
      </c>
      <c r="AI82" s="349" t="e">
        <f>SUM(#REF!)</f>
        <v>#REF!</v>
      </c>
    </row>
    <row r="83" spans="1:35" ht="15.75" x14ac:dyDescent="0.25">
      <c r="A83" s="743"/>
      <c r="B83" s="8" t="str">
        <f t="shared" si="51"/>
        <v>Miscellaneous</v>
      </c>
      <c r="C83" s="484">
        <v>8.5109000000000004E-2</v>
      </c>
      <c r="D83" s="484">
        <v>7.7715000000000006E-2</v>
      </c>
      <c r="E83" s="484">
        <v>8.6136000000000004E-2</v>
      </c>
      <c r="F83" s="484">
        <v>7.9796000000000006E-2</v>
      </c>
      <c r="G83" s="484">
        <v>8.5334999999999994E-2</v>
      </c>
      <c r="H83" s="484">
        <v>8.1994999999999998E-2</v>
      </c>
      <c r="I83" s="484">
        <v>8.4098999999999993E-2</v>
      </c>
      <c r="J83" s="484">
        <v>8.4198999999999996E-2</v>
      </c>
      <c r="K83" s="484">
        <v>8.2512000000000002E-2</v>
      </c>
      <c r="L83" s="484">
        <v>8.5277000000000006E-2</v>
      </c>
      <c r="M83" s="484">
        <v>8.2588999999999996E-2</v>
      </c>
      <c r="N83" s="484">
        <v>8.5237999999999994E-2</v>
      </c>
      <c r="O83" s="204">
        <f>'2M - SGS'!O83</f>
        <v>8.5109000000000004E-2</v>
      </c>
      <c r="P83" s="204">
        <f>'2M - SGS'!P83</f>
        <v>7.7715000000000006E-2</v>
      </c>
      <c r="Q83" s="204">
        <f>'2M - SGS'!Q83</f>
        <v>8.6136000000000004E-2</v>
      </c>
      <c r="R83" s="204">
        <f>'2M - SGS'!R83</f>
        <v>7.9796000000000006E-2</v>
      </c>
      <c r="S83" s="204">
        <f>'2M - SGS'!S83</f>
        <v>8.5334999999999994E-2</v>
      </c>
      <c r="T83" s="204">
        <f>'2M - SGS'!T83</f>
        <v>8.1994999999999998E-2</v>
      </c>
      <c r="U83" s="204">
        <f>'2M - SGS'!U83</f>
        <v>8.4098999999999993E-2</v>
      </c>
      <c r="V83" s="204">
        <f>'2M - SGS'!V83</f>
        <v>8.4198999999999996E-2</v>
      </c>
      <c r="W83" s="204">
        <f>'2M - SGS'!W83</f>
        <v>8.2512000000000002E-2</v>
      </c>
      <c r="X83" s="204">
        <f>'2M - SGS'!X83</f>
        <v>8.5277000000000006E-2</v>
      </c>
      <c r="Y83" s="204">
        <f>'2M - SGS'!Y83</f>
        <v>8.2588999999999996E-2</v>
      </c>
      <c r="Z83" s="204">
        <f>'2M - SGS'!Z83</f>
        <v>8.5237999999999994E-2</v>
      </c>
      <c r="AA83" s="204">
        <f>'2M - SGS'!AA83</f>
        <v>8.5109000000000004E-2</v>
      </c>
      <c r="AC83" s="349">
        <f t="shared" si="52"/>
        <v>1.0000000000000002</v>
      </c>
      <c r="AD83" s="349">
        <f t="shared" si="53"/>
        <v>1.0000000000000002</v>
      </c>
      <c r="AE83" s="349">
        <f t="shared" si="54"/>
        <v>8.5109000000000004E-2</v>
      </c>
      <c r="AF83" s="349" t="e">
        <f>SUM(#REF!)</f>
        <v>#REF!</v>
      </c>
      <c r="AG83" s="349" t="e">
        <f>SUM(#REF!)</f>
        <v>#REF!</v>
      </c>
      <c r="AH83" s="349" t="e">
        <f>SUM(#REF!)</f>
        <v>#REF!</v>
      </c>
      <c r="AI83" s="349" t="e">
        <f>SUM(#REF!)</f>
        <v>#REF!</v>
      </c>
    </row>
    <row r="84" spans="1:35" ht="15.75" x14ac:dyDescent="0.25">
      <c r="A84" s="743"/>
      <c r="B84" s="8" t="str">
        <f t="shared" si="51"/>
        <v>Motors</v>
      </c>
      <c r="C84" s="484">
        <v>8.5109000000000004E-2</v>
      </c>
      <c r="D84" s="484">
        <v>7.7715000000000006E-2</v>
      </c>
      <c r="E84" s="484">
        <v>8.6136000000000004E-2</v>
      </c>
      <c r="F84" s="484">
        <v>7.9796000000000006E-2</v>
      </c>
      <c r="G84" s="484">
        <v>8.5334999999999994E-2</v>
      </c>
      <c r="H84" s="484">
        <v>8.1994999999999998E-2</v>
      </c>
      <c r="I84" s="484">
        <v>8.4098999999999993E-2</v>
      </c>
      <c r="J84" s="484">
        <v>8.4198999999999996E-2</v>
      </c>
      <c r="K84" s="484">
        <v>8.2512000000000002E-2</v>
      </c>
      <c r="L84" s="484">
        <v>8.5277000000000006E-2</v>
      </c>
      <c r="M84" s="484">
        <v>8.2588999999999996E-2</v>
      </c>
      <c r="N84" s="484">
        <v>8.5237999999999994E-2</v>
      </c>
      <c r="O84" s="204">
        <f>'2M - SGS'!O84</f>
        <v>8.5109000000000004E-2</v>
      </c>
      <c r="P84" s="204">
        <f>'2M - SGS'!P84</f>
        <v>7.7715000000000006E-2</v>
      </c>
      <c r="Q84" s="204">
        <f>'2M - SGS'!Q84</f>
        <v>8.6136000000000004E-2</v>
      </c>
      <c r="R84" s="204">
        <f>'2M - SGS'!R84</f>
        <v>7.9796000000000006E-2</v>
      </c>
      <c r="S84" s="204">
        <f>'2M - SGS'!S84</f>
        <v>8.5334999999999994E-2</v>
      </c>
      <c r="T84" s="204">
        <f>'2M - SGS'!T84</f>
        <v>8.1994999999999998E-2</v>
      </c>
      <c r="U84" s="204">
        <f>'2M - SGS'!U84</f>
        <v>8.4098999999999993E-2</v>
      </c>
      <c r="V84" s="204">
        <f>'2M - SGS'!V84</f>
        <v>8.4198999999999996E-2</v>
      </c>
      <c r="W84" s="204">
        <f>'2M - SGS'!W84</f>
        <v>8.2512000000000002E-2</v>
      </c>
      <c r="X84" s="204">
        <f>'2M - SGS'!X84</f>
        <v>8.5277000000000006E-2</v>
      </c>
      <c r="Y84" s="204">
        <f>'2M - SGS'!Y84</f>
        <v>8.2588999999999996E-2</v>
      </c>
      <c r="Z84" s="204">
        <f>'2M - SGS'!Z84</f>
        <v>8.5237999999999994E-2</v>
      </c>
      <c r="AA84" s="204">
        <f>'2M - SGS'!AA84</f>
        <v>8.5109000000000004E-2</v>
      </c>
      <c r="AC84" s="349">
        <f t="shared" si="52"/>
        <v>1.0000000000000002</v>
      </c>
      <c r="AD84" s="349">
        <f t="shared" si="53"/>
        <v>1.0000000000000002</v>
      </c>
      <c r="AE84" s="349">
        <f t="shared" si="54"/>
        <v>8.5109000000000004E-2</v>
      </c>
      <c r="AF84" s="349" t="e">
        <f>SUM(#REF!)</f>
        <v>#REF!</v>
      </c>
      <c r="AG84" s="349" t="e">
        <f>SUM(#REF!)</f>
        <v>#REF!</v>
      </c>
      <c r="AH84" s="349" t="e">
        <f>SUM(#REF!)</f>
        <v>#REF!</v>
      </c>
      <c r="AI84" s="349" t="e">
        <f>SUM(#REF!)</f>
        <v>#REF!</v>
      </c>
    </row>
    <row r="85" spans="1:35" ht="15.75" x14ac:dyDescent="0.25">
      <c r="A85" s="743"/>
      <c r="B85" s="8" t="str">
        <f t="shared" si="51"/>
        <v>Process</v>
      </c>
      <c r="C85" s="484">
        <v>8.5109000000000004E-2</v>
      </c>
      <c r="D85" s="484">
        <v>7.7715000000000006E-2</v>
      </c>
      <c r="E85" s="484">
        <v>8.6136000000000004E-2</v>
      </c>
      <c r="F85" s="484">
        <v>7.9796000000000006E-2</v>
      </c>
      <c r="G85" s="484">
        <v>8.5334999999999994E-2</v>
      </c>
      <c r="H85" s="484">
        <v>8.1994999999999998E-2</v>
      </c>
      <c r="I85" s="484">
        <v>8.4098999999999993E-2</v>
      </c>
      <c r="J85" s="484">
        <v>8.4198999999999996E-2</v>
      </c>
      <c r="K85" s="484">
        <v>8.2512000000000002E-2</v>
      </c>
      <c r="L85" s="484">
        <v>8.5277000000000006E-2</v>
      </c>
      <c r="M85" s="484">
        <v>8.2588999999999996E-2</v>
      </c>
      <c r="N85" s="484">
        <v>8.5237999999999994E-2</v>
      </c>
      <c r="O85" s="204">
        <f>'2M - SGS'!O85</f>
        <v>8.5109000000000004E-2</v>
      </c>
      <c r="P85" s="204">
        <f>'2M - SGS'!P85</f>
        <v>7.7715000000000006E-2</v>
      </c>
      <c r="Q85" s="204">
        <f>'2M - SGS'!Q85</f>
        <v>8.6136000000000004E-2</v>
      </c>
      <c r="R85" s="204">
        <f>'2M - SGS'!R85</f>
        <v>7.9796000000000006E-2</v>
      </c>
      <c r="S85" s="204">
        <f>'2M - SGS'!S85</f>
        <v>8.5334999999999994E-2</v>
      </c>
      <c r="T85" s="204">
        <f>'2M - SGS'!T85</f>
        <v>8.1994999999999998E-2</v>
      </c>
      <c r="U85" s="204">
        <f>'2M - SGS'!U85</f>
        <v>8.4098999999999993E-2</v>
      </c>
      <c r="V85" s="204">
        <f>'2M - SGS'!V85</f>
        <v>8.4198999999999996E-2</v>
      </c>
      <c r="W85" s="204">
        <f>'2M - SGS'!W85</f>
        <v>8.2512000000000002E-2</v>
      </c>
      <c r="X85" s="204">
        <f>'2M - SGS'!X85</f>
        <v>8.5277000000000006E-2</v>
      </c>
      <c r="Y85" s="204">
        <f>'2M - SGS'!Y85</f>
        <v>8.2588999999999996E-2</v>
      </c>
      <c r="Z85" s="204">
        <f>'2M - SGS'!Z85</f>
        <v>8.5237999999999994E-2</v>
      </c>
      <c r="AA85" s="204">
        <f>'2M - SGS'!AA85</f>
        <v>8.5109000000000004E-2</v>
      </c>
      <c r="AC85" s="349">
        <f t="shared" si="52"/>
        <v>1.0000000000000002</v>
      </c>
      <c r="AD85" s="349">
        <f t="shared" si="53"/>
        <v>1.0000000000000002</v>
      </c>
      <c r="AE85" s="349">
        <f t="shared" si="54"/>
        <v>8.5109000000000004E-2</v>
      </c>
      <c r="AF85" s="349" t="e">
        <f>SUM(#REF!)</f>
        <v>#REF!</v>
      </c>
      <c r="AG85" s="349" t="e">
        <f>SUM(#REF!)</f>
        <v>#REF!</v>
      </c>
      <c r="AH85" s="349" t="e">
        <f>SUM(#REF!)</f>
        <v>#REF!</v>
      </c>
      <c r="AI85" s="349" t="e">
        <f>SUM(#REF!)</f>
        <v>#REF!</v>
      </c>
    </row>
    <row r="86" spans="1:35" ht="15.75" x14ac:dyDescent="0.25">
      <c r="A86" s="743"/>
      <c r="B86" s="8" t="str">
        <f t="shared" si="51"/>
        <v>Refrigeration</v>
      </c>
      <c r="C86" s="484">
        <v>8.3486000000000005E-2</v>
      </c>
      <c r="D86" s="484">
        <v>7.6158000000000003E-2</v>
      </c>
      <c r="E86" s="484">
        <v>8.3346000000000003E-2</v>
      </c>
      <c r="F86" s="484">
        <v>8.0782999999999994E-2</v>
      </c>
      <c r="G86" s="484">
        <v>8.5133E-2</v>
      </c>
      <c r="H86" s="484">
        <v>8.4294999999999995E-2</v>
      </c>
      <c r="I86" s="484">
        <v>8.7456999999999993E-2</v>
      </c>
      <c r="J86" s="484">
        <v>8.7230000000000002E-2</v>
      </c>
      <c r="K86" s="484">
        <v>8.3319000000000004E-2</v>
      </c>
      <c r="L86" s="484">
        <v>8.4562999999999999E-2</v>
      </c>
      <c r="M86" s="484">
        <v>8.1112000000000004E-2</v>
      </c>
      <c r="N86" s="484">
        <v>8.3117999999999997E-2</v>
      </c>
      <c r="O86" s="204">
        <f>'2M - SGS'!O86</f>
        <v>8.3486000000000005E-2</v>
      </c>
      <c r="P86" s="204">
        <f>'2M - SGS'!P86</f>
        <v>7.6158000000000003E-2</v>
      </c>
      <c r="Q86" s="204">
        <f>'2M - SGS'!Q86</f>
        <v>8.3346000000000003E-2</v>
      </c>
      <c r="R86" s="204">
        <f>'2M - SGS'!R86</f>
        <v>8.0782999999999994E-2</v>
      </c>
      <c r="S86" s="204">
        <f>'2M - SGS'!S86</f>
        <v>8.5133E-2</v>
      </c>
      <c r="T86" s="204">
        <f>'2M - SGS'!T86</f>
        <v>8.4294999999999995E-2</v>
      </c>
      <c r="U86" s="204">
        <f>'2M - SGS'!U86</f>
        <v>8.7456999999999993E-2</v>
      </c>
      <c r="V86" s="204">
        <f>'2M - SGS'!V86</f>
        <v>8.7230000000000002E-2</v>
      </c>
      <c r="W86" s="204">
        <f>'2M - SGS'!W86</f>
        <v>8.3319000000000004E-2</v>
      </c>
      <c r="X86" s="204">
        <f>'2M - SGS'!X86</f>
        <v>8.4562999999999999E-2</v>
      </c>
      <c r="Y86" s="204">
        <f>'2M - SGS'!Y86</f>
        <v>8.1112000000000004E-2</v>
      </c>
      <c r="Z86" s="204">
        <f>'2M - SGS'!Z86</f>
        <v>8.3117999999999997E-2</v>
      </c>
      <c r="AA86" s="204">
        <f>'2M - SGS'!AA86</f>
        <v>8.3486000000000005E-2</v>
      </c>
      <c r="AC86" s="349">
        <f t="shared" si="52"/>
        <v>1</v>
      </c>
      <c r="AD86" s="349">
        <f t="shared" si="53"/>
        <v>1</v>
      </c>
      <c r="AE86" s="349">
        <f t="shared" si="54"/>
        <v>8.3486000000000005E-2</v>
      </c>
      <c r="AF86" s="349" t="e">
        <f>SUM(#REF!)</f>
        <v>#REF!</v>
      </c>
      <c r="AG86" s="349" t="e">
        <f>SUM(#REF!)</f>
        <v>#REF!</v>
      </c>
      <c r="AH86" s="349" t="e">
        <f>SUM(#REF!)</f>
        <v>#REF!</v>
      </c>
      <c r="AI86" s="349" t="e">
        <f>SUM(#REF!)</f>
        <v>#REF!</v>
      </c>
    </row>
    <row r="87" spans="1:35" ht="16.5" thickBot="1" x14ac:dyDescent="0.3">
      <c r="A87" s="744"/>
      <c r="B87" s="9" t="str">
        <f t="shared" si="51"/>
        <v>Water Heating</v>
      </c>
      <c r="C87" s="485">
        <v>0.108255</v>
      </c>
      <c r="D87" s="485">
        <v>9.1078000000000006E-2</v>
      </c>
      <c r="E87" s="485">
        <v>8.5239999999999996E-2</v>
      </c>
      <c r="F87" s="485">
        <v>7.2980000000000003E-2</v>
      </c>
      <c r="G87" s="485">
        <v>7.9849000000000003E-2</v>
      </c>
      <c r="H87" s="485">
        <v>7.2720999999999994E-2</v>
      </c>
      <c r="I87" s="485">
        <v>7.4929999999999997E-2</v>
      </c>
      <c r="J87" s="485">
        <v>7.5861999999999999E-2</v>
      </c>
      <c r="K87" s="485">
        <v>7.5733999999999996E-2</v>
      </c>
      <c r="L87" s="485">
        <v>8.2808000000000007E-2</v>
      </c>
      <c r="M87" s="485">
        <v>8.6345000000000005E-2</v>
      </c>
      <c r="N87" s="485">
        <v>9.4198000000000004E-2</v>
      </c>
      <c r="O87" s="205">
        <f>'2M - SGS'!O87</f>
        <v>0.108255</v>
      </c>
      <c r="P87" s="205">
        <f>'2M - SGS'!P87</f>
        <v>9.1078000000000006E-2</v>
      </c>
      <c r="Q87" s="205">
        <f>'2M - SGS'!Q87</f>
        <v>8.5239999999999996E-2</v>
      </c>
      <c r="R87" s="205">
        <f>'2M - SGS'!R87</f>
        <v>7.2980000000000003E-2</v>
      </c>
      <c r="S87" s="205">
        <f>'2M - SGS'!S87</f>
        <v>7.9849000000000003E-2</v>
      </c>
      <c r="T87" s="205">
        <f>'2M - SGS'!T87</f>
        <v>7.2720999999999994E-2</v>
      </c>
      <c r="U87" s="205">
        <f>'2M - SGS'!U87</f>
        <v>7.4929999999999997E-2</v>
      </c>
      <c r="V87" s="205">
        <f>'2M - SGS'!V87</f>
        <v>7.5861999999999999E-2</v>
      </c>
      <c r="W87" s="205">
        <f>'2M - SGS'!W87</f>
        <v>7.5733999999999996E-2</v>
      </c>
      <c r="X87" s="205">
        <f>'2M - SGS'!X87</f>
        <v>8.2808000000000007E-2</v>
      </c>
      <c r="Y87" s="205">
        <f>'2M - SGS'!Y87</f>
        <v>8.6345000000000005E-2</v>
      </c>
      <c r="Z87" s="205">
        <f>'2M - SGS'!Z87</f>
        <v>9.4198000000000004E-2</v>
      </c>
      <c r="AA87" s="205">
        <f>'2M - SGS'!AA87</f>
        <v>0.108255</v>
      </c>
      <c r="AC87" s="349">
        <f t="shared" si="52"/>
        <v>1</v>
      </c>
      <c r="AD87" s="349">
        <f t="shared" si="53"/>
        <v>1</v>
      </c>
      <c r="AE87" s="349">
        <f t="shared" si="54"/>
        <v>0.108255</v>
      </c>
      <c r="AF87" s="349" t="e">
        <f>SUM(#REF!)</f>
        <v>#REF!</v>
      </c>
      <c r="AG87" s="349" t="e">
        <f>SUM(#REF!)</f>
        <v>#REF!</v>
      </c>
      <c r="AH87" s="349" t="e">
        <f>SUM(#REF!)</f>
        <v>#REF!</v>
      </c>
      <c r="AI87" s="349" t="e">
        <f>SUM(#REF!)</f>
        <v>#REF!</v>
      </c>
    </row>
    <row r="88" spans="1:35" x14ac:dyDescent="0.25">
      <c r="A88" s="321"/>
      <c r="B88" s="486" t="s">
        <v>219</v>
      </c>
      <c r="C88" s="321"/>
      <c r="D88" s="321"/>
      <c r="E88" s="321"/>
      <c r="F88" s="321"/>
      <c r="G88" s="321"/>
      <c r="H88" s="321"/>
      <c r="I88" s="321"/>
      <c r="J88" s="321"/>
      <c r="K88" s="321"/>
      <c r="L88" s="321"/>
      <c r="M88" s="321"/>
      <c r="N88" s="321"/>
      <c r="O88" s="321"/>
      <c r="P88" s="321"/>
      <c r="Q88" s="321"/>
      <c r="R88" s="321"/>
      <c r="S88" s="321"/>
      <c r="T88" s="321"/>
      <c r="U88" s="321"/>
      <c r="V88" s="321"/>
      <c r="W88" s="321"/>
      <c r="X88" s="321"/>
      <c r="Y88" s="321"/>
      <c r="Z88" s="321"/>
      <c r="AA88" s="321"/>
      <c r="AC88" s="138" t="s">
        <v>217</v>
      </c>
    </row>
    <row r="89" spans="1:35" ht="15.75" thickBot="1" x14ac:dyDescent="0.3">
      <c r="AC89" s="138"/>
    </row>
    <row r="90" spans="1:35" ht="15" customHeight="1" thickBot="1" x14ac:dyDescent="0.3">
      <c r="A90" s="748" t="s">
        <v>26</v>
      </c>
      <c r="B90" s="320" t="s">
        <v>29</v>
      </c>
      <c r="C90" s="102">
        <f>C$2</f>
        <v>45658</v>
      </c>
      <c r="D90" s="102">
        <f t="shared" ref="D90:AA90" si="55">D$2</f>
        <v>45689</v>
      </c>
      <c r="E90" s="102">
        <f t="shared" si="55"/>
        <v>45717</v>
      </c>
      <c r="F90" s="102">
        <f t="shared" si="55"/>
        <v>45748</v>
      </c>
      <c r="G90" s="102">
        <f t="shared" si="55"/>
        <v>45778</v>
      </c>
      <c r="H90" s="102">
        <f t="shared" si="55"/>
        <v>45809</v>
      </c>
      <c r="I90" s="102">
        <f t="shared" si="55"/>
        <v>45839</v>
      </c>
      <c r="J90" s="102">
        <f t="shared" si="55"/>
        <v>45870</v>
      </c>
      <c r="K90" s="102">
        <f t="shared" si="55"/>
        <v>45901</v>
      </c>
      <c r="L90" s="102">
        <f t="shared" si="55"/>
        <v>45931</v>
      </c>
      <c r="M90" s="102">
        <f t="shared" si="55"/>
        <v>45962</v>
      </c>
      <c r="N90" s="102">
        <f t="shared" si="55"/>
        <v>45992</v>
      </c>
      <c r="O90" s="102">
        <f t="shared" si="55"/>
        <v>46023</v>
      </c>
      <c r="P90" s="102">
        <f t="shared" si="55"/>
        <v>46054</v>
      </c>
      <c r="Q90" s="102">
        <f t="shared" si="55"/>
        <v>46082</v>
      </c>
      <c r="R90" s="102">
        <f t="shared" si="55"/>
        <v>46113</v>
      </c>
      <c r="S90" s="102">
        <f t="shared" si="55"/>
        <v>46143</v>
      </c>
      <c r="T90" s="102">
        <f t="shared" si="55"/>
        <v>46174</v>
      </c>
      <c r="U90" s="102">
        <f t="shared" si="55"/>
        <v>46204</v>
      </c>
      <c r="V90" s="102">
        <f t="shared" si="55"/>
        <v>46235</v>
      </c>
      <c r="W90" s="102">
        <f t="shared" si="55"/>
        <v>46266</v>
      </c>
      <c r="X90" s="102">
        <f t="shared" si="55"/>
        <v>46296</v>
      </c>
      <c r="Y90" s="102">
        <f t="shared" si="55"/>
        <v>46327</v>
      </c>
      <c r="Z90" s="102">
        <f t="shared" si="55"/>
        <v>46357</v>
      </c>
      <c r="AA90" s="102">
        <f t="shared" si="55"/>
        <v>46388</v>
      </c>
    </row>
    <row r="91" spans="1:35" x14ac:dyDescent="0.25">
      <c r="A91" s="749"/>
      <c r="B91" s="312" t="s">
        <v>18</v>
      </c>
      <c r="C91" s="478">
        <v>3.9933000000000003E-2</v>
      </c>
      <c r="D91" s="478">
        <v>3.9878999999999998E-2</v>
      </c>
      <c r="E91" s="478">
        <v>4.1041000000000001E-2</v>
      </c>
      <c r="F91" s="478">
        <v>4.1168000000000003E-2</v>
      </c>
      <c r="G91" s="478">
        <v>4.2222999999999997E-2</v>
      </c>
      <c r="H91" s="540">
        <v>9.3449000000000004E-2</v>
      </c>
      <c r="I91" s="540">
        <v>9.0008000000000005E-2</v>
      </c>
      <c r="J91" s="540">
        <v>9.2378000000000002E-2</v>
      </c>
      <c r="K91" s="540">
        <v>9.1634999999999994E-2</v>
      </c>
      <c r="L91" s="540">
        <v>4.8993000000000002E-2</v>
      </c>
      <c r="M91" s="540">
        <v>4.9782E-2</v>
      </c>
      <c r="N91" s="540">
        <v>4.7262999999999999E-2</v>
      </c>
      <c r="O91" s="540">
        <v>4.5540999999999998E-2</v>
      </c>
      <c r="P91" s="540">
        <v>4.6175000000000001E-2</v>
      </c>
      <c r="Q91" s="540">
        <v>4.8189000000000003E-2</v>
      </c>
      <c r="R91" s="540">
        <v>4.8322999999999998E-2</v>
      </c>
      <c r="S91" s="540">
        <v>5.0555999999999997E-2</v>
      </c>
      <c r="T91" s="540">
        <f>H91</f>
        <v>9.3449000000000004E-2</v>
      </c>
      <c r="U91" s="540">
        <f t="shared" ref="U91:AA94" si="56">I91</f>
        <v>9.0008000000000005E-2</v>
      </c>
      <c r="V91" s="540">
        <f t="shared" si="56"/>
        <v>9.2378000000000002E-2</v>
      </c>
      <c r="W91" s="540">
        <f t="shared" si="56"/>
        <v>9.1634999999999994E-2</v>
      </c>
      <c r="X91" s="540">
        <f t="shared" si="56"/>
        <v>4.8993000000000002E-2</v>
      </c>
      <c r="Y91" s="540">
        <f t="shared" si="56"/>
        <v>4.9782E-2</v>
      </c>
      <c r="Z91" s="540">
        <f t="shared" si="56"/>
        <v>4.7262999999999999E-2</v>
      </c>
      <c r="AA91" s="540">
        <f t="shared" si="56"/>
        <v>4.5540999999999998E-2</v>
      </c>
      <c r="AC91" s="138"/>
    </row>
    <row r="92" spans="1:35" x14ac:dyDescent="0.25">
      <c r="A92" s="749"/>
      <c r="B92" s="6" t="s">
        <v>0</v>
      </c>
      <c r="C92" s="478">
        <v>4.4352999999999997E-2</v>
      </c>
      <c r="D92" s="478">
        <v>4.4898E-2</v>
      </c>
      <c r="E92" s="478">
        <v>4.7189000000000002E-2</v>
      </c>
      <c r="F92" s="478">
        <v>4.5560000000000003E-2</v>
      </c>
      <c r="G92" s="478">
        <v>4.9112000000000003E-2</v>
      </c>
      <c r="H92" s="540">
        <v>0.11771</v>
      </c>
      <c r="I92" s="540">
        <v>0.11006199999999999</v>
      </c>
      <c r="J92" s="540">
        <v>0.115067</v>
      </c>
      <c r="K92" s="540">
        <v>0.117149</v>
      </c>
      <c r="L92" s="540">
        <v>5.4709000000000001E-2</v>
      </c>
      <c r="M92" s="540">
        <v>5.5188000000000001E-2</v>
      </c>
      <c r="N92" s="540">
        <v>5.0938999999999998E-2</v>
      </c>
      <c r="O92" s="540">
        <v>4.9581E-2</v>
      </c>
      <c r="P92" s="540">
        <v>5.1304000000000002E-2</v>
      </c>
      <c r="Q92" s="540">
        <v>5.4989000000000003E-2</v>
      </c>
      <c r="R92" s="540">
        <v>5.1714000000000003E-2</v>
      </c>
      <c r="S92" s="540">
        <v>5.7715000000000002E-2</v>
      </c>
      <c r="T92" s="540">
        <f t="shared" ref="T92:T102" si="57">H92</f>
        <v>0.11771</v>
      </c>
      <c r="U92" s="540">
        <f t="shared" si="56"/>
        <v>0.11006199999999999</v>
      </c>
      <c r="V92" s="540">
        <f t="shared" si="56"/>
        <v>0.115067</v>
      </c>
      <c r="W92" s="540">
        <f t="shared" si="56"/>
        <v>0.117149</v>
      </c>
      <c r="X92" s="540">
        <f t="shared" si="56"/>
        <v>5.4709000000000001E-2</v>
      </c>
      <c r="Y92" s="540">
        <f t="shared" si="56"/>
        <v>5.5188000000000001E-2</v>
      </c>
      <c r="Z92" s="540">
        <f t="shared" si="56"/>
        <v>5.0938999999999998E-2</v>
      </c>
      <c r="AA92" s="540">
        <f t="shared" si="56"/>
        <v>4.9581E-2</v>
      </c>
      <c r="AC92" s="138"/>
    </row>
    <row r="93" spans="1:35" x14ac:dyDescent="0.25">
      <c r="A93" s="749"/>
      <c r="B93" s="6" t="s">
        <v>19</v>
      </c>
      <c r="C93" s="478">
        <v>4.1343999999999999E-2</v>
      </c>
      <c r="D93" s="478">
        <v>4.1013000000000001E-2</v>
      </c>
      <c r="E93" s="478">
        <v>4.2275E-2</v>
      </c>
      <c r="F93" s="478">
        <v>4.3936999999999997E-2</v>
      </c>
      <c r="G93" s="478">
        <v>4.4505000000000003E-2</v>
      </c>
      <c r="H93" s="540">
        <v>0.10091700000000001</v>
      </c>
      <c r="I93" s="540">
        <v>9.6921999999999994E-2</v>
      </c>
      <c r="J93" s="540">
        <v>9.9885000000000002E-2</v>
      </c>
      <c r="K93" s="540">
        <v>9.7788E-2</v>
      </c>
      <c r="L93" s="540">
        <v>5.1683E-2</v>
      </c>
      <c r="M93" s="540">
        <v>5.1910999999999999E-2</v>
      </c>
      <c r="N93" s="540">
        <v>4.9077999999999997E-2</v>
      </c>
      <c r="O93" s="540">
        <v>4.6939000000000002E-2</v>
      </c>
      <c r="P93" s="540">
        <v>4.7252000000000002E-2</v>
      </c>
      <c r="Q93" s="540">
        <v>4.9273999999999998E-2</v>
      </c>
      <c r="R93" s="540">
        <v>5.1881999999999998E-2</v>
      </c>
      <c r="S93" s="540">
        <v>5.3364000000000002E-2</v>
      </c>
      <c r="T93" s="540">
        <f t="shared" si="57"/>
        <v>0.10091700000000001</v>
      </c>
      <c r="U93" s="540">
        <f t="shared" si="56"/>
        <v>9.6921999999999994E-2</v>
      </c>
      <c r="V93" s="540">
        <f t="shared" si="56"/>
        <v>9.9885000000000002E-2</v>
      </c>
      <c r="W93" s="540">
        <f t="shared" si="56"/>
        <v>9.7788E-2</v>
      </c>
      <c r="X93" s="540">
        <f t="shared" si="56"/>
        <v>5.1683E-2</v>
      </c>
      <c r="Y93" s="540">
        <f t="shared" si="56"/>
        <v>5.1910999999999999E-2</v>
      </c>
      <c r="Z93" s="540">
        <f t="shared" si="56"/>
        <v>4.9077999999999997E-2</v>
      </c>
      <c r="AA93" s="540">
        <f t="shared" si="56"/>
        <v>4.6939000000000002E-2</v>
      </c>
      <c r="AC93" s="138"/>
    </row>
    <row r="94" spans="1:35" x14ac:dyDescent="0.25">
      <c r="A94" s="749"/>
      <c r="B94" s="6" t="s">
        <v>1</v>
      </c>
      <c r="C94" s="478">
        <v>4.2347000000000003E-2</v>
      </c>
      <c r="D94" s="478">
        <v>4.2303E-2</v>
      </c>
      <c r="E94" s="478">
        <v>4.4350000000000001E-2</v>
      </c>
      <c r="F94" s="478">
        <v>5.2475000000000001E-2</v>
      </c>
      <c r="G94" s="478">
        <v>5.7162999999999999E-2</v>
      </c>
      <c r="H94" s="540">
        <v>0.11895500000000001</v>
      </c>
      <c r="I94" s="540">
        <v>0.11064</v>
      </c>
      <c r="J94" s="540">
        <v>0.11584</v>
      </c>
      <c r="K94" s="540">
        <v>0.122415</v>
      </c>
      <c r="L94" s="540">
        <v>6.2344999999999998E-2</v>
      </c>
      <c r="M94" s="540">
        <v>6.0421999999999997E-2</v>
      </c>
      <c r="N94" s="540">
        <v>4.6781999999999997E-2</v>
      </c>
      <c r="O94" s="540">
        <v>4.3274E-2</v>
      </c>
      <c r="P94" s="540">
        <v>4.4956000000000003E-2</v>
      </c>
      <c r="Q94" s="540">
        <v>4.6625E-2</v>
      </c>
      <c r="R94" s="540">
        <v>5.8855999999999999E-2</v>
      </c>
      <c r="S94" s="540">
        <v>6.6559999999999994E-2</v>
      </c>
      <c r="T94" s="540">
        <f t="shared" si="57"/>
        <v>0.11895500000000001</v>
      </c>
      <c r="U94" s="540">
        <f t="shared" si="56"/>
        <v>0.11064</v>
      </c>
      <c r="V94" s="540">
        <f t="shared" si="56"/>
        <v>0.11584</v>
      </c>
      <c r="W94" s="540">
        <f t="shared" si="56"/>
        <v>0.122415</v>
      </c>
      <c r="X94" s="540">
        <f t="shared" si="56"/>
        <v>6.2344999999999998E-2</v>
      </c>
      <c r="Y94" s="540">
        <f t="shared" si="56"/>
        <v>6.0421999999999997E-2</v>
      </c>
      <c r="Z94" s="540">
        <f t="shared" si="56"/>
        <v>4.6781999999999997E-2</v>
      </c>
      <c r="AA94" s="540">
        <f t="shared" si="56"/>
        <v>4.3274E-2</v>
      </c>
    </row>
    <row r="95" spans="1:35" x14ac:dyDescent="0.25">
      <c r="A95" s="749"/>
      <c r="B95" s="6" t="s">
        <v>20</v>
      </c>
      <c r="C95" s="478">
        <v>2.9302000000000002E-2</v>
      </c>
      <c r="D95" s="478">
        <v>2.9326000000000001E-2</v>
      </c>
      <c r="E95" s="478">
        <v>2.9966E-2</v>
      </c>
      <c r="F95" s="478">
        <v>3.1091000000000001E-2</v>
      </c>
      <c r="G95" s="478">
        <v>3.0398999999999999E-2</v>
      </c>
      <c r="H95" s="540">
        <v>5.9283000000000002E-2</v>
      </c>
      <c r="I95" s="540">
        <v>5.7278999999999997E-2</v>
      </c>
      <c r="J95" s="540">
        <v>5.8050999999999998E-2</v>
      </c>
      <c r="K95" s="540">
        <v>6.0310000000000002E-2</v>
      </c>
      <c r="L95" s="540">
        <v>3.4962E-2</v>
      </c>
      <c r="M95" s="540">
        <v>3.5576000000000003E-2</v>
      </c>
      <c r="N95" s="540">
        <v>3.4347999999999997E-2</v>
      </c>
      <c r="O95" s="540">
        <v>3.3161999999999997E-2</v>
      </c>
      <c r="P95" s="540">
        <v>3.3721000000000001E-2</v>
      </c>
      <c r="Q95" s="540">
        <v>3.4806999999999998E-2</v>
      </c>
      <c r="R95" s="540">
        <v>3.6195999999999999E-2</v>
      </c>
      <c r="S95" s="540">
        <v>3.5977000000000002E-2</v>
      </c>
      <c r="T95" s="540">
        <f t="shared" si="57"/>
        <v>5.9283000000000002E-2</v>
      </c>
      <c r="U95" s="540">
        <f t="shared" ref="U95:U103" si="58">I95</f>
        <v>5.7278999999999997E-2</v>
      </c>
      <c r="V95" s="540">
        <f t="shared" ref="V95:V103" si="59">J95</f>
        <v>5.8050999999999998E-2</v>
      </c>
      <c r="W95" s="540">
        <f t="shared" ref="W95:W103" si="60">K95</f>
        <v>6.0310000000000002E-2</v>
      </c>
      <c r="X95" s="540">
        <f t="shared" ref="X95:X103" si="61">L95</f>
        <v>3.4962E-2</v>
      </c>
      <c r="Y95" s="540">
        <f t="shared" ref="Y95:Y103" si="62">M95</f>
        <v>3.5576000000000003E-2</v>
      </c>
      <c r="Z95" s="540">
        <f t="shared" ref="Z95:Z103" si="63">N95</f>
        <v>3.4347999999999997E-2</v>
      </c>
      <c r="AA95" s="540">
        <f t="shared" ref="AA95:AA103" si="64">O95</f>
        <v>3.3161999999999997E-2</v>
      </c>
    </row>
    <row r="96" spans="1:35" x14ac:dyDescent="0.25">
      <c r="A96" s="749"/>
      <c r="B96" s="6" t="s">
        <v>9</v>
      </c>
      <c r="C96" s="478">
        <v>4.0834000000000002E-2</v>
      </c>
      <c r="D96" s="478">
        <v>4.1431000000000003E-2</v>
      </c>
      <c r="E96" s="478">
        <v>4.3621E-2</v>
      </c>
      <c r="F96" s="478">
        <v>4.3447E-2</v>
      </c>
      <c r="G96" s="478">
        <v>4.1350999999999999E-2</v>
      </c>
      <c r="H96" s="540">
        <v>5.8623000000000001E-2</v>
      </c>
      <c r="I96" s="540">
        <v>5.6649999999999999E-2</v>
      </c>
      <c r="J96" s="540">
        <v>5.7266999999999998E-2</v>
      </c>
      <c r="K96" s="540">
        <v>9.4729999999999995E-2</v>
      </c>
      <c r="L96" s="540">
        <v>4.9228000000000001E-2</v>
      </c>
      <c r="M96" s="540">
        <v>5.1515999999999999E-2</v>
      </c>
      <c r="N96" s="540">
        <v>4.8013E-2</v>
      </c>
      <c r="O96" s="540">
        <v>4.7364999999999997E-2</v>
      </c>
      <c r="P96" s="540">
        <v>4.8853000000000001E-2</v>
      </c>
      <c r="Q96" s="540">
        <v>5.2965999999999999E-2</v>
      </c>
      <c r="R96" s="540">
        <v>5.0692000000000001E-2</v>
      </c>
      <c r="S96" s="540">
        <v>5.0089000000000002E-2</v>
      </c>
      <c r="T96" s="540">
        <f t="shared" si="57"/>
        <v>5.8623000000000001E-2</v>
      </c>
      <c r="U96" s="540">
        <f t="shared" si="58"/>
        <v>5.6649999999999999E-2</v>
      </c>
      <c r="V96" s="540">
        <f t="shared" si="59"/>
        <v>5.7266999999999998E-2</v>
      </c>
      <c r="W96" s="540">
        <f t="shared" si="60"/>
        <v>9.4729999999999995E-2</v>
      </c>
      <c r="X96" s="540">
        <f t="shared" si="61"/>
        <v>4.9228000000000001E-2</v>
      </c>
      <c r="Y96" s="540">
        <f t="shared" si="62"/>
        <v>5.1515999999999999E-2</v>
      </c>
      <c r="Z96" s="540">
        <f t="shared" si="63"/>
        <v>4.8013E-2</v>
      </c>
      <c r="AA96" s="540">
        <f t="shared" si="64"/>
        <v>4.7364999999999997E-2</v>
      </c>
    </row>
    <row r="97" spans="1:27" x14ac:dyDescent="0.25">
      <c r="A97" s="749"/>
      <c r="B97" s="6" t="s">
        <v>3</v>
      </c>
      <c r="C97" s="478">
        <v>4.4352999999999997E-2</v>
      </c>
      <c r="D97" s="478">
        <v>4.4898E-2</v>
      </c>
      <c r="E97" s="478">
        <v>4.7189000000000002E-2</v>
      </c>
      <c r="F97" s="478">
        <v>4.5560000000000003E-2</v>
      </c>
      <c r="G97" s="478">
        <v>4.9112000000000003E-2</v>
      </c>
      <c r="H97" s="540">
        <v>0.11771</v>
      </c>
      <c r="I97" s="540">
        <v>0.11006199999999999</v>
      </c>
      <c r="J97" s="540">
        <v>0.115067</v>
      </c>
      <c r="K97" s="540">
        <v>0.117149</v>
      </c>
      <c r="L97" s="540">
        <v>5.4709000000000001E-2</v>
      </c>
      <c r="M97" s="540">
        <v>5.5188000000000001E-2</v>
      </c>
      <c r="N97" s="540">
        <v>5.0938999999999998E-2</v>
      </c>
      <c r="O97" s="540">
        <v>4.9581E-2</v>
      </c>
      <c r="P97" s="540">
        <v>5.1304000000000002E-2</v>
      </c>
      <c r="Q97" s="540">
        <v>5.4989000000000003E-2</v>
      </c>
      <c r="R97" s="540">
        <v>5.1714000000000003E-2</v>
      </c>
      <c r="S97" s="540">
        <v>5.7715000000000002E-2</v>
      </c>
      <c r="T97" s="540">
        <f t="shared" si="57"/>
        <v>0.11771</v>
      </c>
      <c r="U97" s="540">
        <f t="shared" si="58"/>
        <v>0.11006199999999999</v>
      </c>
      <c r="V97" s="540">
        <f t="shared" si="59"/>
        <v>0.115067</v>
      </c>
      <c r="W97" s="540">
        <f t="shared" si="60"/>
        <v>0.117149</v>
      </c>
      <c r="X97" s="540">
        <f t="shared" si="61"/>
        <v>5.4709000000000001E-2</v>
      </c>
      <c r="Y97" s="540">
        <f t="shared" si="62"/>
        <v>5.5188000000000001E-2</v>
      </c>
      <c r="Z97" s="540">
        <f t="shared" si="63"/>
        <v>5.0938999999999998E-2</v>
      </c>
      <c r="AA97" s="540">
        <f t="shared" si="64"/>
        <v>4.9581E-2</v>
      </c>
    </row>
    <row r="98" spans="1:27" x14ac:dyDescent="0.25">
      <c r="A98" s="749"/>
      <c r="B98" s="6" t="s">
        <v>4</v>
      </c>
      <c r="C98" s="478">
        <v>4.2067E-2</v>
      </c>
      <c r="D98" s="478">
        <v>4.1753999999999999E-2</v>
      </c>
      <c r="E98" s="478">
        <v>4.3166999999999997E-2</v>
      </c>
      <c r="F98" s="478">
        <v>4.3825000000000003E-2</v>
      </c>
      <c r="G98" s="478">
        <v>4.4803999999999997E-2</v>
      </c>
      <c r="H98" s="540">
        <v>9.9451999999999999E-2</v>
      </c>
      <c r="I98" s="540">
        <v>9.5723000000000003E-2</v>
      </c>
      <c r="J98" s="540">
        <v>9.8280999999999993E-2</v>
      </c>
      <c r="K98" s="540">
        <v>9.4449000000000005E-2</v>
      </c>
      <c r="L98" s="540">
        <v>5.2073000000000001E-2</v>
      </c>
      <c r="M98" s="540">
        <v>5.2239000000000001E-2</v>
      </c>
      <c r="N98" s="540">
        <v>4.8925999999999997E-2</v>
      </c>
      <c r="O98" s="540">
        <v>4.7953000000000003E-2</v>
      </c>
      <c r="P98" s="540">
        <v>4.8263E-2</v>
      </c>
      <c r="Q98" s="540">
        <v>5.0624000000000002E-2</v>
      </c>
      <c r="R98" s="540">
        <v>5.1560000000000002E-2</v>
      </c>
      <c r="S98" s="540">
        <v>5.3745000000000001E-2</v>
      </c>
      <c r="T98" s="540">
        <f t="shared" si="57"/>
        <v>9.9451999999999999E-2</v>
      </c>
      <c r="U98" s="540">
        <f t="shared" si="58"/>
        <v>9.5723000000000003E-2</v>
      </c>
      <c r="V98" s="540">
        <f t="shared" si="59"/>
        <v>9.8280999999999993E-2</v>
      </c>
      <c r="W98" s="540">
        <f t="shared" si="60"/>
        <v>9.4449000000000005E-2</v>
      </c>
      <c r="X98" s="540">
        <f t="shared" si="61"/>
        <v>5.2073000000000001E-2</v>
      </c>
      <c r="Y98" s="540">
        <f t="shared" si="62"/>
        <v>5.2239000000000001E-2</v>
      </c>
      <c r="Z98" s="540">
        <f t="shared" si="63"/>
        <v>4.8925999999999997E-2</v>
      </c>
      <c r="AA98" s="540">
        <f t="shared" si="64"/>
        <v>4.7953000000000003E-2</v>
      </c>
    </row>
    <row r="99" spans="1:27" x14ac:dyDescent="0.25">
      <c r="A99" s="749"/>
      <c r="B99" s="6" t="s">
        <v>5</v>
      </c>
      <c r="C99" s="478">
        <v>3.9933000000000003E-2</v>
      </c>
      <c r="D99" s="478">
        <v>3.9878999999999998E-2</v>
      </c>
      <c r="E99" s="478">
        <v>4.1041000000000001E-2</v>
      </c>
      <c r="F99" s="478">
        <v>4.1168000000000003E-2</v>
      </c>
      <c r="G99" s="478">
        <v>4.2222999999999997E-2</v>
      </c>
      <c r="H99" s="540">
        <v>9.3449000000000004E-2</v>
      </c>
      <c r="I99" s="540">
        <v>9.0008000000000005E-2</v>
      </c>
      <c r="J99" s="540">
        <v>9.2378000000000002E-2</v>
      </c>
      <c r="K99" s="540">
        <v>9.1634999999999994E-2</v>
      </c>
      <c r="L99" s="540">
        <v>4.8993000000000002E-2</v>
      </c>
      <c r="M99" s="540">
        <v>4.9782E-2</v>
      </c>
      <c r="N99" s="540">
        <v>4.7262999999999999E-2</v>
      </c>
      <c r="O99" s="540">
        <v>4.5540999999999998E-2</v>
      </c>
      <c r="P99" s="540">
        <v>4.6175000000000001E-2</v>
      </c>
      <c r="Q99" s="540">
        <v>4.8189000000000003E-2</v>
      </c>
      <c r="R99" s="540">
        <v>4.8322999999999998E-2</v>
      </c>
      <c r="S99" s="540">
        <v>5.0555999999999997E-2</v>
      </c>
      <c r="T99" s="540">
        <f t="shared" si="57"/>
        <v>9.3449000000000004E-2</v>
      </c>
      <c r="U99" s="540">
        <f t="shared" si="58"/>
        <v>9.0008000000000005E-2</v>
      </c>
      <c r="V99" s="540">
        <f t="shared" si="59"/>
        <v>9.2378000000000002E-2</v>
      </c>
      <c r="W99" s="540">
        <f t="shared" si="60"/>
        <v>9.1634999999999994E-2</v>
      </c>
      <c r="X99" s="540">
        <f t="shared" si="61"/>
        <v>4.8993000000000002E-2</v>
      </c>
      <c r="Y99" s="540">
        <f t="shared" si="62"/>
        <v>4.9782E-2</v>
      </c>
      <c r="Z99" s="540">
        <f t="shared" si="63"/>
        <v>4.7262999999999999E-2</v>
      </c>
      <c r="AA99" s="540">
        <f t="shared" si="64"/>
        <v>4.5540999999999998E-2</v>
      </c>
    </row>
    <row r="100" spans="1:27" x14ac:dyDescent="0.25">
      <c r="A100" s="749"/>
      <c r="B100" s="6" t="s">
        <v>21</v>
      </c>
      <c r="C100" s="478">
        <v>3.9933000000000003E-2</v>
      </c>
      <c r="D100" s="478">
        <v>3.9878999999999998E-2</v>
      </c>
      <c r="E100" s="478">
        <v>4.1041000000000001E-2</v>
      </c>
      <c r="F100" s="478">
        <v>4.1168000000000003E-2</v>
      </c>
      <c r="G100" s="478">
        <v>4.2222999999999997E-2</v>
      </c>
      <c r="H100" s="540">
        <v>9.3449000000000004E-2</v>
      </c>
      <c r="I100" s="540">
        <v>9.0008000000000005E-2</v>
      </c>
      <c r="J100" s="540">
        <v>9.2378000000000002E-2</v>
      </c>
      <c r="K100" s="540">
        <v>9.1634999999999994E-2</v>
      </c>
      <c r="L100" s="540">
        <v>4.8993000000000002E-2</v>
      </c>
      <c r="M100" s="540">
        <v>4.9782E-2</v>
      </c>
      <c r="N100" s="540">
        <v>4.7262999999999999E-2</v>
      </c>
      <c r="O100" s="540">
        <v>4.5540999999999998E-2</v>
      </c>
      <c r="P100" s="540">
        <v>4.6175000000000001E-2</v>
      </c>
      <c r="Q100" s="540">
        <v>4.8189000000000003E-2</v>
      </c>
      <c r="R100" s="540">
        <v>4.8322999999999998E-2</v>
      </c>
      <c r="S100" s="540">
        <v>5.0555999999999997E-2</v>
      </c>
      <c r="T100" s="540">
        <f t="shared" si="57"/>
        <v>9.3449000000000004E-2</v>
      </c>
      <c r="U100" s="540">
        <f t="shared" si="58"/>
        <v>9.0008000000000005E-2</v>
      </c>
      <c r="V100" s="540">
        <f t="shared" si="59"/>
        <v>9.2378000000000002E-2</v>
      </c>
      <c r="W100" s="540">
        <f t="shared" si="60"/>
        <v>9.1634999999999994E-2</v>
      </c>
      <c r="X100" s="540">
        <f t="shared" si="61"/>
        <v>4.8993000000000002E-2</v>
      </c>
      <c r="Y100" s="540">
        <f t="shared" si="62"/>
        <v>4.9782E-2</v>
      </c>
      <c r="Z100" s="540">
        <f t="shared" si="63"/>
        <v>4.7262999999999999E-2</v>
      </c>
      <c r="AA100" s="540">
        <f t="shared" si="64"/>
        <v>4.5540999999999998E-2</v>
      </c>
    </row>
    <row r="101" spans="1:27" x14ac:dyDescent="0.25">
      <c r="A101" s="749"/>
      <c r="B101" s="6" t="s">
        <v>22</v>
      </c>
      <c r="C101" s="478">
        <v>3.9933000000000003E-2</v>
      </c>
      <c r="D101" s="478">
        <v>3.9878999999999998E-2</v>
      </c>
      <c r="E101" s="478">
        <v>4.1041000000000001E-2</v>
      </c>
      <c r="F101" s="478">
        <v>4.1168000000000003E-2</v>
      </c>
      <c r="G101" s="478">
        <v>4.2222999999999997E-2</v>
      </c>
      <c r="H101" s="540">
        <v>9.3449000000000004E-2</v>
      </c>
      <c r="I101" s="540">
        <v>9.0008000000000005E-2</v>
      </c>
      <c r="J101" s="540">
        <v>9.2378000000000002E-2</v>
      </c>
      <c r="K101" s="540">
        <v>9.1634999999999994E-2</v>
      </c>
      <c r="L101" s="540">
        <v>4.8993000000000002E-2</v>
      </c>
      <c r="M101" s="540">
        <v>4.9782E-2</v>
      </c>
      <c r="N101" s="540">
        <v>4.7262999999999999E-2</v>
      </c>
      <c r="O101" s="540">
        <v>4.5540999999999998E-2</v>
      </c>
      <c r="P101" s="540">
        <v>4.6175000000000001E-2</v>
      </c>
      <c r="Q101" s="540">
        <v>4.8189000000000003E-2</v>
      </c>
      <c r="R101" s="540">
        <v>4.8322999999999998E-2</v>
      </c>
      <c r="S101" s="540">
        <v>5.0555999999999997E-2</v>
      </c>
      <c r="T101" s="540">
        <f t="shared" si="57"/>
        <v>9.3449000000000004E-2</v>
      </c>
      <c r="U101" s="540">
        <f t="shared" si="58"/>
        <v>9.0008000000000005E-2</v>
      </c>
      <c r="V101" s="540">
        <f t="shared" si="59"/>
        <v>9.2378000000000002E-2</v>
      </c>
      <c r="W101" s="540">
        <f t="shared" si="60"/>
        <v>9.1634999999999994E-2</v>
      </c>
      <c r="X101" s="540">
        <f t="shared" si="61"/>
        <v>4.8993000000000002E-2</v>
      </c>
      <c r="Y101" s="540">
        <f t="shared" si="62"/>
        <v>4.9782E-2</v>
      </c>
      <c r="Z101" s="540">
        <f t="shared" si="63"/>
        <v>4.7262999999999999E-2</v>
      </c>
      <c r="AA101" s="540">
        <f t="shared" si="64"/>
        <v>4.5540999999999998E-2</v>
      </c>
    </row>
    <row r="102" spans="1:27" x14ac:dyDescent="0.25">
      <c r="A102" s="749"/>
      <c r="B102" s="6" t="s">
        <v>7</v>
      </c>
      <c r="C102" s="478">
        <v>3.8309999999999997E-2</v>
      </c>
      <c r="D102" s="478">
        <v>3.8170999999999997E-2</v>
      </c>
      <c r="E102" s="478">
        <v>3.925E-2</v>
      </c>
      <c r="F102" s="478">
        <v>3.993E-2</v>
      </c>
      <c r="G102" s="478">
        <v>4.0524999999999999E-2</v>
      </c>
      <c r="H102" s="540">
        <v>8.9113999999999999E-2</v>
      </c>
      <c r="I102" s="540">
        <v>8.5700999999999999E-2</v>
      </c>
      <c r="J102" s="540">
        <v>8.8127999999999998E-2</v>
      </c>
      <c r="K102" s="540">
        <v>8.7461999999999998E-2</v>
      </c>
      <c r="L102" s="540">
        <v>4.6955999999999998E-2</v>
      </c>
      <c r="M102" s="540">
        <v>4.7667000000000001E-2</v>
      </c>
      <c r="N102" s="540">
        <v>4.5307E-2</v>
      </c>
      <c r="O102" s="540">
        <v>4.3611999999999998E-2</v>
      </c>
      <c r="P102" s="540">
        <v>4.4098999999999999E-2</v>
      </c>
      <c r="Q102" s="540">
        <v>4.5934000000000003E-2</v>
      </c>
      <c r="R102" s="540">
        <v>4.7032999999999998E-2</v>
      </c>
      <c r="S102" s="540">
        <v>4.8451000000000001E-2</v>
      </c>
      <c r="T102" s="540">
        <f t="shared" si="57"/>
        <v>8.9113999999999999E-2</v>
      </c>
      <c r="U102" s="540">
        <f t="shared" si="58"/>
        <v>8.5700999999999999E-2</v>
      </c>
      <c r="V102" s="540">
        <f t="shared" si="59"/>
        <v>8.8127999999999998E-2</v>
      </c>
      <c r="W102" s="540">
        <f t="shared" si="60"/>
        <v>8.7461999999999998E-2</v>
      </c>
      <c r="X102" s="540">
        <f t="shared" si="61"/>
        <v>4.6955999999999998E-2</v>
      </c>
      <c r="Y102" s="540">
        <f t="shared" si="62"/>
        <v>4.7667000000000001E-2</v>
      </c>
      <c r="Z102" s="540">
        <f t="shared" si="63"/>
        <v>4.5307E-2</v>
      </c>
      <c r="AA102" s="540">
        <f t="shared" si="64"/>
        <v>4.3611999999999998E-2</v>
      </c>
    </row>
    <row r="103" spans="1:27" ht="15.75" thickBot="1" x14ac:dyDescent="0.3">
      <c r="A103" s="750"/>
      <c r="B103" s="10" t="s">
        <v>8</v>
      </c>
      <c r="C103" s="476">
        <v>4.0855000000000002E-2</v>
      </c>
      <c r="D103" s="476">
        <v>4.0336999999999998E-2</v>
      </c>
      <c r="E103" s="476">
        <v>4.1315999999999999E-2</v>
      </c>
      <c r="F103" s="476">
        <v>4.3313999999999998E-2</v>
      </c>
      <c r="G103" s="476">
        <v>4.4001999999999999E-2</v>
      </c>
      <c r="H103" s="539">
        <v>0.100799</v>
      </c>
      <c r="I103" s="539">
        <v>9.6923999999999996E-2</v>
      </c>
      <c r="J103" s="539">
        <v>9.9787000000000001E-2</v>
      </c>
      <c r="K103" s="539">
        <v>9.6407999999999994E-2</v>
      </c>
      <c r="L103" s="539">
        <v>5.1095000000000002E-2</v>
      </c>
      <c r="M103" s="539">
        <v>5.1493999999999998E-2</v>
      </c>
      <c r="N103" s="539">
        <v>4.8736000000000002E-2</v>
      </c>
      <c r="O103" s="539">
        <v>4.6360999999999999E-2</v>
      </c>
      <c r="P103" s="539">
        <v>4.6393999999999998E-2</v>
      </c>
      <c r="Q103" s="539">
        <v>4.7904000000000002E-2</v>
      </c>
      <c r="R103" s="539">
        <v>5.1082000000000002E-2</v>
      </c>
      <c r="S103" s="539">
        <v>5.2753000000000001E-2</v>
      </c>
      <c r="T103" s="539">
        <f>H103</f>
        <v>0.100799</v>
      </c>
      <c r="U103" s="539">
        <f t="shared" si="58"/>
        <v>9.6923999999999996E-2</v>
      </c>
      <c r="V103" s="539">
        <f t="shared" si="59"/>
        <v>9.9787000000000001E-2</v>
      </c>
      <c r="W103" s="539">
        <f t="shared" si="60"/>
        <v>9.6407999999999994E-2</v>
      </c>
      <c r="X103" s="539">
        <f t="shared" si="61"/>
        <v>5.1095000000000002E-2</v>
      </c>
      <c r="Y103" s="539">
        <f t="shared" si="62"/>
        <v>5.1493999999999998E-2</v>
      </c>
      <c r="Z103" s="539">
        <f t="shared" si="63"/>
        <v>4.8736000000000002E-2</v>
      </c>
      <c r="AA103" s="539">
        <f t="shared" si="64"/>
        <v>4.6360999999999999E-2</v>
      </c>
    </row>
    <row r="104" spans="1:27" x14ac:dyDescent="0.25">
      <c r="C104" s="475" t="s">
        <v>262</v>
      </c>
      <c r="H104" s="537" t="s">
        <v>289</v>
      </c>
    </row>
    <row r="105" spans="1:27" ht="15.75" thickBot="1" x14ac:dyDescent="0.3">
      <c r="A105" s="489" t="s">
        <v>264</v>
      </c>
      <c r="B105" s="368"/>
      <c r="E105" s="137"/>
    </row>
    <row r="106" spans="1:27" s="294" customFormat="1" ht="19.5" thickBot="1" x14ac:dyDescent="0.3">
      <c r="A106" s="297" t="s">
        <v>209</v>
      </c>
      <c r="B106" s="335" t="s">
        <v>13</v>
      </c>
      <c r="C106" s="491">
        <f>'2M - SGS'!C94</f>
        <v>0.7</v>
      </c>
      <c r="D106" s="336">
        <f>C106</f>
        <v>0.7</v>
      </c>
      <c r="E106" s="293">
        <f t="shared" ref="E106:AA106" si="65">D106</f>
        <v>0.7</v>
      </c>
      <c r="F106" s="337">
        <f t="shared" si="65"/>
        <v>0.7</v>
      </c>
      <c r="G106" s="337">
        <f t="shared" si="65"/>
        <v>0.7</v>
      </c>
      <c r="H106" s="337">
        <f t="shared" si="65"/>
        <v>0.7</v>
      </c>
      <c r="I106" s="337">
        <f t="shared" si="65"/>
        <v>0.7</v>
      </c>
      <c r="J106" s="337">
        <f t="shared" si="65"/>
        <v>0.7</v>
      </c>
      <c r="K106" s="337">
        <f t="shared" si="65"/>
        <v>0.7</v>
      </c>
      <c r="L106" s="337">
        <f t="shared" si="65"/>
        <v>0.7</v>
      </c>
      <c r="M106" s="337">
        <f t="shared" si="65"/>
        <v>0.7</v>
      </c>
      <c r="N106" s="337">
        <f t="shared" si="65"/>
        <v>0.7</v>
      </c>
      <c r="O106" s="337">
        <f t="shared" si="65"/>
        <v>0.7</v>
      </c>
      <c r="P106" s="337">
        <f t="shared" si="65"/>
        <v>0.7</v>
      </c>
      <c r="Q106" s="337">
        <f t="shared" si="65"/>
        <v>0.7</v>
      </c>
      <c r="R106" s="337">
        <f t="shared" si="65"/>
        <v>0.7</v>
      </c>
      <c r="S106" s="337">
        <f t="shared" si="65"/>
        <v>0.7</v>
      </c>
      <c r="T106" s="337">
        <f t="shared" si="65"/>
        <v>0.7</v>
      </c>
      <c r="U106" s="337">
        <f t="shared" si="65"/>
        <v>0.7</v>
      </c>
      <c r="V106" s="337">
        <f t="shared" si="65"/>
        <v>0.7</v>
      </c>
      <c r="W106" s="337">
        <f t="shared" si="65"/>
        <v>0.7</v>
      </c>
      <c r="X106" s="337">
        <f t="shared" si="65"/>
        <v>0.7</v>
      </c>
      <c r="Y106" s="337">
        <f t="shared" si="65"/>
        <v>0.7</v>
      </c>
      <c r="Z106" s="337">
        <f t="shared" si="65"/>
        <v>0.7</v>
      </c>
      <c r="AA106" s="337">
        <f t="shared" si="65"/>
        <v>0.7</v>
      </c>
    </row>
    <row r="108" spans="1:27" ht="15.75" thickBot="1" x14ac:dyDescent="0.3">
      <c r="A108" s="299" t="s">
        <v>162</v>
      </c>
      <c r="B108" s="295"/>
      <c r="C108" s="295"/>
      <c r="D108" s="295"/>
      <c r="E108" s="295"/>
      <c r="F108" s="295"/>
      <c r="G108" s="295"/>
      <c r="H108" s="295"/>
      <c r="I108" s="295"/>
    </row>
    <row r="109" spans="1:27" ht="16.5" thickBot="1" x14ac:dyDescent="0.3">
      <c r="A109" s="739" t="s">
        <v>15</v>
      </c>
      <c r="B109" s="313" t="s">
        <v>10</v>
      </c>
      <c r="C109" s="102">
        <f>C$2</f>
        <v>45658</v>
      </c>
      <c r="D109" s="102">
        <f t="shared" ref="D109:AA109" si="66">D$2</f>
        <v>45689</v>
      </c>
      <c r="E109" s="102">
        <f t="shared" si="66"/>
        <v>45717</v>
      </c>
      <c r="F109" s="102">
        <f t="shared" si="66"/>
        <v>45748</v>
      </c>
      <c r="G109" s="102">
        <f t="shared" si="66"/>
        <v>45778</v>
      </c>
      <c r="H109" s="102">
        <f t="shared" si="66"/>
        <v>45809</v>
      </c>
      <c r="I109" s="102">
        <f t="shared" si="66"/>
        <v>45839</v>
      </c>
      <c r="J109" s="102">
        <f t="shared" si="66"/>
        <v>45870</v>
      </c>
      <c r="K109" s="102">
        <f t="shared" si="66"/>
        <v>45901</v>
      </c>
      <c r="L109" s="102">
        <f t="shared" si="66"/>
        <v>45931</v>
      </c>
      <c r="M109" s="102">
        <f t="shared" si="66"/>
        <v>45962</v>
      </c>
      <c r="N109" s="102">
        <f t="shared" si="66"/>
        <v>45992</v>
      </c>
      <c r="O109" s="102">
        <f t="shared" si="66"/>
        <v>46023</v>
      </c>
      <c r="P109" s="102">
        <f t="shared" si="66"/>
        <v>46054</v>
      </c>
      <c r="Q109" s="102">
        <f t="shared" si="66"/>
        <v>46082</v>
      </c>
      <c r="R109" s="102">
        <f t="shared" si="66"/>
        <v>46113</v>
      </c>
      <c r="S109" s="102">
        <f t="shared" si="66"/>
        <v>46143</v>
      </c>
      <c r="T109" s="102">
        <f t="shared" si="66"/>
        <v>46174</v>
      </c>
      <c r="U109" s="102">
        <f t="shared" si="66"/>
        <v>46204</v>
      </c>
      <c r="V109" s="102">
        <f t="shared" si="66"/>
        <v>46235</v>
      </c>
      <c r="W109" s="102">
        <f t="shared" si="66"/>
        <v>46266</v>
      </c>
      <c r="X109" s="102">
        <f t="shared" si="66"/>
        <v>46296</v>
      </c>
      <c r="Y109" s="102">
        <f t="shared" si="66"/>
        <v>46327</v>
      </c>
      <c r="Z109" s="102">
        <f t="shared" si="66"/>
        <v>46357</v>
      </c>
      <c r="AA109" s="102">
        <f t="shared" si="66"/>
        <v>46388</v>
      </c>
    </row>
    <row r="110" spans="1:27" ht="15" customHeight="1" x14ac:dyDescent="0.25">
      <c r="A110" s="740"/>
      <c r="B110" s="317" t="str">
        <f t="shared" ref="B110:B123" si="67">B39</f>
        <v>Air Comp</v>
      </c>
      <c r="C110" s="13">
        <f>C57*C75*C91*C$106</f>
        <v>0</v>
      </c>
      <c r="D110" s="13">
        <f t="shared" ref="D110:AA110" si="68">D57*D75*D91*D$106</f>
        <v>0</v>
      </c>
      <c r="E110" s="13">
        <f t="shared" si="68"/>
        <v>0</v>
      </c>
      <c r="F110" s="13">
        <f t="shared" si="68"/>
        <v>0</v>
      </c>
      <c r="G110" s="13">
        <f t="shared" si="68"/>
        <v>0</v>
      </c>
      <c r="H110" s="13">
        <f t="shared" si="68"/>
        <v>0</v>
      </c>
      <c r="I110" s="13">
        <f t="shared" si="68"/>
        <v>0</v>
      </c>
      <c r="J110" s="13">
        <f t="shared" si="68"/>
        <v>0</v>
      </c>
      <c r="K110" s="13">
        <f t="shared" si="68"/>
        <v>0</v>
      </c>
      <c r="L110" s="13">
        <f t="shared" si="68"/>
        <v>717.85504212854983</v>
      </c>
      <c r="M110" s="13">
        <f t="shared" si="68"/>
        <v>1440.8791960102417</v>
      </c>
      <c r="N110" s="13">
        <f t="shared" si="68"/>
        <v>1780.7275154823537</v>
      </c>
      <c r="O110" s="13">
        <f t="shared" si="68"/>
        <v>2041.7279503477564</v>
      </c>
      <c r="P110" s="13">
        <f t="shared" si="68"/>
        <v>1890.3036769469434</v>
      </c>
      <c r="Q110" s="13">
        <f t="shared" si="68"/>
        <v>2186.5148828216156</v>
      </c>
      <c r="R110" s="13">
        <f t="shared" si="68"/>
        <v>2031.2100362806559</v>
      </c>
      <c r="S110" s="13">
        <f t="shared" si="68"/>
        <v>2272.5828326889296</v>
      </c>
      <c r="T110" s="13">
        <f t="shared" si="68"/>
        <v>4036.2852625193409</v>
      </c>
      <c r="U110" s="13">
        <f t="shared" si="68"/>
        <v>3987.4180187891443</v>
      </c>
      <c r="V110" s="13">
        <f t="shared" si="68"/>
        <v>4097.2768762843198</v>
      </c>
      <c r="W110" s="13">
        <f t="shared" si="68"/>
        <v>3982.8900892640681</v>
      </c>
      <c r="X110" s="13">
        <f t="shared" si="68"/>
        <v>2200.8263183682598</v>
      </c>
      <c r="Y110" s="13">
        <f t="shared" si="68"/>
        <v>2165.7801640088737</v>
      </c>
      <c r="Z110" s="13">
        <f t="shared" si="68"/>
        <v>2122.1416031345134</v>
      </c>
      <c r="AA110" s="13">
        <f t="shared" si="68"/>
        <v>2041.7279503477564</v>
      </c>
    </row>
    <row r="111" spans="1:27" ht="15.75" x14ac:dyDescent="0.25">
      <c r="A111" s="740"/>
      <c r="B111" s="8" t="str">
        <f t="shared" si="67"/>
        <v>Building Shell</v>
      </c>
      <c r="C111" s="13">
        <f t="shared" ref="C111:AA111" si="69">C58*C76*C92*C$106</f>
        <v>0</v>
      </c>
      <c r="D111" s="13">
        <f t="shared" si="69"/>
        <v>0</v>
      </c>
      <c r="E111" s="13">
        <f t="shared" si="69"/>
        <v>0</v>
      </c>
      <c r="F111" s="13">
        <f t="shared" si="69"/>
        <v>0</v>
      </c>
      <c r="G111" s="13">
        <f t="shared" si="69"/>
        <v>0</v>
      </c>
      <c r="H111" s="13">
        <f t="shared" si="69"/>
        <v>0</v>
      </c>
      <c r="I111" s="13">
        <f t="shared" si="69"/>
        <v>0</v>
      </c>
      <c r="J111" s="13">
        <f t="shared" si="69"/>
        <v>0</v>
      </c>
      <c r="K111" s="13">
        <f t="shared" si="69"/>
        <v>0</v>
      </c>
      <c r="L111" s="13">
        <f t="shared" si="69"/>
        <v>0</v>
      </c>
      <c r="M111" s="13">
        <f t="shared" si="69"/>
        <v>0</v>
      </c>
      <c r="N111" s="13">
        <f t="shared" si="69"/>
        <v>0</v>
      </c>
      <c r="O111" s="13">
        <f t="shared" si="69"/>
        <v>0</v>
      </c>
      <c r="P111" s="13">
        <f t="shared" si="69"/>
        <v>0</v>
      </c>
      <c r="Q111" s="13">
        <f t="shared" si="69"/>
        <v>0</v>
      </c>
      <c r="R111" s="13">
        <f t="shared" si="69"/>
        <v>0</v>
      </c>
      <c r="S111" s="13">
        <f t="shared" si="69"/>
        <v>0</v>
      </c>
      <c r="T111" s="13">
        <f t="shared" si="69"/>
        <v>0</v>
      </c>
      <c r="U111" s="13">
        <f t="shared" si="69"/>
        <v>0</v>
      </c>
      <c r="V111" s="13">
        <f t="shared" si="69"/>
        <v>0</v>
      </c>
      <c r="W111" s="13">
        <f t="shared" si="69"/>
        <v>0</v>
      </c>
      <c r="X111" s="13">
        <f t="shared" si="69"/>
        <v>0</v>
      </c>
      <c r="Y111" s="13">
        <f t="shared" si="69"/>
        <v>0</v>
      </c>
      <c r="Z111" s="13">
        <f t="shared" si="69"/>
        <v>0</v>
      </c>
      <c r="AA111" s="13">
        <f t="shared" si="69"/>
        <v>0</v>
      </c>
    </row>
    <row r="112" spans="1:27" ht="15.75" x14ac:dyDescent="0.25">
      <c r="A112" s="740"/>
      <c r="B112" s="8" t="str">
        <f t="shared" si="67"/>
        <v>Cooking</v>
      </c>
      <c r="C112" s="13">
        <f t="shared" ref="C112:AA112" si="70">C59*C77*C93*C$106</f>
        <v>0</v>
      </c>
      <c r="D112" s="13">
        <f t="shared" si="70"/>
        <v>0</v>
      </c>
      <c r="E112" s="13">
        <f t="shared" si="70"/>
        <v>35.448836396504994</v>
      </c>
      <c r="F112" s="13">
        <f t="shared" si="70"/>
        <v>65.914177750822788</v>
      </c>
      <c r="G112" s="13">
        <f t="shared" si="70"/>
        <v>78.965772832390499</v>
      </c>
      <c r="H112" s="13">
        <f t="shared" si="70"/>
        <v>172.86739973204939</v>
      </c>
      <c r="I112" s="13">
        <f t="shared" si="70"/>
        <v>171.13673513666939</v>
      </c>
      <c r="J112" s="13">
        <f t="shared" si="70"/>
        <v>176.4219602090925</v>
      </c>
      <c r="K112" s="13">
        <f t="shared" si="70"/>
        <v>167.87152697048995</v>
      </c>
      <c r="L112" s="13">
        <f t="shared" si="70"/>
        <v>91.685844008173788</v>
      </c>
      <c r="M112" s="13">
        <f t="shared" si="70"/>
        <v>90.9059550774722</v>
      </c>
      <c r="N112" s="13">
        <f t="shared" si="70"/>
        <v>111.97683149191029</v>
      </c>
      <c r="O112" s="13">
        <f t="shared" si="70"/>
        <v>127.40042507644003</v>
      </c>
      <c r="P112" s="13">
        <f t="shared" si="70"/>
        <v>117.09720693024759</v>
      </c>
      <c r="Q112" s="13">
        <f t="shared" si="70"/>
        <v>126.6733344462755</v>
      </c>
      <c r="R112" s="13">
        <f t="shared" si="70"/>
        <v>119.31201163182516</v>
      </c>
      <c r="S112" s="13">
        <f t="shared" si="70"/>
        <v>145.14346284944662</v>
      </c>
      <c r="T112" s="13">
        <f t="shared" si="70"/>
        <v>264.99160735159353</v>
      </c>
      <c r="U112" s="13">
        <f t="shared" si="70"/>
        <v>262.33863985380555</v>
      </c>
      <c r="V112" s="13">
        <f t="shared" si="70"/>
        <v>270.44045829572826</v>
      </c>
      <c r="W112" s="13">
        <f t="shared" si="70"/>
        <v>257.33334237357155</v>
      </c>
      <c r="X112" s="13">
        <f t="shared" si="70"/>
        <v>140.54691175301457</v>
      </c>
      <c r="Y112" s="13">
        <f t="shared" si="70"/>
        <v>136.64040319426721</v>
      </c>
      <c r="Z112" s="13">
        <f t="shared" si="70"/>
        <v>133.44584762694458</v>
      </c>
      <c r="AA112" s="13">
        <f t="shared" si="70"/>
        <v>127.40042507644003</v>
      </c>
    </row>
    <row r="113" spans="1:27" ht="15.75" x14ac:dyDescent="0.25">
      <c r="A113" s="740"/>
      <c r="B113" s="8" t="str">
        <f t="shared" si="67"/>
        <v>Cooling</v>
      </c>
      <c r="C113" s="13">
        <f t="shared" ref="C113:AA113" si="71">C60*C78*C94*C$106</f>
        <v>0</v>
      </c>
      <c r="D113" s="13">
        <f t="shared" si="71"/>
        <v>0</v>
      </c>
      <c r="E113" s="13">
        <f t="shared" si="71"/>
        <v>16.86878852904</v>
      </c>
      <c r="F113" s="13">
        <f t="shared" si="71"/>
        <v>147.65921500420123</v>
      </c>
      <c r="G113" s="13">
        <f t="shared" si="71"/>
        <v>1266.3202882088287</v>
      </c>
      <c r="H113" s="13">
        <f t="shared" si="71"/>
        <v>20651.267465131205</v>
      </c>
      <c r="I113" s="13">
        <f t="shared" si="71"/>
        <v>37858.40842789656</v>
      </c>
      <c r="J113" s="13">
        <f t="shared" si="71"/>
        <v>51705.23348874777</v>
      </c>
      <c r="K113" s="13">
        <f t="shared" si="71"/>
        <v>28175.882589831428</v>
      </c>
      <c r="L113" s="13">
        <f t="shared" si="71"/>
        <v>2859.3204615504164</v>
      </c>
      <c r="M113" s="13">
        <f t="shared" si="71"/>
        <v>913.46046460501952</v>
      </c>
      <c r="N113" s="13">
        <f t="shared" si="71"/>
        <v>9.9115333095312863</v>
      </c>
      <c r="O113" s="13">
        <f t="shared" si="71"/>
        <v>0.97845856395460928</v>
      </c>
      <c r="P113" s="13">
        <f t="shared" si="71"/>
        <v>41.845500187496818</v>
      </c>
      <c r="Q113" s="13">
        <f t="shared" si="71"/>
        <v>1271.3980782115516</v>
      </c>
      <c r="R113" s="13">
        <f t="shared" si="71"/>
        <v>4810.9901199152673</v>
      </c>
      <c r="S113" s="13">
        <f t="shared" si="71"/>
        <v>15797.200023952979</v>
      </c>
      <c r="T113" s="13">
        <f t="shared" si="71"/>
        <v>95559.294367529263</v>
      </c>
      <c r="U113" s="13">
        <f t="shared" si="71"/>
        <v>120925.4577137618</v>
      </c>
      <c r="V113" s="13">
        <f t="shared" si="71"/>
        <v>117955.36122130885</v>
      </c>
      <c r="W113" s="13">
        <f t="shared" si="71"/>
        <v>50142.77343228188</v>
      </c>
      <c r="X113" s="13">
        <f t="shared" si="71"/>
        <v>4615.0200647478914</v>
      </c>
      <c r="Y113" s="13">
        <f t="shared" si="71"/>
        <v>1373.0190291635097</v>
      </c>
      <c r="Z113" s="13">
        <f t="shared" si="71"/>
        <v>11.811844880328231</v>
      </c>
      <c r="AA113" s="13">
        <f t="shared" si="71"/>
        <v>0.97845856395460928</v>
      </c>
    </row>
    <row r="114" spans="1:27" ht="15.75" x14ac:dyDescent="0.25">
      <c r="A114" s="740"/>
      <c r="B114" s="8" t="str">
        <f t="shared" si="67"/>
        <v>Ext Lighting</v>
      </c>
      <c r="C114" s="13">
        <f t="shared" ref="C114:AA114" si="72">C61*C79*C95*C$106</f>
        <v>0</v>
      </c>
      <c r="D114" s="13">
        <f t="shared" si="72"/>
        <v>0</v>
      </c>
      <c r="E114" s="13">
        <f t="shared" si="72"/>
        <v>0</v>
      </c>
      <c r="F114" s="13">
        <f t="shared" si="72"/>
        <v>0</v>
      </c>
      <c r="G114" s="13">
        <f t="shared" si="72"/>
        <v>0</v>
      </c>
      <c r="H114" s="13">
        <f t="shared" si="72"/>
        <v>0</v>
      </c>
      <c r="I114" s="13">
        <f t="shared" si="72"/>
        <v>0</v>
      </c>
      <c r="J114" s="13">
        <f t="shared" si="72"/>
        <v>0</v>
      </c>
      <c r="K114" s="13">
        <f t="shared" si="72"/>
        <v>0</v>
      </c>
      <c r="L114" s="13">
        <f t="shared" si="72"/>
        <v>0</v>
      </c>
      <c r="M114" s="13">
        <f t="shared" si="72"/>
        <v>0</v>
      </c>
      <c r="N114" s="13">
        <f t="shared" si="72"/>
        <v>0</v>
      </c>
      <c r="O114" s="13">
        <f t="shared" si="72"/>
        <v>0</v>
      </c>
      <c r="P114" s="13">
        <f t="shared" si="72"/>
        <v>0</v>
      </c>
      <c r="Q114" s="13">
        <f t="shared" si="72"/>
        <v>0</v>
      </c>
      <c r="R114" s="13">
        <f t="shared" si="72"/>
        <v>0</v>
      </c>
      <c r="S114" s="13">
        <f t="shared" si="72"/>
        <v>0</v>
      </c>
      <c r="T114" s="13">
        <f t="shared" si="72"/>
        <v>0</v>
      </c>
      <c r="U114" s="13">
        <f t="shared" si="72"/>
        <v>0</v>
      </c>
      <c r="V114" s="13">
        <f t="shared" si="72"/>
        <v>0</v>
      </c>
      <c r="W114" s="13">
        <f t="shared" si="72"/>
        <v>0</v>
      </c>
      <c r="X114" s="13">
        <f t="shared" si="72"/>
        <v>0</v>
      </c>
      <c r="Y114" s="13">
        <f t="shared" si="72"/>
        <v>0</v>
      </c>
      <c r="Z114" s="13">
        <f t="shared" si="72"/>
        <v>0</v>
      </c>
      <c r="AA114" s="13">
        <f t="shared" si="72"/>
        <v>0</v>
      </c>
    </row>
    <row r="115" spans="1:27" ht="15.75" x14ac:dyDescent="0.25">
      <c r="A115" s="740"/>
      <c r="B115" s="8" t="str">
        <f t="shared" si="67"/>
        <v>Heating</v>
      </c>
      <c r="C115" s="13">
        <f t="shared" ref="C115:AA115" si="73">C62*C80*C96*C$106</f>
        <v>0</v>
      </c>
      <c r="D115" s="13">
        <f t="shared" si="73"/>
        <v>0</v>
      </c>
      <c r="E115" s="13">
        <f t="shared" si="73"/>
        <v>0</v>
      </c>
      <c r="F115" s="13">
        <f t="shared" si="73"/>
        <v>0</v>
      </c>
      <c r="G115" s="13">
        <f t="shared" si="73"/>
        <v>0</v>
      </c>
      <c r="H115" s="13">
        <f t="shared" si="73"/>
        <v>0</v>
      </c>
      <c r="I115" s="13">
        <f t="shared" si="73"/>
        <v>0</v>
      </c>
      <c r="J115" s="13">
        <f t="shared" si="73"/>
        <v>0</v>
      </c>
      <c r="K115" s="13">
        <f t="shared" si="73"/>
        <v>0</v>
      </c>
      <c r="L115" s="13">
        <f t="shared" si="73"/>
        <v>0</v>
      </c>
      <c r="M115" s="13">
        <f t="shared" si="73"/>
        <v>0</v>
      </c>
      <c r="N115" s="13">
        <f t="shared" si="73"/>
        <v>0</v>
      </c>
      <c r="O115" s="13">
        <f t="shared" si="73"/>
        <v>0</v>
      </c>
      <c r="P115" s="13">
        <f t="shared" si="73"/>
        <v>0</v>
      </c>
      <c r="Q115" s="13">
        <f t="shared" si="73"/>
        <v>0</v>
      </c>
      <c r="R115" s="13">
        <f t="shared" si="73"/>
        <v>0</v>
      </c>
      <c r="S115" s="13">
        <f t="shared" si="73"/>
        <v>0</v>
      </c>
      <c r="T115" s="13">
        <f t="shared" si="73"/>
        <v>0</v>
      </c>
      <c r="U115" s="13">
        <f t="shared" si="73"/>
        <v>0</v>
      </c>
      <c r="V115" s="13">
        <f t="shared" si="73"/>
        <v>0</v>
      </c>
      <c r="W115" s="13">
        <f t="shared" si="73"/>
        <v>0</v>
      </c>
      <c r="X115" s="13">
        <f t="shared" si="73"/>
        <v>0</v>
      </c>
      <c r="Y115" s="13">
        <f t="shared" si="73"/>
        <v>0</v>
      </c>
      <c r="Z115" s="13">
        <f t="shared" si="73"/>
        <v>0</v>
      </c>
      <c r="AA115" s="13">
        <f t="shared" si="73"/>
        <v>0</v>
      </c>
    </row>
    <row r="116" spans="1:27" ht="15.75" x14ac:dyDescent="0.25">
      <c r="A116" s="740"/>
      <c r="B116" s="8" t="str">
        <f t="shared" si="67"/>
        <v>HVAC</v>
      </c>
      <c r="C116" s="13">
        <f t="shared" ref="C116:AA116" si="74">C63*C81*C97*C$106</f>
        <v>0</v>
      </c>
      <c r="D116" s="13">
        <f t="shared" si="74"/>
        <v>0</v>
      </c>
      <c r="E116" s="13">
        <f t="shared" si="74"/>
        <v>160.99330353415752</v>
      </c>
      <c r="F116" s="13">
        <f t="shared" si="74"/>
        <v>222.81973445722201</v>
      </c>
      <c r="G116" s="13">
        <f t="shared" si="74"/>
        <v>364.28846408982719</v>
      </c>
      <c r="H116" s="13">
        <f t="shared" si="74"/>
        <v>10366.114731150023</v>
      </c>
      <c r="I116" s="13">
        <f t="shared" si="74"/>
        <v>24264.275198864831</v>
      </c>
      <c r="J116" s="13">
        <f t="shared" si="74"/>
        <v>31448.418249840313</v>
      </c>
      <c r="K116" s="13">
        <f t="shared" si="74"/>
        <v>17710.220506717189</v>
      </c>
      <c r="L116" s="13">
        <f t="shared" si="74"/>
        <v>6449.4248400343813</v>
      </c>
      <c r="M116" s="13">
        <f t="shared" si="74"/>
        <v>12050.193504036912</v>
      </c>
      <c r="N116" s="13">
        <f t="shared" si="74"/>
        <v>23481.118996762318</v>
      </c>
      <c r="O116" s="13">
        <f t="shared" si="74"/>
        <v>28251.877461211872</v>
      </c>
      <c r="P116" s="13">
        <f t="shared" si="74"/>
        <v>24686.37430597725</v>
      </c>
      <c r="Q116" s="13">
        <f t="shared" si="74"/>
        <v>20671.678922719813</v>
      </c>
      <c r="R116" s="13">
        <f t="shared" si="74"/>
        <v>11253.834395363387</v>
      </c>
      <c r="S116" s="13">
        <f t="shared" si="74"/>
        <v>13549.490147996452</v>
      </c>
      <c r="T116" s="13">
        <f t="shared" si="74"/>
        <v>66017.630514740988</v>
      </c>
      <c r="U116" s="13">
        <f t="shared" si="74"/>
        <v>83105.252721941535</v>
      </c>
      <c r="V116" s="13">
        <f t="shared" si="74"/>
        <v>81176.27710279364</v>
      </c>
      <c r="W116" s="13">
        <f t="shared" si="74"/>
        <v>35789.707429628048</v>
      </c>
      <c r="X116" s="13">
        <f t="shared" si="74"/>
        <v>10991.694164781384</v>
      </c>
      <c r="Y116" s="13">
        <f t="shared" si="74"/>
        <v>18112.601067304342</v>
      </c>
      <c r="Z116" s="13">
        <f t="shared" si="74"/>
        <v>27983.090662629376</v>
      </c>
      <c r="AA116" s="13">
        <f t="shared" si="74"/>
        <v>28251.877461211872</v>
      </c>
    </row>
    <row r="117" spans="1:27" ht="15.75" x14ac:dyDescent="0.25">
      <c r="A117" s="740"/>
      <c r="B117" s="8" t="str">
        <f t="shared" si="67"/>
        <v>Lighting</v>
      </c>
      <c r="C117" s="13">
        <f t="shared" ref="C117:AA117" si="75">C64*C82*C98*C$106</f>
        <v>0</v>
      </c>
      <c r="D117" s="13">
        <f t="shared" si="75"/>
        <v>0</v>
      </c>
      <c r="E117" s="13">
        <f t="shared" si="75"/>
        <v>0</v>
      </c>
      <c r="F117" s="13">
        <f t="shared" si="75"/>
        <v>0</v>
      </c>
      <c r="G117" s="13">
        <f t="shared" si="75"/>
        <v>0</v>
      </c>
      <c r="H117" s="13">
        <f t="shared" si="75"/>
        <v>0</v>
      </c>
      <c r="I117" s="13">
        <f t="shared" si="75"/>
        <v>0</v>
      </c>
      <c r="J117" s="13">
        <f t="shared" si="75"/>
        <v>0</v>
      </c>
      <c r="K117" s="13">
        <f t="shared" si="75"/>
        <v>0</v>
      </c>
      <c r="L117" s="13">
        <f t="shared" si="75"/>
        <v>121.6550510982576</v>
      </c>
      <c r="M117" s="13">
        <f t="shared" si="75"/>
        <v>202.97812520412816</v>
      </c>
      <c r="N117" s="13">
        <f t="shared" si="75"/>
        <v>262.85325443808159</v>
      </c>
      <c r="O117" s="13">
        <f t="shared" si="75"/>
        <v>341.61013559202956</v>
      </c>
      <c r="P117" s="13">
        <f t="shared" si="75"/>
        <v>265.17285247922672</v>
      </c>
      <c r="Q117" s="13">
        <f t="shared" si="75"/>
        <v>302.08496721039177</v>
      </c>
      <c r="R117" s="13">
        <f t="shared" si="75"/>
        <v>300.45089762067016</v>
      </c>
      <c r="S117" s="13">
        <f t="shared" si="75"/>
        <v>385.6663852201599</v>
      </c>
      <c r="T117" s="13">
        <f t="shared" si="75"/>
        <v>572.44762414984746</v>
      </c>
      <c r="U117" s="13">
        <f t="shared" si="75"/>
        <v>701.1283987508707</v>
      </c>
      <c r="V117" s="13">
        <f t="shared" si="75"/>
        <v>576.77468280412904</v>
      </c>
      <c r="W117" s="13">
        <f t="shared" si="75"/>
        <v>585.17964859073231</v>
      </c>
      <c r="X117" s="13">
        <f t="shared" si="75"/>
        <v>372.97451784358293</v>
      </c>
      <c r="Y117" s="13">
        <f t="shared" si="75"/>
        <v>305.09566555757647</v>
      </c>
      <c r="Z117" s="13">
        <f t="shared" si="75"/>
        <v>313.24940054697669</v>
      </c>
      <c r="AA117" s="13">
        <f t="shared" si="75"/>
        <v>341.61013559202956</v>
      </c>
    </row>
    <row r="118" spans="1:27" ht="15.75" x14ac:dyDescent="0.25">
      <c r="A118" s="740"/>
      <c r="B118" s="8" t="str">
        <f t="shared" si="67"/>
        <v>Miscellaneous</v>
      </c>
      <c r="C118" s="13">
        <f t="shared" ref="C118:AA118" si="76">C65*C83*C99*C$106</f>
        <v>0</v>
      </c>
      <c r="D118" s="13">
        <f t="shared" si="76"/>
        <v>0</v>
      </c>
      <c r="E118" s="13">
        <f t="shared" si="76"/>
        <v>0</v>
      </c>
      <c r="F118" s="13">
        <f t="shared" si="76"/>
        <v>0</v>
      </c>
      <c r="G118" s="13">
        <f t="shared" si="76"/>
        <v>231.82271439975895</v>
      </c>
      <c r="H118" s="13">
        <f t="shared" si="76"/>
        <v>985.98823021309784</v>
      </c>
      <c r="I118" s="13">
        <f t="shared" si="76"/>
        <v>974.05088584144312</v>
      </c>
      <c r="J118" s="13">
        <f t="shared" si="76"/>
        <v>1000.887329112871</v>
      </c>
      <c r="K118" s="13">
        <f t="shared" si="76"/>
        <v>972.9447982067519</v>
      </c>
      <c r="L118" s="13">
        <f t="shared" si="76"/>
        <v>537.62028833905561</v>
      </c>
      <c r="M118" s="13">
        <f t="shared" si="76"/>
        <v>539.55592937247422</v>
      </c>
      <c r="N118" s="13">
        <f t="shared" si="76"/>
        <v>666.81654661657626</v>
      </c>
      <c r="O118" s="13">
        <f t="shared" si="76"/>
        <v>764.55154937764144</v>
      </c>
      <c r="P118" s="13">
        <f t="shared" si="76"/>
        <v>707.84876347403645</v>
      </c>
      <c r="Q118" s="13">
        <f t="shared" si="76"/>
        <v>818.76889676404062</v>
      </c>
      <c r="R118" s="13">
        <f t="shared" si="76"/>
        <v>760.61297984644955</v>
      </c>
      <c r="S118" s="13">
        <f t="shared" si="76"/>
        <v>850.99815845955879</v>
      </c>
      <c r="T118" s="13">
        <f t="shared" si="76"/>
        <v>1511.4394406285567</v>
      </c>
      <c r="U118" s="13">
        <f t="shared" si="76"/>
        <v>1493.1404665162743</v>
      </c>
      <c r="V118" s="13">
        <f t="shared" si="76"/>
        <v>1534.2785425740997</v>
      </c>
      <c r="W118" s="13">
        <f t="shared" si="76"/>
        <v>1491.4449244959578</v>
      </c>
      <c r="X118" s="13">
        <f t="shared" si="76"/>
        <v>824.12799968426157</v>
      </c>
      <c r="Y118" s="13">
        <f t="shared" si="76"/>
        <v>811.00451199794509</v>
      </c>
      <c r="Z118" s="13">
        <f t="shared" si="76"/>
        <v>794.66348609220677</v>
      </c>
      <c r="AA118" s="13">
        <f t="shared" si="76"/>
        <v>764.55154937764144</v>
      </c>
    </row>
    <row r="119" spans="1:27" ht="15.75" customHeight="1" x14ac:dyDescent="0.25">
      <c r="A119" s="740"/>
      <c r="B119" s="8" t="str">
        <f t="shared" si="67"/>
        <v>Motors</v>
      </c>
      <c r="C119" s="13">
        <f t="shared" ref="C119:AA119" si="77">C66*C84*C100*C$106</f>
        <v>0</v>
      </c>
      <c r="D119" s="13">
        <f t="shared" si="77"/>
        <v>0</v>
      </c>
      <c r="E119" s="13">
        <f t="shared" si="77"/>
        <v>0</v>
      </c>
      <c r="F119" s="13">
        <f t="shared" si="77"/>
        <v>0</v>
      </c>
      <c r="G119" s="13">
        <f t="shared" si="77"/>
        <v>207.53926362794098</v>
      </c>
      <c r="H119" s="13">
        <f t="shared" si="77"/>
        <v>882.70587191630204</v>
      </c>
      <c r="I119" s="13">
        <f t="shared" si="77"/>
        <v>1330.5903466771103</v>
      </c>
      <c r="J119" s="13">
        <f t="shared" si="77"/>
        <v>1838.4555973423635</v>
      </c>
      <c r="K119" s="13">
        <f t="shared" si="77"/>
        <v>1787.1300376574402</v>
      </c>
      <c r="L119" s="13">
        <f t="shared" si="77"/>
        <v>1290.8993449948093</v>
      </c>
      <c r="M119" s="13">
        <f t="shared" si="77"/>
        <v>1600.0239511427835</v>
      </c>
      <c r="N119" s="13">
        <f t="shared" si="77"/>
        <v>1977.4084344614939</v>
      </c>
      <c r="O119" s="13">
        <f t="shared" si="77"/>
        <v>2267.2363035845051</v>
      </c>
      <c r="P119" s="13">
        <f t="shared" si="77"/>
        <v>2099.0872561858282</v>
      </c>
      <c r="Q119" s="13">
        <f t="shared" si="77"/>
        <v>2428.0149173726259</v>
      </c>
      <c r="R119" s="13">
        <f t="shared" si="77"/>
        <v>2255.5566884786581</v>
      </c>
      <c r="S119" s="13">
        <f t="shared" si="77"/>
        <v>2523.5890512727997</v>
      </c>
      <c r="T119" s="13">
        <f t="shared" si="77"/>
        <v>4482.091983532031</v>
      </c>
      <c r="U119" s="13">
        <f t="shared" si="77"/>
        <v>4427.8273646721373</v>
      </c>
      <c r="V119" s="13">
        <f t="shared" si="77"/>
        <v>4549.8201061345617</v>
      </c>
      <c r="W119" s="13">
        <f t="shared" si="77"/>
        <v>4422.799326437379</v>
      </c>
      <c r="X119" s="13">
        <f t="shared" si="77"/>
        <v>2443.9070474785167</v>
      </c>
      <c r="Y119" s="13">
        <f t="shared" si="77"/>
        <v>2404.9900539333712</v>
      </c>
      <c r="Z119" s="13">
        <f t="shared" si="77"/>
        <v>2356.5316246731554</v>
      </c>
      <c r="AA119" s="13">
        <f t="shared" si="77"/>
        <v>2267.2363035845051</v>
      </c>
    </row>
    <row r="120" spans="1:27" ht="15.75" x14ac:dyDescent="0.25">
      <c r="A120" s="740"/>
      <c r="B120" s="8" t="str">
        <f t="shared" si="67"/>
        <v>Process</v>
      </c>
      <c r="C120" s="13">
        <f t="shared" ref="C120:AA120" si="78">C67*C85*C101*C$106</f>
        <v>0</v>
      </c>
      <c r="D120" s="13">
        <f t="shared" si="78"/>
        <v>0</v>
      </c>
      <c r="E120" s="13">
        <f t="shared" si="78"/>
        <v>0</v>
      </c>
      <c r="F120" s="13">
        <f t="shared" si="78"/>
        <v>43.787635209203209</v>
      </c>
      <c r="G120" s="13">
        <f t="shared" si="78"/>
        <v>1932.4108306858948</v>
      </c>
      <c r="H120" s="13">
        <f t="shared" si="78"/>
        <v>8014.659512834296</v>
      </c>
      <c r="I120" s="13">
        <f t="shared" si="78"/>
        <v>7534.1983987596559</v>
      </c>
      <c r="J120" s="13">
        <f t="shared" si="78"/>
        <v>8196.029537445349</v>
      </c>
      <c r="K120" s="13">
        <f t="shared" si="78"/>
        <v>8791.7789692691276</v>
      </c>
      <c r="L120" s="13">
        <f t="shared" si="78"/>
        <v>4858.0749423640964</v>
      </c>
      <c r="M120" s="13">
        <f t="shared" si="78"/>
        <v>4875.5658916564198</v>
      </c>
      <c r="N120" s="13">
        <f t="shared" si="78"/>
        <v>6025.5254991953734</v>
      </c>
      <c r="O120" s="13">
        <f t="shared" si="78"/>
        <v>6908.6840745019235</v>
      </c>
      <c r="P120" s="13">
        <f t="shared" si="78"/>
        <v>6396.3031444377402</v>
      </c>
      <c r="Q120" s="13">
        <f t="shared" si="78"/>
        <v>7398.6059440672407</v>
      </c>
      <c r="R120" s="13">
        <f t="shared" si="78"/>
        <v>6873.094149115449</v>
      </c>
      <c r="S120" s="13">
        <f t="shared" si="78"/>
        <v>7689.8378265871734</v>
      </c>
      <c r="T120" s="13">
        <f t="shared" si="78"/>
        <v>13657.754799587581</v>
      </c>
      <c r="U120" s="13">
        <f t="shared" si="78"/>
        <v>13492.400571828633</v>
      </c>
      <c r="V120" s="13">
        <f t="shared" si="78"/>
        <v>13864.134787981488</v>
      </c>
      <c r="W120" s="13">
        <f t="shared" si="78"/>
        <v>13477.079218856496</v>
      </c>
      <c r="X120" s="13">
        <f t="shared" si="78"/>
        <v>7447.032173833808</v>
      </c>
      <c r="Y120" s="13">
        <f t="shared" si="78"/>
        <v>7328.4449700616351</v>
      </c>
      <c r="Z120" s="13">
        <f t="shared" si="78"/>
        <v>7180.7832649380298</v>
      </c>
      <c r="AA120" s="13">
        <f t="shared" si="78"/>
        <v>6908.6840745019235</v>
      </c>
    </row>
    <row r="121" spans="1:27" ht="15.75" x14ac:dyDescent="0.25">
      <c r="A121" s="740"/>
      <c r="B121" s="8" t="str">
        <f t="shared" si="67"/>
        <v>Refrigeration</v>
      </c>
      <c r="C121" s="13">
        <f t="shared" ref="C121:AA121" si="79">C68*C86*C102*C$106</f>
        <v>0</v>
      </c>
      <c r="D121" s="13">
        <f t="shared" si="79"/>
        <v>0</v>
      </c>
      <c r="E121" s="13">
        <f t="shared" si="79"/>
        <v>24.198849541125</v>
      </c>
      <c r="F121" s="13">
        <f t="shared" si="79"/>
        <v>47.722103653454994</v>
      </c>
      <c r="G121" s="13">
        <f t="shared" si="79"/>
        <v>55.960620467429997</v>
      </c>
      <c r="H121" s="13">
        <f t="shared" si="79"/>
        <v>159.26617829202848</v>
      </c>
      <c r="I121" s="13">
        <f t="shared" si="79"/>
        <v>3781.043158046858</v>
      </c>
      <c r="J121" s="13">
        <f t="shared" si="79"/>
        <v>7565.7345678794873</v>
      </c>
      <c r="K121" s="13">
        <f t="shared" si="79"/>
        <v>7171.9089434014804</v>
      </c>
      <c r="L121" s="13">
        <f t="shared" si="79"/>
        <v>3907.8941311893755</v>
      </c>
      <c r="M121" s="13">
        <f t="shared" si="79"/>
        <v>3880.6677630883478</v>
      </c>
      <c r="N121" s="13">
        <f t="shared" si="79"/>
        <v>4767.3148464570195</v>
      </c>
      <c r="O121" s="13">
        <f t="shared" si="79"/>
        <v>5493.0049573042661</v>
      </c>
      <c r="P121" s="13">
        <f t="shared" si="79"/>
        <v>5066.8098464701206</v>
      </c>
      <c r="Q121" s="13">
        <f t="shared" si="79"/>
        <v>5775.762966549828</v>
      </c>
      <c r="R121" s="13">
        <f t="shared" si="79"/>
        <v>5732.0898913173187</v>
      </c>
      <c r="S121" s="13">
        <f t="shared" si="79"/>
        <v>6222.8741332021491</v>
      </c>
      <c r="T121" s="13">
        <f t="shared" si="79"/>
        <v>11332.822507775836</v>
      </c>
      <c r="U121" s="13">
        <f t="shared" si="79"/>
        <v>11307.609430472219</v>
      </c>
      <c r="V121" s="13">
        <f t="shared" si="79"/>
        <v>11597.653270920355</v>
      </c>
      <c r="W121" s="13">
        <f t="shared" si="79"/>
        <v>10993.950748591478</v>
      </c>
      <c r="X121" s="13">
        <f t="shared" si="79"/>
        <v>5990.4825825394764</v>
      </c>
      <c r="Y121" s="13">
        <f t="shared" si="79"/>
        <v>5833.0172908858412</v>
      </c>
      <c r="Z121" s="13">
        <f t="shared" si="79"/>
        <v>5681.3392745081774</v>
      </c>
      <c r="AA121" s="13">
        <f t="shared" si="79"/>
        <v>5493.0049573042661</v>
      </c>
    </row>
    <row r="122" spans="1:27" ht="15.75" x14ac:dyDescent="0.25">
      <c r="A122" s="740"/>
      <c r="B122" s="8" t="str">
        <f t="shared" si="67"/>
        <v>Water Heating</v>
      </c>
      <c r="C122" s="13">
        <f t="shared" ref="C122:AA122" si="80">C69*C87*C103*C$106</f>
        <v>0</v>
      </c>
      <c r="D122" s="13">
        <f t="shared" si="80"/>
        <v>0</v>
      </c>
      <c r="E122" s="13">
        <f t="shared" si="80"/>
        <v>0</v>
      </c>
      <c r="F122" s="13">
        <f t="shared" si="80"/>
        <v>0</v>
      </c>
      <c r="G122" s="13">
        <f t="shared" si="80"/>
        <v>0</v>
      </c>
      <c r="H122" s="13">
        <f t="shared" si="80"/>
        <v>0</v>
      </c>
      <c r="I122" s="13">
        <f t="shared" si="80"/>
        <v>0</v>
      </c>
      <c r="J122" s="13">
        <f t="shared" si="80"/>
        <v>0</v>
      </c>
      <c r="K122" s="13">
        <f t="shared" si="80"/>
        <v>0</v>
      </c>
      <c r="L122" s="13">
        <f t="shared" si="80"/>
        <v>0</v>
      </c>
      <c r="M122" s="13">
        <f t="shared" si="80"/>
        <v>0</v>
      </c>
      <c r="N122" s="13">
        <f t="shared" si="80"/>
        <v>0</v>
      </c>
      <c r="O122" s="13">
        <f t="shared" si="80"/>
        <v>0</v>
      </c>
      <c r="P122" s="13">
        <f t="shared" si="80"/>
        <v>0</v>
      </c>
      <c r="Q122" s="13">
        <f t="shared" si="80"/>
        <v>0</v>
      </c>
      <c r="R122" s="13">
        <f t="shared" si="80"/>
        <v>0</v>
      </c>
      <c r="S122" s="13">
        <f t="shared" si="80"/>
        <v>0</v>
      </c>
      <c r="T122" s="13">
        <f t="shared" si="80"/>
        <v>0</v>
      </c>
      <c r="U122" s="13">
        <f t="shared" si="80"/>
        <v>0</v>
      </c>
      <c r="V122" s="13">
        <f t="shared" si="80"/>
        <v>0</v>
      </c>
      <c r="W122" s="13">
        <f t="shared" si="80"/>
        <v>0</v>
      </c>
      <c r="X122" s="13">
        <f t="shared" si="80"/>
        <v>0</v>
      </c>
      <c r="Y122" s="13">
        <f t="shared" si="80"/>
        <v>0</v>
      </c>
      <c r="Z122" s="13">
        <f t="shared" si="80"/>
        <v>0</v>
      </c>
      <c r="AA122" s="13">
        <f t="shared" si="80"/>
        <v>0</v>
      </c>
    </row>
    <row r="123" spans="1:27" ht="15.75" customHeight="1" x14ac:dyDescent="0.25">
      <c r="A123" s="740"/>
      <c r="B123" s="8" t="str">
        <f t="shared" si="67"/>
        <v xml:space="preserve"> </v>
      </c>
      <c r="C123" s="2"/>
      <c r="D123" s="2"/>
      <c r="E123" s="2"/>
      <c r="F123" s="2"/>
      <c r="G123" s="2"/>
      <c r="H123" s="2"/>
      <c r="I123" s="2"/>
      <c r="J123" s="2"/>
      <c r="K123" s="2"/>
      <c r="L123" s="2"/>
      <c r="M123" s="2"/>
      <c r="N123" s="2"/>
      <c r="O123" s="2"/>
      <c r="P123" s="2"/>
      <c r="Q123" s="2"/>
      <c r="R123" s="2"/>
      <c r="S123" s="2"/>
      <c r="T123" s="2"/>
      <c r="U123" s="2"/>
      <c r="V123" s="2"/>
      <c r="W123" s="2"/>
      <c r="X123" s="2"/>
      <c r="Y123" s="2"/>
      <c r="Z123" s="2"/>
      <c r="AA123" s="2"/>
    </row>
    <row r="124" spans="1:27" ht="15.75" customHeight="1" x14ac:dyDescent="0.25">
      <c r="A124" s="740"/>
      <c r="B124" s="168" t="s">
        <v>24</v>
      </c>
      <c r="C124" s="13">
        <f>SUM(C110:C123)</f>
        <v>0</v>
      </c>
      <c r="D124" s="13">
        <f>SUM(D110:D123)</f>
        <v>0</v>
      </c>
      <c r="E124" s="13">
        <f t="shared" ref="E124:AA124" si="81">SUM(E110:E123)</f>
        <v>237.50977800082751</v>
      </c>
      <c r="F124" s="13">
        <f t="shared" si="81"/>
        <v>527.90286607490418</v>
      </c>
      <c r="G124" s="13">
        <f t="shared" si="81"/>
        <v>4137.3079543120712</v>
      </c>
      <c r="H124" s="13">
        <f t="shared" si="81"/>
        <v>41232.869389268999</v>
      </c>
      <c r="I124" s="13">
        <f t="shared" si="81"/>
        <v>75913.703151223133</v>
      </c>
      <c r="J124" s="13">
        <f t="shared" si="81"/>
        <v>101931.18073057725</v>
      </c>
      <c r="K124" s="13">
        <f t="shared" si="81"/>
        <v>64777.737372053918</v>
      </c>
      <c r="L124" s="13">
        <f t="shared" si="81"/>
        <v>20834.429945707117</v>
      </c>
      <c r="M124" s="13">
        <f t="shared" si="81"/>
        <v>25594.2307801938</v>
      </c>
      <c r="N124" s="13">
        <f t="shared" si="81"/>
        <v>39083.653458214663</v>
      </c>
      <c r="O124" s="13">
        <f t="shared" si="81"/>
        <v>46197.071315560381</v>
      </c>
      <c r="P124" s="13">
        <f t="shared" si="81"/>
        <v>41270.842553088885</v>
      </c>
      <c r="Q124" s="13">
        <f t="shared" si="81"/>
        <v>40979.502910163385</v>
      </c>
      <c r="R124" s="13">
        <f t="shared" si="81"/>
        <v>34137.151169569683</v>
      </c>
      <c r="S124" s="13">
        <f t="shared" si="81"/>
        <v>49437.382022229649</v>
      </c>
      <c r="T124" s="13">
        <f t="shared" si="81"/>
        <v>197434.75810781503</v>
      </c>
      <c r="U124" s="13">
        <f t="shared" si="81"/>
        <v>239702.57332658645</v>
      </c>
      <c r="V124" s="13">
        <f t="shared" si="81"/>
        <v>235622.01704909716</v>
      </c>
      <c r="W124" s="13">
        <f t="shared" si="81"/>
        <v>121143.15816051961</v>
      </c>
      <c r="X124" s="13">
        <f t="shared" si="81"/>
        <v>35026.611781030195</v>
      </c>
      <c r="Y124" s="13">
        <f t="shared" si="81"/>
        <v>38470.593156107359</v>
      </c>
      <c r="Z124" s="13">
        <f t="shared" si="81"/>
        <v>46577.057009029711</v>
      </c>
      <c r="AA124" s="13">
        <f t="shared" si="81"/>
        <v>46197.071315560381</v>
      </c>
    </row>
    <row r="125" spans="1:27" ht="16.5" customHeight="1" thickBot="1" x14ac:dyDescent="0.3">
      <c r="A125" s="741"/>
      <c r="B125" s="94" t="s">
        <v>25</v>
      </c>
      <c r="C125" s="14">
        <f>C124</f>
        <v>0</v>
      </c>
      <c r="D125" s="14">
        <f>C125+D124</f>
        <v>0</v>
      </c>
      <c r="E125" s="14">
        <f t="shared" ref="E125:AA125" si="82">D125+E124</f>
        <v>237.50977800082751</v>
      </c>
      <c r="F125" s="14">
        <f t="shared" si="82"/>
        <v>765.41264407573169</v>
      </c>
      <c r="G125" s="14">
        <f t="shared" si="82"/>
        <v>4902.720598387803</v>
      </c>
      <c r="H125" s="14">
        <f t="shared" si="82"/>
        <v>46135.5899876568</v>
      </c>
      <c r="I125" s="14">
        <f t="shared" si="82"/>
        <v>122049.29313887993</v>
      </c>
      <c r="J125" s="14">
        <f t="shared" si="82"/>
        <v>223980.4738694572</v>
      </c>
      <c r="K125" s="14">
        <f t="shared" si="82"/>
        <v>288758.2112415111</v>
      </c>
      <c r="L125" s="14">
        <f t="shared" si="82"/>
        <v>309592.64118721825</v>
      </c>
      <c r="M125" s="14">
        <f t="shared" si="82"/>
        <v>335186.87196741207</v>
      </c>
      <c r="N125" s="14">
        <f t="shared" si="82"/>
        <v>374270.52542562672</v>
      </c>
      <c r="O125" s="14">
        <f t="shared" si="82"/>
        <v>420467.5967411871</v>
      </c>
      <c r="P125" s="14">
        <f t="shared" si="82"/>
        <v>461738.439294276</v>
      </c>
      <c r="Q125" s="14">
        <f t="shared" si="82"/>
        <v>502717.94220443937</v>
      </c>
      <c r="R125" s="14">
        <f t="shared" si="82"/>
        <v>536855.09337400901</v>
      </c>
      <c r="S125" s="14">
        <f t="shared" si="82"/>
        <v>586292.47539623862</v>
      </c>
      <c r="T125" s="14">
        <f t="shared" si="82"/>
        <v>783727.23350405367</v>
      </c>
      <c r="U125" s="14">
        <f t="shared" si="82"/>
        <v>1023429.8068306402</v>
      </c>
      <c r="V125" s="14">
        <f t="shared" si="82"/>
        <v>1259051.8238797374</v>
      </c>
      <c r="W125" s="14">
        <f t="shared" si="82"/>
        <v>1380194.982040257</v>
      </c>
      <c r="X125" s="14">
        <f t="shared" si="82"/>
        <v>1415221.5938212872</v>
      </c>
      <c r="Y125" s="14">
        <f t="shared" si="82"/>
        <v>1453692.1869773946</v>
      </c>
      <c r="Z125" s="14">
        <f t="shared" si="82"/>
        <v>1500269.2439864243</v>
      </c>
      <c r="AA125" s="14">
        <f t="shared" si="82"/>
        <v>1546466.3153019848</v>
      </c>
    </row>
    <row r="128" spans="1:27" ht="15.75" hidden="1" x14ac:dyDescent="0.25">
      <c r="A128" s="348" t="s">
        <v>210</v>
      </c>
    </row>
    <row r="129" spans="1:27" ht="15" hidden="1" customHeight="1" x14ac:dyDescent="0.25">
      <c r="A129" s="751" t="s">
        <v>109</v>
      </c>
      <c r="B129" s="754" t="s">
        <v>110</v>
      </c>
      <c r="C129" s="755"/>
      <c r="D129" s="755"/>
      <c r="E129" s="755"/>
      <c r="F129" s="755"/>
      <c r="G129" s="755"/>
      <c r="H129" s="755"/>
      <c r="I129" s="755"/>
      <c r="J129" s="755"/>
      <c r="K129" s="755"/>
      <c r="L129" s="755"/>
      <c r="M129" s="755"/>
      <c r="N129" s="756"/>
      <c r="O129" s="760" t="s">
        <v>110</v>
      </c>
      <c r="P129" s="755"/>
      <c r="Q129" s="755"/>
      <c r="R129" s="755"/>
      <c r="S129" s="755"/>
      <c r="T129" s="755"/>
      <c r="U129" s="755"/>
      <c r="V129" s="755"/>
      <c r="W129" s="755"/>
      <c r="X129" s="755"/>
      <c r="Y129" s="755"/>
      <c r="Z129" s="756"/>
      <c r="AA129" s="571" t="s">
        <v>110</v>
      </c>
    </row>
    <row r="130" spans="1:27" hidden="1" x14ac:dyDescent="0.25">
      <c r="A130" s="752"/>
      <c r="B130" s="757" t="s">
        <v>199</v>
      </c>
      <c r="C130" s="757"/>
      <c r="D130" s="757"/>
      <c r="E130" s="757"/>
      <c r="F130" s="757"/>
      <c r="G130" s="757"/>
      <c r="H130" s="757"/>
      <c r="I130" s="757"/>
      <c r="J130" s="757"/>
      <c r="K130" s="757"/>
      <c r="L130" s="757"/>
      <c r="M130" s="757"/>
      <c r="N130" s="757"/>
      <c r="O130" s="758" t="s">
        <v>199</v>
      </c>
      <c r="P130" s="757"/>
      <c r="Q130" s="757"/>
      <c r="R130" s="757"/>
      <c r="S130" s="757"/>
      <c r="T130" s="757"/>
      <c r="U130" s="757"/>
      <c r="V130" s="757"/>
      <c r="W130" s="757"/>
      <c r="X130" s="757"/>
      <c r="Y130" s="757"/>
      <c r="Z130" s="759"/>
      <c r="AA130" s="572" t="s">
        <v>199</v>
      </c>
    </row>
    <row r="131" spans="1:27" ht="16.5" hidden="1" thickBot="1" x14ac:dyDescent="0.3">
      <c r="A131" s="752"/>
      <c r="B131" s="347" t="s">
        <v>111</v>
      </c>
      <c r="C131" s="102">
        <f>C$2</f>
        <v>45658</v>
      </c>
      <c r="D131" s="102">
        <f t="shared" ref="D131:AA131" si="83">D$2</f>
        <v>45689</v>
      </c>
      <c r="E131" s="102">
        <f t="shared" si="83"/>
        <v>45717</v>
      </c>
      <c r="F131" s="102">
        <f t="shared" si="83"/>
        <v>45748</v>
      </c>
      <c r="G131" s="102">
        <f t="shared" si="83"/>
        <v>45778</v>
      </c>
      <c r="H131" s="102">
        <f t="shared" si="83"/>
        <v>45809</v>
      </c>
      <c r="I131" s="102">
        <f t="shared" si="83"/>
        <v>45839</v>
      </c>
      <c r="J131" s="102">
        <f t="shared" si="83"/>
        <v>45870</v>
      </c>
      <c r="K131" s="102">
        <f t="shared" si="83"/>
        <v>45901</v>
      </c>
      <c r="L131" s="102">
        <f t="shared" si="83"/>
        <v>45931</v>
      </c>
      <c r="M131" s="102">
        <f t="shared" si="83"/>
        <v>45962</v>
      </c>
      <c r="N131" s="102">
        <f t="shared" si="83"/>
        <v>45992</v>
      </c>
      <c r="O131" s="102">
        <f t="shared" si="83"/>
        <v>46023</v>
      </c>
      <c r="P131" s="102">
        <f t="shared" si="83"/>
        <v>46054</v>
      </c>
      <c r="Q131" s="102">
        <f t="shared" si="83"/>
        <v>46082</v>
      </c>
      <c r="R131" s="102">
        <f t="shared" si="83"/>
        <v>46113</v>
      </c>
      <c r="S131" s="102">
        <f t="shared" si="83"/>
        <v>46143</v>
      </c>
      <c r="T131" s="102">
        <f t="shared" si="83"/>
        <v>46174</v>
      </c>
      <c r="U131" s="102">
        <f t="shared" si="83"/>
        <v>46204</v>
      </c>
      <c r="V131" s="102">
        <f t="shared" si="83"/>
        <v>46235</v>
      </c>
      <c r="W131" s="102">
        <f t="shared" si="83"/>
        <v>46266</v>
      </c>
      <c r="X131" s="102">
        <f t="shared" si="83"/>
        <v>46296</v>
      </c>
      <c r="Y131" s="102">
        <f t="shared" si="83"/>
        <v>46327</v>
      </c>
      <c r="Z131" s="102">
        <f t="shared" si="83"/>
        <v>46357</v>
      </c>
      <c r="AA131" s="102">
        <f t="shared" si="83"/>
        <v>46388</v>
      </c>
    </row>
    <row r="132" spans="1:27" hidden="1" x14ac:dyDescent="0.25">
      <c r="A132" s="752"/>
      <c r="B132" s="341" t="s">
        <v>18</v>
      </c>
      <c r="C132" s="481">
        <v>3.7441349140650192E-2</v>
      </c>
      <c r="D132" s="481">
        <v>3.7429249600920422E-2</v>
      </c>
      <c r="E132" s="481">
        <v>3.8354723959286061E-2</v>
      </c>
      <c r="F132" s="481">
        <v>3.9317515370260341E-2</v>
      </c>
      <c r="G132" s="481">
        <v>3.9956418570678262E-2</v>
      </c>
      <c r="H132" s="541">
        <v>8.2070864669144331E-2</v>
      </c>
      <c r="I132" s="541">
        <v>7.9561748588053732E-2</v>
      </c>
      <c r="J132" s="541">
        <v>8.1121493863993047E-2</v>
      </c>
      <c r="K132" s="541">
        <v>8.0727585288615428E-2</v>
      </c>
      <c r="L132" s="541">
        <v>4.5276182203736998E-2</v>
      </c>
      <c r="M132" s="541">
        <v>4.5978794089443643E-2</v>
      </c>
      <c r="N132" s="541">
        <v>4.4215904221059005E-2</v>
      </c>
      <c r="O132" s="541">
        <v>4.2688150264511004E-2</v>
      </c>
      <c r="P132" s="541">
        <v>4.3150350602775597E-2</v>
      </c>
      <c r="Q132" s="541">
        <v>4.4969611958472232E-2</v>
      </c>
      <c r="R132" s="541">
        <v>4.5252229327462798E-2</v>
      </c>
      <c r="S132" s="541">
        <v>4.682945954266754E-2</v>
      </c>
      <c r="T132" s="541">
        <f>H132</f>
        <v>8.2070864669144331E-2</v>
      </c>
      <c r="U132" s="541">
        <f t="shared" ref="U132:U144" si="84">I132</f>
        <v>7.9561748588053732E-2</v>
      </c>
      <c r="V132" s="541">
        <f t="shared" ref="V132:V144" si="85">J132</f>
        <v>8.1121493863993047E-2</v>
      </c>
      <c r="W132" s="541">
        <f t="shared" ref="W132:W144" si="86">K132</f>
        <v>8.0727585288615428E-2</v>
      </c>
      <c r="X132" s="541">
        <f t="shared" ref="X132:X144" si="87">L132</f>
        <v>4.5276182203736998E-2</v>
      </c>
      <c r="Y132" s="541">
        <f t="shared" ref="Y132:Y144" si="88">M132</f>
        <v>4.5978794089443643E-2</v>
      </c>
      <c r="Z132" s="541">
        <f t="shared" ref="Z132:Z144" si="89">N132</f>
        <v>4.4215904221059005E-2</v>
      </c>
      <c r="AA132" s="541">
        <f t="shared" ref="AA132:AA144" si="90">O132</f>
        <v>4.2688150264511004E-2</v>
      </c>
    </row>
    <row r="133" spans="1:27" hidden="1" x14ac:dyDescent="0.25">
      <c r="A133" s="752"/>
      <c r="B133" s="339" t="s">
        <v>0</v>
      </c>
      <c r="C133" s="481">
        <v>4.1160476479958422E-2</v>
      </c>
      <c r="D133" s="481">
        <v>4.14017286346514E-2</v>
      </c>
      <c r="E133" s="481">
        <v>4.2874473574818231E-2</v>
      </c>
      <c r="F133" s="481">
        <v>4.3567351875307025E-2</v>
      </c>
      <c r="G133" s="481">
        <v>4.5203207673382241E-2</v>
      </c>
      <c r="H133" s="541">
        <v>9.7901496235942756E-2</v>
      </c>
      <c r="I133" s="541">
        <v>9.2921703345432302E-2</v>
      </c>
      <c r="J133" s="541">
        <v>9.6038788216977339E-2</v>
      </c>
      <c r="K133" s="541">
        <v>9.6989157907124104E-2</v>
      </c>
      <c r="L133" s="541">
        <v>5.0819315617874783E-2</v>
      </c>
      <c r="M133" s="541">
        <v>5.0381673591689921E-2</v>
      </c>
      <c r="N133" s="541">
        <v>4.745787900620678E-2</v>
      </c>
      <c r="O133" s="541">
        <v>4.5948828172646498E-2</v>
      </c>
      <c r="P133" s="541">
        <v>4.7009738067754568E-2</v>
      </c>
      <c r="Q133" s="541">
        <v>4.9842671329557192E-2</v>
      </c>
      <c r="R133" s="541">
        <v>4.8438455510464995E-2</v>
      </c>
      <c r="S133" s="541">
        <v>5.13347909121077E-2</v>
      </c>
      <c r="T133" s="541">
        <f t="shared" ref="T133:T144" si="91">H133</f>
        <v>9.7901496235942756E-2</v>
      </c>
      <c r="U133" s="541">
        <f t="shared" si="84"/>
        <v>9.2921703345432302E-2</v>
      </c>
      <c r="V133" s="541">
        <f t="shared" si="85"/>
        <v>9.6038788216977339E-2</v>
      </c>
      <c r="W133" s="541">
        <f t="shared" si="86"/>
        <v>9.6989157907124104E-2</v>
      </c>
      <c r="X133" s="541">
        <f t="shared" si="87"/>
        <v>5.0819315617874783E-2</v>
      </c>
      <c r="Y133" s="541">
        <f t="shared" si="88"/>
        <v>5.0381673591689921E-2</v>
      </c>
      <c r="Z133" s="541">
        <f t="shared" si="89"/>
        <v>4.745787900620678E-2</v>
      </c>
      <c r="AA133" s="541">
        <f t="shared" si="90"/>
        <v>4.5948828172646498E-2</v>
      </c>
    </row>
    <row r="134" spans="1:27" hidden="1" x14ac:dyDescent="0.25">
      <c r="A134" s="752"/>
      <c r="B134" s="339" t="s">
        <v>19</v>
      </c>
      <c r="C134" s="481">
        <v>3.8681006913950738E-2</v>
      </c>
      <c r="D134" s="481">
        <v>3.8540231176964271E-2</v>
      </c>
      <c r="E134" s="481">
        <v>3.9571908998964601E-2</v>
      </c>
      <c r="F134" s="481">
        <v>4.1357283311798561E-2</v>
      </c>
      <c r="G134" s="481">
        <v>4.1776210121445938E-2</v>
      </c>
      <c r="H134" s="541">
        <v>8.6970372555367825E-2</v>
      </c>
      <c r="I134" s="541">
        <v>8.4189211571946865E-2</v>
      </c>
      <c r="J134" s="541">
        <v>8.6080334709113873E-2</v>
      </c>
      <c r="K134" s="541">
        <v>8.4676179516760708E-2</v>
      </c>
      <c r="L134" s="541">
        <v>4.7227412492632966E-2</v>
      </c>
      <c r="M134" s="541">
        <v>4.7700604073704515E-2</v>
      </c>
      <c r="N134" s="541">
        <v>4.5714683386397413E-2</v>
      </c>
      <c r="O134" s="541">
        <v>4.3895097965152903E-2</v>
      </c>
      <c r="P134" s="541">
        <v>4.4204205645921986E-2</v>
      </c>
      <c r="Q134" s="541">
        <v>4.604204959297304E-2</v>
      </c>
      <c r="R134" s="541">
        <v>4.7601580165443205E-2</v>
      </c>
      <c r="S134" s="541">
        <v>4.8881935018345771E-2</v>
      </c>
      <c r="T134" s="541">
        <f t="shared" si="91"/>
        <v>8.6970372555367825E-2</v>
      </c>
      <c r="U134" s="541">
        <f t="shared" si="84"/>
        <v>8.4189211571946865E-2</v>
      </c>
      <c r="V134" s="541">
        <f t="shared" si="85"/>
        <v>8.6080334709113873E-2</v>
      </c>
      <c r="W134" s="541">
        <f t="shared" si="86"/>
        <v>8.4676179516760708E-2</v>
      </c>
      <c r="X134" s="541">
        <f t="shared" si="87"/>
        <v>4.7227412492632966E-2</v>
      </c>
      <c r="Y134" s="541">
        <f t="shared" si="88"/>
        <v>4.7700604073704515E-2</v>
      </c>
      <c r="Z134" s="541">
        <f t="shared" si="89"/>
        <v>4.5714683386397413E-2</v>
      </c>
      <c r="AA134" s="541">
        <f t="shared" si="90"/>
        <v>4.3895097965152903E-2</v>
      </c>
    </row>
    <row r="135" spans="1:27" hidden="1" x14ac:dyDescent="0.25">
      <c r="A135" s="752"/>
      <c r="B135" s="339" t="s">
        <v>1</v>
      </c>
      <c r="C135" s="481">
        <v>4.2347000000000003E-2</v>
      </c>
      <c r="D135" s="481">
        <v>4.2303E-2</v>
      </c>
      <c r="E135" s="481">
        <v>4.4350000000000001E-2</v>
      </c>
      <c r="F135" s="481">
        <v>4.9352782874207732E-2</v>
      </c>
      <c r="G135" s="481">
        <v>5.1340815851987277E-2</v>
      </c>
      <c r="H135" s="541">
        <v>9.8708307173015097E-2</v>
      </c>
      <c r="I135" s="541">
        <v>9.3304441577639174E-2</v>
      </c>
      <c r="J135" s="541">
        <v>9.6543806475868715E-2</v>
      </c>
      <c r="K135" s="541">
        <v>0.10031589645753801</v>
      </c>
      <c r="L135" s="541">
        <v>5.7320838320547976E-2</v>
      </c>
      <c r="M135" s="541">
        <v>5.5228462406337282E-2</v>
      </c>
      <c r="N135" s="541">
        <v>4.6781999999999997E-2</v>
      </c>
      <c r="O135" s="541">
        <v>4.3274E-2</v>
      </c>
      <c r="P135" s="541">
        <v>4.4956000000000003E-2</v>
      </c>
      <c r="Q135" s="541">
        <v>4.6625E-2</v>
      </c>
      <c r="R135" s="541">
        <v>5.3745988699465307E-2</v>
      </c>
      <c r="S135" s="541">
        <v>5.709755529551902E-2</v>
      </c>
      <c r="T135" s="541">
        <f t="shared" si="91"/>
        <v>9.8708307173015097E-2</v>
      </c>
      <c r="U135" s="541">
        <f t="shared" si="84"/>
        <v>9.3304441577639174E-2</v>
      </c>
      <c r="V135" s="541">
        <f t="shared" si="85"/>
        <v>9.6543806475868715E-2</v>
      </c>
      <c r="W135" s="541">
        <f t="shared" si="86"/>
        <v>0.10031589645753801</v>
      </c>
      <c r="X135" s="541">
        <f t="shared" si="87"/>
        <v>5.7320838320547976E-2</v>
      </c>
      <c r="Y135" s="541">
        <f t="shared" si="88"/>
        <v>5.5228462406337282E-2</v>
      </c>
      <c r="Z135" s="541">
        <f t="shared" si="89"/>
        <v>4.6781999999999997E-2</v>
      </c>
      <c r="AA135" s="541">
        <f t="shared" si="90"/>
        <v>4.3274E-2</v>
      </c>
    </row>
    <row r="136" spans="1:27" hidden="1" x14ac:dyDescent="0.25">
      <c r="A136" s="752"/>
      <c r="B136" s="339" t="s">
        <v>20</v>
      </c>
      <c r="C136" s="481">
        <v>2.9295408494876111E-2</v>
      </c>
      <c r="D136" s="481">
        <v>2.9321405491105949E-2</v>
      </c>
      <c r="E136" s="481">
        <v>2.9959589922715364E-2</v>
      </c>
      <c r="F136" s="481">
        <v>3.083146106079096E-2</v>
      </c>
      <c r="G136" s="481">
        <v>3.0354620609130651E-2</v>
      </c>
      <c r="H136" s="541">
        <v>5.908226070747255E-2</v>
      </c>
      <c r="I136" s="541">
        <v>5.7096352285362376E-2</v>
      </c>
      <c r="J136" s="541">
        <v>5.7852716363178777E-2</v>
      </c>
      <c r="K136" s="541">
        <v>6.0100312743173054E-2</v>
      </c>
      <c r="L136" s="541">
        <v>3.4902462712372774E-2</v>
      </c>
      <c r="M136" s="541">
        <v>3.5513048177666484E-2</v>
      </c>
      <c r="N136" s="541">
        <v>3.4289324844829272E-2</v>
      </c>
      <c r="O136" s="541">
        <v>3.3154430033204577E-2</v>
      </c>
      <c r="P136" s="541">
        <v>3.3715299929532649E-2</v>
      </c>
      <c r="Q136" s="541">
        <v>3.4799282853125224E-2</v>
      </c>
      <c r="R136" s="541">
        <v>3.5763787287460817E-2</v>
      </c>
      <c r="S136" s="541">
        <v>3.5903692038766095E-2</v>
      </c>
      <c r="T136" s="541">
        <f t="shared" si="91"/>
        <v>5.908226070747255E-2</v>
      </c>
      <c r="U136" s="541">
        <f t="shared" si="84"/>
        <v>5.7096352285362376E-2</v>
      </c>
      <c r="V136" s="541">
        <f t="shared" si="85"/>
        <v>5.7852716363178777E-2</v>
      </c>
      <c r="W136" s="541">
        <f t="shared" si="86"/>
        <v>6.0100312743173054E-2</v>
      </c>
      <c r="X136" s="541">
        <f t="shared" si="87"/>
        <v>3.4902462712372774E-2</v>
      </c>
      <c r="Y136" s="541">
        <f t="shared" si="88"/>
        <v>3.5513048177666484E-2</v>
      </c>
      <c r="Z136" s="541">
        <f t="shared" si="89"/>
        <v>3.4289324844829272E-2</v>
      </c>
      <c r="AA136" s="541">
        <f t="shared" si="90"/>
        <v>3.3154430033204577E-2</v>
      </c>
    </row>
    <row r="137" spans="1:27" hidden="1" x14ac:dyDescent="0.25">
      <c r="A137" s="752"/>
      <c r="B137" s="18" t="s">
        <v>9</v>
      </c>
      <c r="C137" s="481">
        <v>3.7705982306050004E-2</v>
      </c>
      <c r="D137" s="481">
        <v>3.7997810710593702E-2</v>
      </c>
      <c r="E137" s="481">
        <v>3.9229413066205268E-2</v>
      </c>
      <c r="F137" s="481">
        <v>4.0820550666763995E-2</v>
      </c>
      <c r="G137" s="481">
        <v>3.937743396502278E-2</v>
      </c>
      <c r="H137" s="541">
        <v>5.8623000000000001E-2</v>
      </c>
      <c r="I137" s="541">
        <v>5.6649999999999999E-2</v>
      </c>
      <c r="J137" s="541">
        <v>5.7266999999999998E-2</v>
      </c>
      <c r="K137" s="541">
        <v>8.2716107140742692E-2</v>
      </c>
      <c r="L137" s="541">
        <v>4.4672306041941647E-2</v>
      </c>
      <c r="M137" s="541">
        <v>4.6545145599660491E-2</v>
      </c>
      <c r="N137" s="541">
        <v>4.4576818516392218E-2</v>
      </c>
      <c r="O137" s="541">
        <v>4.3770894076993347E-2</v>
      </c>
      <c r="P137" s="541">
        <v>4.4599573976565145E-2</v>
      </c>
      <c r="Q137" s="541">
        <v>4.7672184215006824E-2</v>
      </c>
      <c r="R137" s="541">
        <v>4.6344511950706248E-2</v>
      </c>
      <c r="S137" s="541">
        <v>4.683390722782569E-2</v>
      </c>
      <c r="T137" s="541">
        <f t="shared" si="91"/>
        <v>5.8623000000000001E-2</v>
      </c>
      <c r="U137" s="541">
        <f t="shared" si="84"/>
        <v>5.6649999999999999E-2</v>
      </c>
      <c r="V137" s="541">
        <f t="shared" si="85"/>
        <v>5.7266999999999998E-2</v>
      </c>
      <c r="W137" s="541">
        <f t="shared" si="86"/>
        <v>8.2716107140742692E-2</v>
      </c>
      <c r="X137" s="541">
        <f t="shared" si="87"/>
        <v>4.4672306041941647E-2</v>
      </c>
      <c r="Y137" s="541">
        <f t="shared" si="88"/>
        <v>4.6545145599660491E-2</v>
      </c>
      <c r="Z137" s="541">
        <f t="shared" si="89"/>
        <v>4.4576818516392218E-2</v>
      </c>
      <c r="AA137" s="541">
        <f t="shared" si="90"/>
        <v>4.3770894076993347E-2</v>
      </c>
    </row>
    <row r="138" spans="1:27" hidden="1" x14ac:dyDescent="0.25">
      <c r="A138" s="752"/>
      <c r="B138" s="18" t="s">
        <v>3</v>
      </c>
      <c r="C138" s="481">
        <v>4.1160476479958422E-2</v>
      </c>
      <c r="D138" s="481">
        <v>4.14017286346514E-2</v>
      </c>
      <c r="E138" s="481">
        <v>4.2874473574818231E-2</v>
      </c>
      <c r="F138" s="481">
        <v>4.3567351875307025E-2</v>
      </c>
      <c r="G138" s="481">
        <v>4.5203207673382241E-2</v>
      </c>
      <c r="H138" s="541">
        <v>9.7901496235942756E-2</v>
      </c>
      <c r="I138" s="541">
        <v>9.2921703345432302E-2</v>
      </c>
      <c r="J138" s="541">
        <v>9.6038788216977339E-2</v>
      </c>
      <c r="K138" s="541">
        <v>9.6989157907124104E-2</v>
      </c>
      <c r="L138" s="541">
        <v>5.0819315617874783E-2</v>
      </c>
      <c r="M138" s="541">
        <v>5.0381673591689921E-2</v>
      </c>
      <c r="N138" s="541">
        <v>4.745787900620678E-2</v>
      </c>
      <c r="O138" s="541">
        <v>4.5948828172646498E-2</v>
      </c>
      <c r="P138" s="541">
        <v>4.7009738067754568E-2</v>
      </c>
      <c r="Q138" s="541">
        <v>4.9842671329557192E-2</v>
      </c>
      <c r="R138" s="541">
        <v>4.8438455510464995E-2</v>
      </c>
      <c r="S138" s="541">
        <v>5.13347909121077E-2</v>
      </c>
      <c r="T138" s="541">
        <f t="shared" si="91"/>
        <v>9.7901496235942756E-2</v>
      </c>
      <c r="U138" s="541">
        <f t="shared" si="84"/>
        <v>9.2921703345432302E-2</v>
      </c>
      <c r="V138" s="541">
        <f t="shared" si="85"/>
        <v>9.6038788216977339E-2</v>
      </c>
      <c r="W138" s="541">
        <f t="shared" si="86"/>
        <v>9.6989157907124104E-2</v>
      </c>
      <c r="X138" s="541">
        <f t="shared" si="87"/>
        <v>5.0819315617874783E-2</v>
      </c>
      <c r="Y138" s="541">
        <f t="shared" si="88"/>
        <v>5.0381673591689921E-2</v>
      </c>
      <c r="Z138" s="541">
        <f t="shared" si="89"/>
        <v>4.745787900620678E-2</v>
      </c>
      <c r="AA138" s="541">
        <f t="shared" si="90"/>
        <v>4.5948828172646498E-2</v>
      </c>
    </row>
    <row r="139" spans="1:27" hidden="1" x14ac:dyDescent="0.25">
      <c r="A139" s="752"/>
      <c r="B139" s="18" t="s">
        <v>4</v>
      </c>
      <c r="C139" s="481">
        <v>3.9090658161332052E-2</v>
      </c>
      <c r="D139" s="481">
        <v>3.8959385759828123E-2</v>
      </c>
      <c r="E139" s="481">
        <v>4.0025279769655239E-2</v>
      </c>
      <c r="F139" s="481">
        <v>4.1410236318959487E-2</v>
      </c>
      <c r="G139" s="481">
        <v>4.2017312166569717E-2</v>
      </c>
      <c r="H139" s="541">
        <v>8.6011522100452181E-2</v>
      </c>
      <c r="I139" s="541">
        <v>8.3388655686036359E-2</v>
      </c>
      <c r="J139" s="541">
        <v>8.5023150265102487E-2</v>
      </c>
      <c r="K139" s="541">
        <v>8.2535870586937898E-2</v>
      </c>
      <c r="L139" s="541">
        <v>4.7471209292410471E-2</v>
      </c>
      <c r="M139" s="541">
        <v>4.7944996291473078E-2</v>
      </c>
      <c r="N139" s="541">
        <v>4.5692939947739222E-2</v>
      </c>
      <c r="O139" s="541">
        <v>4.454884131984567E-2</v>
      </c>
      <c r="P139" s="541">
        <v>4.4817284983899509E-2</v>
      </c>
      <c r="Q139" s="541">
        <v>4.6864291271232109E-2</v>
      </c>
      <c r="R139" s="541">
        <v>4.7556466572316089E-2</v>
      </c>
      <c r="S139" s="541">
        <v>4.9168089349456039E-2</v>
      </c>
      <c r="T139" s="541">
        <f t="shared" si="91"/>
        <v>8.6011522100452181E-2</v>
      </c>
      <c r="U139" s="541">
        <f t="shared" si="84"/>
        <v>8.3388655686036359E-2</v>
      </c>
      <c r="V139" s="541">
        <f t="shared" si="85"/>
        <v>8.5023150265102487E-2</v>
      </c>
      <c r="W139" s="541">
        <f t="shared" si="86"/>
        <v>8.2535870586937898E-2</v>
      </c>
      <c r="X139" s="541">
        <f t="shared" si="87"/>
        <v>4.7471209292410471E-2</v>
      </c>
      <c r="Y139" s="541">
        <f t="shared" si="88"/>
        <v>4.7944996291473078E-2</v>
      </c>
      <c r="Z139" s="541">
        <f t="shared" si="89"/>
        <v>4.5692939947739222E-2</v>
      </c>
      <c r="AA139" s="541">
        <f t="shared" si="90"/>
        <v>4.454884131984567E-2</v>
      </c>
    </row>
    <row r="140" spans="1:27" hidden="1" x14ac:dyDescent="0.25">
      <c r="A140" s="752"/>
      <c r="B140" s="18" t="s">
        <v>5</v>
      </c>
      <c r="C140" s="481">
        <v>3.7441349140650192E-2</v>
      </c>
      <c r="D140" s="481">
        <v>3.7429249600920422E-2</v>
      </c>
      <c r="E140" s="481">
        <v>3.8354723959286061E-2</v>
      </c>
      <c r="F140" s="481">
        <v>3.9317515370260341E-2</v>
      </c>
      <c r="G140" s="481">
        <v>3.9956418570678262E-2</v>
      </c>
      <c r="H140" s="541">
        <v>8.2070864669144331E-2</v>
      </c>
      <c r="I140" s="541">
        <v>7.9561748588053732E-2</v>
      </c>
      <c r="J140" s="541">
        <v>8.1121493863993047E-2</v>
      </c>
      <c r="K140" s="541">
        <v>8.0727585288615428E-2</v>
      </c>
      <c r="L140" s="541">
        <v>4.5276182203736998E-2</v>
      </c>
      <c r="M140" s="541">
        <v>4.5978794089443643E-2</v>
      </c>
      <c r="N140" s="541">
        <v>4.4215904221059005E-2</v>
      </c>
      <c r="O140" s="541">
        <v>4.2688150264511004E-2</v>
      </c>
      <c r="P140" s="541">
        <v>4.3150350602775597E-2</v>
      </c>
      <c r="Q140" s="541">
        <v>4.4969611958472232E-2</v>
      </c>
      <c r="R140" s="541">
        <v>4.5252229327462798E-2</v>
      </c>
      <c r="S140" s="541">
        <v>4.682945954266754E-2</v>
      </c>
      <c r="T140" s="541">
        <f t="shared" si="91"/>
        <v>8.2070864669144331E-2</v>
      </c>
      <c r="U140" s="541">
        <f t="shared" si="84"/>
        <v>7.9561748588053732E-2</v>
      </c>
      <c r="V140" s="541">
        <f t="shared" si="85"/>
        <v>8.1121493863993047E-2</v>
      </c>
      <c r="W140" s="541">
        <f t="shared" si="86"/>
        <v>8.0727585288615428E-2</v>
      </c>
      <c r="X140" s="541">
        <f t="shared" si="87"/>
        <v>4.5276182203736998E-2</v>
      </c>
      <c r="Y140" s="541">
        <f t="shared" si="88"/>
        <v>4.5978794089443643E-2</v>
      </c>
      <c r="Z140" s="541">
        <f t="shared" si="89"/>
        <v>4.4215904221059005E-2</v>
      </c>
      <c r="AA140" s="541">
        <f t="shared" si="90"/>
        <v>4.2688150264511004E-2</v>
      </c>
    </row>
    <row r="141" spans="1:27" hidden="1" x14ac:dyDescent="0.25">
      <c r="A141" s="752"/>
      <c r="B141" s="18" t="s">
        <v>21</v>
      </c>
      <c r="C141" s="481">
        <v>3.7441349140650192E-2</v>
      </c>
      <c r="D141" s="481">
        <v>3.7429249600920422E-2</v>
      </c>
      <c r="E141" s="481">
        <v>3.8354723959286061E-2</v>
      </c>
      <c r="F141" s="481">
        <v>3.9317515370260341E-2</v>
      </c>
      <c r="G141" s="481">
        <v>3.9956418570678262E-2</v>
      </c>
      <c r="H141" s="541">
        <v>8.2070864669144331E-2</v>
      </c>
      <c r="I141" s="541">
        <v>7.9561748588053732E-2</v>
      </c>
      <c r="J141" s="541">
        <v>8.1121493863993047E-2</v>
      </c>
      <c r="K141" s="541">
        <v>8.0727585288615428E-2</v>
      </c>
      <c r="L141" s="541">
        <v>4.5276182203736998E-2</v>
      </c>
      <c r="M141" s="541">
        <v>4.5978794089443643E-2</v>
      </c>
      <c r="N141" s="541">
        <v>4.4215904221059005E-2</v>
      </c>
      <c r="O141" s="541">
        <v>4.2688150264511004E-2</v>
      </c>
      <c r="P141" s="541">
        <v>4.3150350602775597E-2</v>
      </c>
      <c r="Q141" s="541">
        <v>4.4969611958472232E-2</v>
      </c>
      <c r="R141" s="541">
        <v>4.5252229327462798E-2</v>
      </c>
      <c r="S141" s="541">
        <v>4.682945954266754E-2</v>
      </c>
      <c r="T141" s="541">
        <f t="shared" si="91"/>
        <v>8.2070864669144331E-2</v>
      </c>
      <c r="U141" s="541">
        <f t="shared" si="84"/>
        <v>7.9561748588053732E-2</v>
      </c>
      <c r="V141" s="541">
        <f t="shared" si="85"/>
        <v>8.1121493863993047E-2</v>
      </c>
      <c r="W141" s="541">
        <f t="shared" si="86"/>
        <v>8.0727585288615428E-2</v>
      </c>
      <c r="X141" s="541">
        <f t="shared" si="87"/>
        <v>4.5276182203736998E-2</v>
      </c>
      <c r="Y141" s="541">
        <f t="shared" si="88"/>
        <v>4.5978794089443643E-2</v>
      </c>
      <c r="Z141" s="541">
        <f t="shared" si="89"/>
        <v>4.4215904221059005E-2</v>
      </c>
      <c r="AA141" s="541">
        <f t="shared" si="90"/>
        <v>4.2688150264511004E-2</v>
      </c>
    </row>
    <row r="142" spans="1:27" hidden="1" x14ac:dyDescent="0.25">
      <c r="A142" s="752"/>
      <c r="B142" s="18" t="s">
        <v>22</v>
      </c>
      <c r="C142" s="481">
        <v>3.7441349140650192E-2</v>
      </c>
      <c r="D142" s="481">
        <v>3.7429249600920422E-2</v>
      </c>
      <c r="E142" s="481">
        <v>3.8354723959286061E-2</v>
      </c>
      <c r="F142" s="481">
        <v>3.9317515370260341E-2</v>
      </c>
      <c r="G142" s="481">
        <v>3.9956418570678262E-2</v>
      </c>
      <c r="H142" s="541">
        <v>8.2070864669144331E-2</v>
      </c>
      <c r="I142" s="541">
        <v>7.9561748588053732E-2</v>
      </c>
      <c r="J142" s="541">
        <v>8.1121493863993047E-2</v>
      </c>
      <c r="K142" s="541">
        <v>8.0727585288615428E-2</v>
      </c>
      <c r="L142" s="541">
        <v>4.5276182203736998E-2</v>
      </c>
      <c r="M142" s="541">
        <v>4.5978794089443643E-2</v>
      </c>
      <c r="N142" s="541">
        <v>4.4215904221059005E-2</v>
      </c>
      <c r="O142" s="541">
        <v>4.2688150264511004E-2</v>
      </c>
      <c r="P142" s="541">
        <v>4.3150350602775597E-2</v>
      </c>
      <c r="Q142" s="541">
        <v>4.4969611958472232E-2</v>
      </c>
      <c r="R142" s="541">
        <v>4.5252229327462798E-2</v>
      </c>
      <c r="S142" s="541">
        <v>4.682945954266754E-2</v>
      </c>
      <c r="T142" s="541">
        <f t="shared" si="91"/>
        <v>8.2070864669144331E-2</v>
      </c>
      <c r="U142" s="541">
        <f t="shared" si="84"/>
        <v>7.9561748588053732E-2</v>
      </c>
      <c r="V142" s="541">
        <f t="shared" si="85"/>
        <v>8.1121493863993047E-2</v>
      </c>
      <c r="W142" s="541">
        <f t="shared" si="86"/>
        <v>8.0727585288615428E-2</v>
      </c>
      <c r="X142" s="541">
        <f t="shared" si="87"/>
        <v>4.5276182203736998E-2</v>
      </c>
      <c r="Y142" s="541">
        <f t="shared" si="88"/>
        <v>4.5978794089443643E-2</v>
      </c>
      <c r="Z142" s="541">
        <f t="shared" si="89"/>
        <v>4.4215904221059005E-2</v>
      </c>
      <c r="AA142" s="541">
        <f t="shared" si="90"/>
        <v>4.2688150264511004E-2</v>
      </c>
    </row>
    <row r="143" spans="1:27" hidden="1" x14ac:dyDescent="0.25">
      <c r="A143" s="752"/>
      <c r="B143" s="18" t="s">
        <v>7</v>
      </c>
      <c r="C143" s="481">
        <v>3.6245984750808875E-2</v>
      </c>
      <c r="D143" s="481">
        <v>3.6193703698225145E-2</v>
      </c>
      <c r="E143" s="481">
        <v>3.7086667780013495E-2</v>
      </c>
      <c r="F143" s="481">
        <v>3.8171627509572349E-2</v>
      </c>
      <c r="G143" s="481">
        <v>3.8593958761605734E-2</v>
      </c>
      <c r="H143" s="541">
        <v>7.9213494588949052E-2</v>
      </c>
      <c r="I143" s="541">
        <v>7.6665018448345723E-2</v>
      </c>
      <c r="J143" s="541">
        <v>7.8300848572295551E-2</v>
      </c>
      <c r="K143" s="541">
        <v>7.8036183091773348E-2</v>
      </c>
      <c r="L143" s="541">
        <v>4.3814260599074041E-2</v>
      </c>
      <c r="M143" s="541">
        <v>4.447114214539459E-2</v>
      </c>
      <c r="N143" s="541">
        <v>4.2754897057566479E-2</v>
      </c>
      <c r="O143" s="541">
        <v>4.1247907143504382E-2</v>
      </c>
      <c r="P143" s="541">
        <v>4.1656685624539787E-2</v>
      </c>
      <c r="Q143" s="541">
        <v>4.3340534532606508E-2</v>
      </c>
      <c r="R143" s="541">
        <v>4.4110637470448702E-2</v>
      </c>
      <c r="S143" s="541">
        <v>4.527382301538771E-2</v>
      </c>
      <c r="T143" s="541">
        <f t="shared" si="91"/>
        <v>7.9213494588949052E-2</v>
      </c>
      <c r="U143" s="541">
        <f t="shared" si="84"/>
        <v>7.6665018448345723E-2</v>
      </c>
      <c r="V143" s="541">
        <f t="shared" si="85"/>
        <v>7.8300848572295551E-2</v>
      </c>
      <c r="W143" s="541">
        <f t="shared" si="86"/>
        <v>7.8036183091773348E-2</v>
      </c>
      <c r="X143" s="541">
        <f t="shared" si="87"/>
        <v>4.3814260599074041E-2</v>
      </c>
      <c r="Y143" s="541">
        <f t="shared" si="88"/>
        <v>4.447114214539459E-2</v>
      </c>
      <c r="Z143" s="541">
        <f t="shared" si="89"/>
        <v>4.2754897057566479E-2</v>
      </c>
      <c r="AA143" s="541">
        <f t="shared" si="90"/>
        <v>4.1247907143504382E-2</v>
      </c>
    </row>
    <row r="144" spans="1:27" ht="15.75" hidden="1" thickBot="1" x14ac:dyDescent="0.3">
      <c r="A144" s="753"/>
      <c r="B144" s="17" t="s">
        <v>8</v>
      </c>
      <c r="C144" s="482">
        <v>3.8325519266981398E-2</v>
      </c>
      <c r="D144" s="482">
        <v>3.8097015707161286E-2</v>
      </c>
      <c r="E144" s="482">
        <v>3.9024322120354706E-2</v>
      </c>
      <c r="F144" s="482">
        <v>4.090411042839532E-2</v>
      </c>
      <c r="G144" s="482">
        <v>4.1376731917408906E-2</v>
      </c>
      <c r="H144" s="542">
        <v>8.6893191409087939E-2</v>
      </c>
      <c r="I144" s="542">
        <v>8.4190605855039818E-2</v>
      </c>
      <c r="J144" s="542">
        <v>8.6015766978155023E-2</v>
      </c>
      <c r="K144" s="542">
        <v>8.3792112821254691E-2</v>
      </c>
      <c r="L144" s="542">
        <v>4.6803350961697639E-2</v>
      </c>
      <c r="M144" s="542">
        <v>4.7345343154337763E-2</v>
      </c>
      <c r="N144" s="542">
        <v>4.5419135351062463E-2</v>
      </c>
      <c r="O144" s="542">
        <v>4.3469369390233562E-2</v>
      </c>
      <c r="P144" s="542">
        <v>4.3633251738060257E-2</v>
      </c>
      <c r="Q144" s="542">
        <v>4.5165729620078386E-2</v>
      </c>
      <c r="R144" s="542">
        <v>4.7083326384571612E-2</v>
      </c>
      <c r="S144" s="542">
        <v>4.8439928591634068E-2</v>
      </c>
      <c r="T144" s="542">
        <f t="shared" si="91"/>
        <v>8.6893191409087939E-2</v>
      </c>
      <c r="U144" s="542">
        <f t="shared" si="84"/>
        <v>8.4190605855039818E-2</v>
      </c>
      <c r="V144" s="542">
        <f t="shared" si="85"/>
        <v>8.6015766978155023E-2</v>
      </c>
      <c r="W144" s="542">
        <f t="shared" si="86"/>
        <v>8.3792112821254691E-2</v>
      </c>
      <c r="X144" s="542">
        <f t="shared" si="87"/>
        <v>4.6803350961697639E-2</v>
      </c>
      <c r="Y144" s="542">
        <f t="shared" si="88"/>
        <v>4.7345343154337763E-2</v>
      </c>
      <c r="Z144" s="542">
        <f t="shared" si="89"/>
        <v>4.5419135351062463E-2</v>
      </c>
      <c r="AA144" s="542">
        <f t="shared" si="90"/>
        <v>4.3469369390233562E-2</v>
      </c>
    </row>
    <row r="145" spans="1:27" hidden="1" x14ac:dyDescent="0.25">
      <c r="A145" s="68"/>
      <c r="C145" s="475" t="s">
        <v>262</v>
      </c>
      <c r="D145" s="69"/>
      <c r="E145" s="69"/>
      <c r="F145" s="69"/>
      <c r="G145" s="69"/>
      <c r="H145" s="537" t="s">
        <v>289</v>
      </c>
      <c r="I145" s="69"/>
      <c r="J145" s="69"/>
      <c r="K145" s="69"/>
      <c r="L145" s="69"/>
      <c r="M145" s="69"/>
      <c r="N145" s="69"/>
      <c r="O145" s="70"/>
    </row>
    <row r="146" spans="1:27" hidden="1" x14ac:dyDescent="0.25"/>
    <row r="147" spans="1:27" ht="15.75" hidden="1" thickBot="1" x14ac:dyDescent="0.3">
      <c r="A147" s="751" t="s">
        <v>113</v>
      </c>
      <c r="B147" s="338"/>
      <c r="C147" s="761" t="s">
        <v>112</v>
      </c>
      <c r="D147" s="761"/>
      <c r="E147" s="761"/>
      <c r="F147" s="761"/>
      <c r="G147" s="761"/>
      <c r="H147" s="761"/>
      <c r="I147" s="761"/>
      <c r="J147" s="761"/>
      <c r="K147" s="761"/>
      <c r="L147" s="761"/>
      <c r="M147" s="761"/>
      <c r="N147" s="762"/>
      <c r="O147" s="763" t="s">
        <v>112</v>
      </c>
      <c r="P147" s="761"/>
      <c r="Q147" s="761"/>
      <c r="R147" s="761"/>
      <c r="S147" s="761"/>
      <c r="T147" s="761"/>
      <c r="U147" s="761"/>
      <c r="V147" s="761"/>
      <c r="W147" s="761"/>
      <c r="X147" s="761"/>
      <c r="Y147" s="761"/>
      <c r="Z147" s="762"/>
      <c r="AA147" s="570" t="s">
        <v>112</v>
      </c>
    </row>
    <row r="148" spans="1:27" ht="15" hidden="1" customHeight="1" x14ac:dyDescent="0.25">
      <c r="A148" s="752"/>
      <c r="B148" s="345" t="s">
        <v>111</v>
      </c>
      <c r="C148" s="102">
        <f>C$2</f>
        <v>45658</v>
      </c>
      <c r="D148" s="102">
        <f t="shared" ref="D148:AA148" si="92">D$2</f>
        <v>45689</v>
      </c>
      <c r="E148" s="102">
        <f t="shared" si="92"/>
        <v>45717</v>
      </c>
      <c r="F148" s="102">
        <f t="shared" si="92"/>
        <v>45748</v>
      </c>
      <c r="G148" s="102">
        <f t="shared" si="92"/>
        <v>45778</v>
      </c>
      <c r="H148" s="102">
        <f t="shared" si="92"/>
        <v>45809</v>
      </c>
      <c r="I148" s="102">
        <f t="shared" si="92"/>
        <v>45839</v>
      </c>
      <c r="J148" s="102">
        <f t="shared" si="92"/>
        <v>45870</v>
      </c>
      <c r="K148" s="102">
        <f t="shared" si="92"/>
        <v>45901</v>
      </c>
      <c r="L148" s="102">
        <f t="shared" si="92"/>
        <v>45931</v>
      </c>
      <c r="M148" s="102">
        <f t="shared" si="92"/>
        <v>45962</v>
      </c>
      <c r="N148" s="102">
        <f t="shared" si="92"/>
        <v>45992</v>
      </c>
      <c r="O148" s="102">
        <f t="shared" si="92"/>
        <v>46023</v>
      </c>
      <c r="P148" s="102">
        <f t="shared" si="92"/>
        <v>46054</v>
      </c>
      <c r="Q148" s="102">
        <f t="shared" si="92"/>
        <v>46082</v>
      </c>
      <c r="R148" s="102">
        <f t="shared" si="92"/>
        <v>46113</v>
      </c>
      <c r="S148" s="102">
        <f t="shared" si="92"/>
        <v>46143</v>
      </c>
      <c r="T148" s="102">
        <f t="shared" si="92"/>
        <v>46174</v>
      </c>
      <c r="U148" s="102">
        <f t="shared" si="92"/>
        <v>46204</v>
      </c>
      <c r="V148" s="102">
        <f t="shared" si="92"/>
        <v>46235</v>
      </c>
      <c r="W148" s="102">
        <f t="shared" si="92"/>
        <v>46266</v>
      </c>
      <c r="X148" s="102">
        <f t="shared" si="92"/>
        <v>46296</v>
      </c>
      <c r="Y148" s="102">
        <f t="shared" si="92"/>
        <v>46327</v>
      </c>
      <c r="Z148" s="102">
        <f t="shared" si="92"/>
        <v>46357</v>
      </c>
      <c r="AA148" s="102">
        <f t="shared" si="92"/>
        <v>46388</v>
      </c>
    </row>
    <row r="149" spans="1:27" ht="15" hidden="1" customHeight="1" x14ac:dyDescent="0.25">
      <c r="A149" s="752"/>
      <c r="B149" s="341" t="s">
        <v>18</v>
      </c>
      <c r="C149" s="479">
        <v>2.4916508593498094E-3</v>
      </c>
      <c r="D149" s="479">
        <v>2.4497503990795811E-3</v>
      </c>
      <c r="E149" s="479">
        <v>2.6862760407139388E-3</v>
      </c>
      <c r="F149" s="479">
        <v>1.850484629739667E-3</v>
      </c>
      <c r="G149" s="479">
        <v>2.2665814293217354E-3</v>
      </c>
      <c r="H149" s="543">
        <v>1.1378135330855667E-2</v>
      </c>
      <c r="I149" s="543">
        <v>1.0446251411946272E-2</v>
      </c>
      <c r="J149" s="543">
        <v>1.1256506136006953E-2</v>
      </c>
      <c r="K149" s="543">
        <v>1.0907414711384577E-2</v>
      </c>
      <c r="L149" s="543">
        <v>3.7168177962630029E-3</v>
      </c>
      <c r="M149" s="543">
        <v>3.8032059105563587E-3</v>
      </c>
      <c r="N149" s="543">
        <v>3.0470957789409956E-3</v>
      </c>
      <c r="O149" s="543">
        <v>2.8528497354889915E-3</v>
      </c>
      <c r="P149" s="543">
        <v>3.0246493972244039E-3</v>
      </c>
      <c r="Q149" s="543">
        <v>3.2193880415277657E-3</v>
      </c>
      <c r="R149" s="543">
        <v>3.0707706725371983E-3</v>
      </c>
      <c r="S149" s="543">
        <v>3.7265404573324575E-3</v>
      </c>
      <c r="T149" s="543">
        <f>H149</f>
        <v>1.1378135330855667E-2</v>
      </c>
      <c r="U149" s="543">
        <f t="shared" ref="U149:U161" si="93">I149</f>
        <v>1.0446251411946272E-2</v>
      </c>
      <c r="V149" s="543">
        <f t="shared" ref="V149:V161" si="94">J149</f>
        <v>1.1256506136006953E-2</v>
      </c>
      <c r="W149" s="543">
        <f t="shared" ref="W149:W161" si="95">K149</f>
        <v>1.0907414711384577E-2</v>
      </c>
      <c r="X149" s="543">
        <f t="shared" ref="X149:X161" si="96">L149</f>
        <v>3.7168177962630029E-3</v>
      </c>
      <c r="Y149" s="543">
        <f t="shared" ref="Y149:Y161" si="97">M149</f>
        <v>3.8032059105563587E-3</v>
      </c>
      <c r="Z149" s="543">
        <f t="shared" ref="Z149:Z161" si="98">N149</f>
        <v>3.0470957789409956E-3</v>
      </c>
      <c r="AA149" s="543">
        <f t="shared" ref="AA149:AA161" si="99">O149</f>
        <v>2.8528497354889915E-3</v>
      </c>
    </row>
    <row r="150" spans="1:27" hidden="1" x14ac:dyDescent="0.25">
      <c r="A150" s="752"/>
      <c r="B150" s="339" t="s">
        <v>0</v>
      </c>
      <c r="C150" s="479">
        <v>3.1925235200415754E-3</v>
      </c>
      <c r="D150" s="479">
        <v>3.4962713653485982E-3</v>
      </c>
      <c r="E150" s="479">
        <v>4.3145264251817734E-3</v>
      </c>
      <c r="F150" s="479">
        <v>1.9926481246929804E-3</v>
      </c>
      <c r="G150" s="479">
        <v>3.9087923266177584E-3</v>
      </c>
      <c r="H150" s="543">
        <v>1.9808503764057232E-2</v>
      </c>
      <c r="I150" s="543">
        <v>1.7140296654567694E-2</v>
      </c>
      <c r="J150" s="543">
        <v>1.9028211783022664E-2</v>
      </c>
      <c r="K150" s="543">
        <v>2.0159842092875902E-2</v>
      </c>
      <c r="L150" s="543">
        <v>3.8896843821252225E-3</v>
      </c>
      <c r="M150" s="543">
        <v>4.8063264083100798E-3</v>
      </c>
      <c r="N150" s="543">
        <v>3.4811209937932264E-3</v>
      </c>
      <c r="O150" s="543">
        <v>3.6321718273535039E-3</v>
      </c>
      <c r="P150" s="543">
        <v>4.2942619322454412E-3</v>
      </c>
      <c r="Q150" s="543">
        <v>5.146328670442811E-3</v>
      </c>
      <c r="R150" s="543">
        <v>3.2755444895350076E-3</v>
      </c>
      <c r="S150" s="543">
        <v>6.3802090878923067E-3</v>
      </c>
      <c r="T150" s="543">
        <f t="shared" ref="T150:T161" si="100">H150</f>
        <v>1.9808503764057232E-2</v>
      </c>
      <c r="U150" s="543">
        <f t="shared" si="93"/>
        <v>1.7140296654567694E-2</v>
      </c>
      <c r="V150" s="543">
        <f t="shared" si="94"/>
        <v>1.9028211783022664E-2</v>
      </c>
      <c r="W150" s="543">
        <f t="shared" si="95"/>
        <v>2.0159842092875902E-2</v>
      </c>
      <c r="X150" s="543">
        <f t="shared" si="96"/>
        <v>3.8896843821252225E-3</v>
      </c>
      <c r="Y150" s="543">
        <f t="shared" si="97"/>
        <v>4.8063264083100798E-3</v>
      </c>
      <c r="Z150" s="543">
        <f t="shared" si="98"/>
        <v>3.4811209937932264E-3</v>
      </c>
      <c r="AA150" s="543">
        <f t="shared" si="99"/>
        <v>3.6321718273535039E-3</v>
      </c>
    </row>
    <row r="151" spans="1:27" hidden="1" x14ac:dyDescent="0.25">
      <c r="A151" s="752"/>
      <c r="B151" s="339" t="s">
        <v>19</v>
      </c>
      <c r="C151" s="479">
        <v>2.6629930860492526E-3</v>
      </c>
      <c r="D151" s="479">
        <v>2.4727688230357296E-3</v>
      </c>
      <c r="E151" s="479">
        <v>2.7030910010354013E-3</v>
      </c>
      <c r="F151" s="479">
        <v>2.5797166882014369E-3</v>
      </c>
      <c r="G151" s="479">
        <v>2.728789878554066E-3</v>
      </c>
      <c r="H151" s="543">
        <v>1.3946627444632178E-2</v>
      </c>
      <c r="I151" s="543">
        <v>1.2732788428053133E-2</v>
      </c>
      <c r="J151" s="543">
        <v>1.3804665290886141E-2</v>
      </c>
      <c r="K151" s="543">
        <v>1.3111820483239302E-2</v>
      </c>
      <c r="L151" s="543">
        <v>4.455587507367036E-3</v>
      </c>
      <c r="M151" s="543">
        <v>4.2103959262954878E-3</v>
      </c>
      <c r="N151" s="543">
        <v>3.3633166136025805E-3</v>
      </c>
      <c r="O151" s="543">
        <v>3.0439020348470955E-3</v>
      </c>
      <c r="P151" s="543">
        <v>3.0477943540780168E-3</v>
      </c>
      <c r="Q151" s="543">
        <v>3.2319504070269572E-3</v>
      </c>
      <c r="R151" s="543">
        <v>4.2804198345567845E-3</v>
      </c>
      <c r="S151" s="543">
        <v>4.4820649816542319E-3</v>
      </c>
      <c r="T151" s="543">
        <f t="shared" si="100"/>
        <v>1.3946627444632178E-2</v>
      </c>
      <c r="U151" s="543">
        <f t="shared" si="93"/>
        <v>1.2732788428053133E-2</v>
      </c>
      <c r="V151" s="543">
        <f t="shared" si="94"/>
        <v>1.3804665290886141E-2</v>
      </c>
      <c r="W151" s="543">
        <f t="shared" si="95"/>
        <v>1.3111820483239302E-2</v>
      </c>
      <c r="X151" s="543">
        <f t="shared" si="96"/>
        <v>4.455587507367036E-3</v>
      </c>
      <c r="Y151" s="543">
        <f t="shared" si="97"/>
        <v>4.2103959262954878E-3</v>
      </c>
      <c r="Z151" s="543">
        <f t="shared" si="98"/>
        <v>3.3633166136025805E-3</v>
      </c>
      <c r="AA151" s="543">
        <f t="shared" si="99"/>
        <v>3.0439020348470955E-3</v>
      </c>
    </row>
    <row r="152" spans="1:27" hidden="1" x14ac:dyDescent="0.25">
      <c r="A152" s="752"/>
      <c r="B152" s="339" t="s">
        <v>1</v>
      </c>
      <c r="C152" s="479">
        <v>0</v>
      </c>
      <c r="D152" s="479">
        <v>0</v>
      </c>
      <c r="E152" s="479">
        <v>0</v>
      </c>
      <c r="F152" s="479">
        <v>3.1222171257922686E-3</v>
      </c>
      <c r="G152" s="479">
        <v>5.8221841480127247E-3</v>
      </c>
      <c r="H152" s="543">
        <v>2.0246692826984911E-2</v>
      </c>
      <c r="I152" s="543">
        <v>1.7335558422360828E-2</v>
      </c>
      <c r="J152" s="543">
        <v>1.9296193524131276E-2</v>
      </c>
      <c r="K152" s="543">
        <v>2.2099103542461983E-2</v>
      </c>
      <c r="L152" s="543">
        <v>5.024161679452026E-3</v>
      </c>
      <c r="M152" s="543">
        <v>5.1935375936627143E-3</v>
      </c>
      <c r="N152" s="543">
        <v>0</v>
      </c>
      <c r="O152" s="543">
        <v>0</v>
      </c>
      <c r="P152" s="543">
        <v>0</v>
      </c>
      <c r="Q152" s="543">
        <v>0</v>
      </c>
      <c r="R152" s="543">
        <v>5.1100113005346998E-3</v>
      </c>
      <c r="S152" s="543">
        <v>9.462444704480974E-3</v>
      </c>
      <c r="T152" s="543">
        <f t="shared" si="100"/>
        <v>2.0246692826984911E-2</v>
      </c>
      <c r="U152" s="543">
        <f t="shared" si="93"/>
        <v>1.7335558422360828E-2</v>
      </c>
      <c r="V152" s="543">
        <f t="shared" si="94"/>
        <v>1.9296193524131276E-2</v>
      </c>
      <c r="W152" s="543">
        <f t="shared" si="95"/>
        <v>2.2099103542461983E-2</v>
      </c>
      <c r="X152" s="543">
        <f t="shared" si="96"/>
        <v>5.024161679452026E-3</v>
      </c>
      <c r="Y152" s="543">
        <f t="shared" si="97"/>
        <v>5.1935375936627143E-3</v>
      </c>
      <c r="Z152" s="543">
        <f t="shared" si="98"/>
        <v>0</v>
      </c>
      <c r="AA152" s="543">
        <f t="shared" si="99"/>
        <v>0</v>
      </c>
    </row>
    <row r="153" spans="1:27" hidden="1" x14ac:dyDescent="0.25">
      <c r="A153" s="752"/>
      <c r="B153" s="339" t="s">
        <v>20</v>
      </c>
      <c r="C153" s="479">
        <v>6.5915051238926173E-6</v>
      </c>
      <c r="D153" s="479">
        <v>4.5945088940509152E-6</v>
      </c>
      <c r="E153" s="479">
        <v>6.4100772846335112E-6</v>
      </c>
      <c r="F153" s="479">
        <v>2.5953893920904227E-4</v>
      </c>
      <c r="G153" s="479">
        <v>4.4379390869346773E-5</v>
      </c>
      <c r="H153" s="543">
        <v>2.0073929252745502E-4</v>
      </c>
      <c r="I153" s="543">
        <v>1.8264771463761555E-4</v>
      </c>
      <c r="J153" s="543">
        <v>1.982836368212194E-4</v>
      </c>
      <c r="K153" s="543">
        <v>2.0968725682694926E-4</v>
      </c>
      <c r="L153" s="543">
        <v>5.9537287627227533E-5</v>
      </c>
      <c r="M153" s="543">
        <v>6.2951822333519775E-5</v>
      </c>
      <c r="N153" s="543">
        <v>5.8675155170725183E-5</v>
      </c>
      <c r="O153" s="543">
        <v>7.5699667954240877E-6</v>
      </c>
      <c r="P153" s="543">
        <v>5.7000704673533817E-6</v>
      </c>
      <c r="Q153" s="543">
        <v>7.7171468747752839E-6</v>
      </c>
      <c r="R153" s="543">
        <v>4.3221271253918473E-4</v>
      </c>
      <c r="S153" s="543">
        <v>7.3307961233904737E-5</v>
      </c>
      <c r="T153" s="543">
        <f t="shared" si="100"/>
        <v>2.0073929252745502E-4</v>
      </c>
      <c r="U153" s="543">
        <f t="shared" si="93"/>
        <v>1.8264771463761555E-4</v>
      </c>
      <c r="V153" s="543">
        <f t="shared" si="94"/>
        <v>1.982836368212194E-4</v>
      </c>
      <c r="W153" s="543">
        <f t="shared" si="95"/>
        <v>2.0968725682694926E-4</v>
      </c>
      <c r="X153" s="543">
        <f t="shared" si="96"/>
        <v>5.9537287627227533E-5</v>
      </c>
      <c r="Y153" s="543">
        <f t="shared" si="97"/>
        <v>6.2951822333519775E-5</v>
      </c>
      <c r="Z153" s="543">
        <f t="shared" si="98"/>
        <v>5.8675155170725183E-5</v>
      </c>
      <c r="AA153" s="543">
        <f t="shared" si="99"/>
        <v>7.5699667954240877E-6</v>
      </c>
    </row>
    <row r="154" spans="1:27" hidden="1" x14ac:dyDescent="0.25">
      <c r="A154" s="752"/>
      <c r="B154" s="18" t="s">
        <v>9</v>
      </c>
      <c r="C154" s="479">
        <v>3.1280176939500006E-3</v>
      </c>
      <c r="D154" s="479">
        <v>3.4331892894063059E-3</v>
      </c>
      <c r="E154" s="479">
        <v>4.3915869337947371E-3</v>
      </c>
      <c r="F154" s="479">
        <v>2.6264493332360116E-3</v>
      </c>
      <c r="G154" s="479">
        <v>1.9735660349772199E-3</v>
      </c>
      <c r="H154" s="543">
        <v>0</v>
      </c>
      <c r="I154" s="543">
        <v>0</v>
      </c>
      <c r="J154" s="543">
        <v>0</v>
      </c>
      <c r="K154" s="543">
        <v>1.2013892859257304E-2</v>
      </c>
      <c r="L154" s="543">
        <v>4.5556939580583518E-3</v>
      </c>
      <c r="M154" s="543">
        <v>4.9708544003395144E-3</v>
      </c>
      <c r="N154" s="543">
        <v>3.4361814836077875E-3</v>
      </c>
      <c r="O154" s="543">
        <v>3.5941059230066496E-3</v>
      </c>
      <c r="P154" s="543">
        <v>4.2534260234348585E-3</v>
      </c>
      <c r="Q154" s="543">
        <v>5.2938157849931698E-3</v>
      </c>
      <c r="R154" s="543">
        <v>4.3474880492937558E-3</v>
      </c>
      <c r="S154" s="543">
        <v>3.2550927721743169E-3</v>
      </c>
      <c r="T154" s="543">
        <f t="shared" si="100"/>
        <v>0</v>
      </c>
      <c r="U154" s="543">
        <f t="shared" si="93"/>
        <v>0</v>
      </c>
      <c r="V154" s="543">
        <f t="shared" si="94"/>
        <v>0</v>
      </c>
      <c r="W154" s="543">
        <f t="shared" si="95"/>
        <v>1.2013892859257304E-2</v>
      </c>
      <c r="X154" s="543">
        <f t="shared" si="96"/>
        <v>4.5556939580583518E-3</v>
      </c>
      <c r="Y154" s="543">
        <f t="shared" si="97"/>
        <v>4.9708544003395144E-3</v>
      </c>
      <c r="Z154" s="543">
        <f t="shared" si="98"/>
        <v>3.4361814836077875E-3</v>
      </c>
      <c r="AA154" s="543">
        <f t="shared" si="99"/>
        <v>3.5941059230066496E-3</v>
      </c>
    </row>
    <row r="155" spans="1:27" hidden="1" x14ac:dyDescent="0.25">
      <c r="A155" s="752"/>
      <c r="B155" s="18" t="s">
        <v>3</v>
      </c>
      <c r="C155" s="479">
        <v>3.1925235200415754E-3</v>
      </c>
      <c r="D155" s="479">
        <v>3.4962713653485982E-3</v>
      </c>
      <c r="E155" s="479">
        <v>4.3145264251817734E-3</v>
      </c>
      <c r="F155" s="479">
        <v>1.9926481246929804E-3</v>
      </c>
      <c r="G155" s="479">
        <v>3.9087923266177584E-3</v>
      </c>
      <c r="H155" s="543">
        <v>1.9808503764057232E-2</v>
      </c>
      <c r="I155" s="543">
        <v>1.7140296654567694E-2</v>
      </c>
      <c r="J155" s="543">
        <v>1.9028211783022664E-2</v>
      </c>
      <c r="K155" s="543">
        <v>2.0159842092875902E-2</v>
      </c>
      <c r="L155" s="543">
        <v>3.8896843821252225E-3</v>
      </c>
      <c r="M155" s="543">
        <v>4.8063264083100798E-3</v>
      </c>
      <c r="N155" s="543">
        <v>3.4811209937932264E-3</v>
      </c>
      <c r="O155" s="543">
        <v>3.6321718273535039E-3</v>
      </c>
      <c r="P155" s="543">
        <v>4.2942619322454412E-3</v>
      </c>
      <c r="Q155" s="543">
        <v>5.146328670442811E-3</v>
      </c>
      <c r="R155" s="543">
        <v>3.2755444895350076E-3</v>
      </c>
      <c r="S155" s="543">
        <v>6.3802090878923067E-3</v>
      </c>
      <c r="T155" s="543">
        <f t="shared" si="100"/>
        <v>1.9808503764057232E-2</v>
      </c>
      <c r="U155" s="543">
        <f t="shared" si="93"/>
        <v>1.7140296654567694E-2</v>
      </c>
      <c r="V155" s="543">
        <f t="shared" si="94"/>
        <v>1.9028211783022664E-2</v>
      </c>
      <c r="W155" s="543">
        <f t="shared" si="95"/>
        <v>2.0159842092875902E-2</v>
      </c>
      <c r="X155" s="543">
        <f t="shared" si="96"/>
        <v>3.8896843821252225E-3</v>
      </c>
      <c r="Y155" s="543">
        <f t="shared" si="97"/>
        <v>4.8063264083100798E-3</v>
      </c>
      <c r="Z155" s="543">
        <f t="shared" si="98"/>
        <v>3.4811209937932264E-3</v>
      </c>
      <c r="AA155" s="543">
        <f t="shared" si="99"/>
        <v>3.6321718273535039E-3</v>
      </c>
    </row>
    <row r="156" spans="1:27" hidden="1" x14ac:dyDescent="0.25">
      <c r="A156" s="752"/>
      <c r="B156" s="18" t="s">
        <v>4</v>
      </c>
      <c r="C156" s="479">
        <v>2.9763418386679493E-3</v>
      </c>
      <c r="D156" s="479">
        <v>2.7946142401718789E-3</v>
      </c>
      <c r="E156" s="479">
        <v>3.1417202303447573E-3</v>
      </c>
      <c r="F156" s="479">
        <v>2.4147636810405203E-3</v>
      </c>
      <c r="G156" s="479">
        <v>2.7866878334302752E-3</v>
      </c>
      <c r="H156" s="543">
        <v>1.3440477899547816E-2</v>
      </c>
      <c r="I156" s="543">
        <v>1.233434431396364E-2</v>
      </c>
      <c r="J156" s="543">
        <v>1.3257849734897508E-2</v>
      </c>
      <c r="K156" s="543">
        <v>1.1913129413062102E-2</v>
      </c>
      <c r="L156" s="543">
        <v>4.6017907075895327E-3</v>
      </c>
      <c r="M156" s="543">
        <v>4.2940037085269171E-3</v>
      </c>
      <c r="N156" s="543">
        <v>3.2330600522607711E-3</v>
      </c>
      <c r="O156" s="543">
        <v>3.4041586801543378E-3</v>
      </c>
      <c r="P156" s="543">
        <v>3.4457150161004949E-3</v>
      </c>
      <c r="Q156" s="543">
        <v>3.7597087287678894E-3</v>
      </c>
      <c r="R156" s="543">
        <v>4.0035334276839109E-3</v>
      </c>
      <c r="S156" s="543">
        <v>4.5769106505439685E-3</v>
      </c>
      <c r="T156" s="543">
        <f t="shared" si="100"/>
        <v>1.3440477899547816E-2</v>
      </c>
      <c r="U156" s="543">
        <f t="shared" si="93"/>
        <v>1.233434431396364E-2</v>
      </c>
      <c r="V156" s="543">
        <f t="shared" si="94"/>
        <v>1.3257849734897508E-2</v>
      </c>
      <c r="W156" s="543">
        <f t="shared" si="95"/>
        <v>1.1913129413062102E-2</v>
      </c>
      <c r="X156" s="543">
        <f t="shared" si="96"/>
        <v>4.6017907075895327E-3</v>
      </c>
      <c r="Y156" s="543">
        <f t="shared" si="97"/>
        <v>4.2940037085269171E-3</v>
      </c>
      <c r="Z156" s="543">
        <f t="shared" si="98"/>
        <v>3.2330600522607711E-3</v>
      </c>
      <c r="AA156" s="543">
        <f t="shared" si="99"/>
        <v>3.4041586801543378E-3</v>
      </c>
    </row>
    <row r="157" spans="1:27" hidden="1" x14ac:dyDescent="0.25">
      <c r="A157" s="752"/>
      <c r="B157" s="18" t="s">
        <v>5</v>
      </c>
      <c r="C157" s="479">
        <v>2.4916508593498094E-3</v>
      </c>
      <c r="D157" s="479">
        <v>2.4497503990795811E-3</v>
      </c>
      <c r="E157" s="479">
        <v>2.6862760407139388E-3</v>
      </c>
      <c r="F157" s="479">
        <v>1.850484629739667E-3</v>
      </c>
      <c r="G157" s="479">
        <v>2.2665814293217354E-3</v>
      </c>
      <c r="H157" s="543">
        <v>1.1378135330855667E-2</v>
      </c>
      <c r="I157" s="543">
        <v>1.0446251411946272E-2</v>
      </c>
      <c r="J157" s="543">
        <v>1.1256506136006953E-2</v>
      </c>
      <c r="K157" s="543">
        <v>1.0907414711384577E-2</v>
      </c>
      <c r="L157" s="543">
        <v>3.7168177962630029E-3</v>
      </c>
      <c r="M157" s="543">
        <v>3.8032059105563587E-3</v>
      </c>
      <c r="N157" s="543">
        <v>3.0470957789409956E-3</v>
      </c>
      <c r="O157" s="543">
        <v>2.8528497354889915E-3</v>
      </c>
      <c r="P157" s="543">
        <v>3.0246493972244039E-3</v>
      </c>
      <c r="Q157" s="543">
        <v>3.2193880415277657E-3</v>
      </c>
      <c r="R157" s="543">
        <v>3.0707706725371983E-3</v>
      </c>
      <c r="S157" s="543">
        <v>3.7265404573324575E-3</v>
      </c>
      <c r="T157" s="543">
        <f t="shared" si="100"/>
        <v>1.1378135330855667E-2</v>
      </c>
      <c r="U157" s="543">
        <f t="shared" si="93"/>
        <v>1.0446251411946272E-2</v>
      </c>
      <c r="V157" s="543">
        <f t="shared" si="94"/>
        <v>1.1256506136006953E-2</v>
      </c>
      <c r="W157" s="543">
        <f t="shared" si="95"/>
        <v>1.0907414711384577E-2</v>
      </c>
      <c r="X157" s="543">
        <f t="shared" si="96"/>
        <v>3.7168177962630029E-3</v>
      </c>
      <c r="Y157" s="543">
        <f t="shared" si="97"/>
        <v>3.8032059105563587E-3</v>
      </c>
      <c r="Z157" s="543">
        <f t="shared" si="98"/>
        <v>3.0470957789409956E-3</v>
      </c>
      <c r="AA157" s="543">
        <f t="shared" si="99"/>
        <v>2.8528497354889915E-3</v>
      </c>
    </row>
    <row r="158" spans="1:27" hidden="1" x14ac:dyDescent="0.25">
      <c r="A158" s="752"/>
      <c r="B158" s="18" t="s">
        <v>21</v>
      </c>
      <c r="C158" s="479">
        <v>2.4916508593498094E-3</v>
      </c>
      <c r="D158" s="479">
        <v>2.4497503990795811E-3</v>
      </c>
      <c r="E158" s="479">
        <v>2.6862760407139388E-3</v>
      </c>
      <c r="F158" s="479">
        <v>1.850484629739667E-3</v>
      </c>
      <c r="G158" s="479">
        <v>2.2665814293217354E-3</v>
      </c>
      <c r="H158" s="543">
        <v>1.1378135330855667E-2</v>
      </c>
      <c r="I158" s="543">
        <v>1.0446251411946272E-2</v>
      </c>
      <c r="J158" s="543">
        <v>1.1256506136006953E-2</v>
      </c>
      <c r="K158" s="543">
        <v>1.0907414711384577E-2</v>
      </c>
      <c r="L158" s="543">
        <v>3.7168177962630029E-3</v>
      </c>
      <c r="M158" s="543">
        <v>3.8032059105563587E-3</v>
      </c>
      <c r="N158" s="543">
        <v>3.0470957789409956E-3</v>
      </c>
      <c r="O158" s="543">
        <v>2.8528497354889915E-3</v>
      </c>
      <c r="P158" s="543">
        <v>3.0246493972244039E-3</v>
      </c>
      <c r="Q158" s="543">
        <v>3.2193880415277657E-3</v>
      </c>
      <c r="R158" s="543">
        <v>3.0707706725371983E-3</v>
      </c>
      <c r="S158" s="543">
        <v>3.7265404573324575E-3</v>
      </c>
      <c r="T158" s="543">
        <f t="shared" si="100"/>
        <v>1.1378135330855667E-2</v>
      </c>
      <c r="U158" s="543">
        <f t="shared" si="93"/>
        <v>1.0446251411946272E-2</v>
      </c>
      <c r="V158" s="543">
        <f t="shared" si="94"/>
        <v>1.1256506136006953E-2</v>
      </c>
      <c r="W158" s="543">
        <f t="shared" si="95"/>
        <v>1.0907414711384577E-2</v>
      </c>
      <c r="X158" s="543">
        <f t="shared" si="96"/>
        <v>3.7168177962630029E-3</v>
      </c>
      <c r="Y158" s="543">
        <f t="shared" si="97"/>
        <v>3.8032059105563587E-3</v>
      </c>
      <c r="Z158" s="543">
        <f t="shared" si="98"/>
        <v>3.0470957789409956E-3</v>
      </c>
      <c r="AA158" s="543">
        <f t="shared" si="99"/>
        <v>2.8528497354889915E-3</v>
      </c>
    </row>
    <row r="159" spans="1:27" hidden="1" x14ac:dyDescent="0.25">
      <c r="A159" s="752"/>
      <c r="B159" s="18" t="s">
        <v>22</v>
      </c>
      <c r="C159" s="479">
        <v>2.4916508593498094E-3</v>
      </c>
      <c r="D159" s="479">
        <v>2.4497503990795811E-3</v>
      </c>
      <c r="E159" s="479">
        <v>2.6862760407139388E-3</v>
      </c>
      <c r="F159" s="479">
        <v>1.850484629739667E-3</v>
      </c>
      <c r="G159" s="479">
        <v>2.2665814293217354E-3</v>
      </c>
      <c r="H159" s="543">
        <v>1.1378135330855667E-2</v>
      </c>
      <c r="I159" s="543">
        <v>1.0446251411946272E-2</v>
      </c>
      <c r="J159" s="543">
        <v>1.1256506136006953E-2</v>
      </c>
      <c r="K159" s="543">
        <v>1.0907414711384577E-2</v>
      </c>
      <c r="L159" s="543">
        <v>3.7168177962630029E-3</v>
      </c>
      <c r="M159" s="543">
        <v>3.8032059105563587E-3</v>
      </c>
      <c r="N159" s="543">
        <v>3.0470957789409956E-3</v>
      </c>
      <c r="O159" s="543">
        <v>2.8528497354889915E-3</v>
      </c>
      <c r="P159" s="543">
        <v>3.0246493972244039E-3</v>
      </c>
      <c r="Q159" s="543">
        <v>3.2193880415277657E-3</v>
      </c>
      <c r="R159" s="543">
        <v>3.0707706725371983E-3</v>
      </c>
      <c r="S159" s="543">
        <v>3.7265404573324575E-3</v>
      </c>
      <c r="T159" s="543">
        <f t="shared" si="100"/>
        <v>1.1378135330855667E-2</v>
      </c>
      <c r="U159" s="543">
        <f t="shared" si="93"/>
        <v>1.0446251411946272E-2</v>
      </c>
      <c r="V159" s="543">
        <f t="shared" si="94"/>
        <v>1.1256506136006953E-2</v>
      </c>
      <c r="W159" s="543">
        <f t="shared" si="95"/>
        <v>1.0907414711384577E-2</v>
      </c>
      <c r="X159" s="543">
        <f t="shared" si="96"/>
        <v>3.7168177962630029E-3</v>
      </c>
      <c r="Y159" s="543">
        <f t="shared" si="97"/>
        <v>3.8032059105563587E-3</v>
      </c>
      <c r="Z159" s="543">
        <f t="shared" si="98"/>
        <v>3.0470957789409956E-3</v>
      </c>
      <c r="AA159" s="543">
        <f t="shared" si="99"/>
        <v>2.8528497354889915E-3</v>
      </c>
    </row>
    <row r="160" spans="1:27" hidden="1" x14ac:dyDescent="0.25">
      <c r="A160" s="752"/>
      <c r="B160" s="18" t="s">
        <v>7</v>
      </c>
      <c r="C160" s="479">
        <v>2.0640152491911267E-3</v>
      </c>
      <c r="D160" s="479">
        <v>1.9772963017748563E-3</v>
      </c>
      <c r="E160" s="479">
        <v>2.1633322199865043E-3</v>
      </c>
      <c r="F160" s="479">
        <v>1.7583724904276549E-3</v>
      </c>
      <c r="G160" s="479">
        <v>1.9310412383942623E-3</v>
      </c>
      <c r="H160" s="543">
        <v>9.9005054110509506E-3</v>
      </c>
      <c r="I160" s="543">
        <v>9.0359815516542815E-3</v>
      </c>
      <c r="J160" s="543">
        <v>9.8271514277044527E-3</v>
      </c>
      <c r="K160" s="543">
        <v>9.4258169082266467E-3</v>
      </c>
      <c r="L160" s="543">
        <v>3.1417394009259549E-3</v>
      </c>
      <c r="M160" s="543">
        <v>3.1958578546054071E-3</v>
      </c>
      <c r="N160" s="543">
        <v>2.5521029424335211E-3</v>
      </c>
      <c r="O160" s="543">
        <v>2.3640928564956144E-3</v>
      </c>
      <c r="P160" s="543">
        <v>2.4423143754602156E-3</v>
      </c>
      <c r="Q160" s="543">
        <v>2.5934654673934938E-3</v>
      </c>
      <c r="R160" s="543">
        <v>2.922362529551296E-3</v>
      </c>
      <c r="S160" s="543">
        <v>3.1771769846122943E-3</v>
      </c>
      <c r="T160" s="543">
        <f t="shared" si="100"/>
        <v>9.9005054110509506E-3</v>
      </c>
      <c r="U160" s="543">
        <f t="shared" si="93"/>
        <v>9.0359815516542815E-3</v>
      </c>
      <c r="V160" s="543">
        <f t="shared" si="94"/>
        <v>9.8271514277044527E-3</v>
      </c>
      <c r="W160" s="543">
        <f t="shared" si="95"/>
        <v>9.4258169082266467E-3</v>
      </c>
      <c r="X160" s="543">
        <f t="shared" si="96"/>
        <v>3.1417394009259549E-3</v>
      </c>
      <c r="Y160" s="543">
        <f t="shared" si="97"/>
        <v>3.1958578546054071E-3</v>
      </c>
      <c r="Z160" s="543">
        <f t="shared" si="98"/>
        <v>2.5521029424335211E-3</v>
      </c>
      <c r="AA160" s="543">
        <f t="shared" si="99"/>
        <v>2.3640928564956144E-3</v>
      </c>
    </row>
    <row r="161" spans="1:27" ht="15.75" hidden="1" thickBot="1" x14ac:dyDescent="0.3">
      <c r="A161" s="753"/>
      <c r="B161" s="17" t="s">
        <v>8</v>
      </c>
      <c r="C161" s="480">
        <v>2.5294807330186069E-3</v>
      </c>
      <c r="D161" s="480">
        <v>2.2399842928387112E-3</v>
      </c>
      <c r="E161" s="480">
        <v>2.2916778796452913E-3</v>
      </c>
      <c r="F161" s="480">
        <v>2.4098895716046765E-3</v>
      </c>
      <c r="G161" s="480">
        <v>2.6252680825910963E-3</v>
      </c>
      <c r="H161" s="544">
        <v>1.3905808590912061E-2</v>
      </c>
      <c r="I161" s="544">
        <v>1.2733394144960167E-2</v>
      </c>
      <c r="J161" s="544">
        <v>1.3771233021844975E-2</v>
      </c>
      <c r="K161" s="544">
        <v>1.2615887178745301E-2</v>
      </c>
      <c r="L161" s="544">
        <v>4.2916490383023637E-3</v>
      </c>
      <c r="M161" s="544">
        <v>4.1486568456622352E-3</v>
      </c>
      <c r="N161" s="544">
        <v>3.3168646489375418E-3</v>
      </c>
      <c r="O161" s="544">
        <v>2.8916306097664345E-3</v>
      </c>
      <c r="P161" s="544">
        <v>2.7607482619397463E-3</v>
      </c>
      <c r="Q161" s="544">
        <v>2.7382703799216155E-3</v>
      </c>
      <c r="R161" s="544">
        <v>3.9986736154283848E-3</v>
      </c>
      <c r="S161" s="544">
        <v>4.3130714083659347E-3</v>
      </c>
      <c r="T161" s="544">
        <f t="shared" si="100"/>
        <v>1.3905808590912061E-2</v>
      </c>
      <c r="U161" s="544">
        <f t="shared" si="93"/>
        <v>1.2733394144960167E-2</v>
      </c>
      <c r="V161" s="544">
        <f t="shared" si="94"/>
        <v>1.3771233021844975E-2</v>
      </c>
      <c r="W161" s="544">
        <f t="shared" si="95"/>
        <v>1.2615887178745301E-2</v>
      </c>
      <c r="X161" s="544">
        <f t="shared" si="96"/>
        <v>4.2916490383023637E-3</v>
      </c>
      <c r="Y161" s="544">
        <f t="shared" si="97"/>
        <v>4.1486568456622352E-3</v>
      </c>
      <c r="Z161" s="544">
        <f t="shared" si="98"/>
        <v>3.3168646489375418E-3</v>
      </c>
      <c r="AA161" s="544">
        <f t="shared" si="99"/>
        <v>2.8916306097664345E-3</v>
      </c>
    </row>
    <row r="162" spans="1:27" ht="14.25" hidden="1" customHeight="1" x14ac:dyDescent="0.25">
      <c r="A162" s="68"/>
      <c r="C162" s="475" t="s">
        <v>262</v>
      </c>
      <c r="D162" s="71"/>
      <c r="E162" s="71"/>
      <c r="F162" s="71"/>
      <c r="G162" s="71"/>
      <c r="H162" s="537" t="s">
        <v>289</v>
      </c>
      <c r="I162" s="71"/>
      <c r="J162" s="71"/>
      <c r="K162" s="71"/>
      <c r="L162" s="71"/>
      <c r="M162" s="71"/>
      <c r="N162" s="71"/>
    </row>
    <row r="163" spans="1:27" hidden="1" x14ac:dyDescent="0.25">
      <c r="A163" s="121" t="s">
        <v>160</v>
      </c>
      <c r="B163" s="68"/>
      <c r="C163" s="71"/>
      <c r="D163" s="71"/>
      <c r="E163" s="71"/>
      <c r="F163" s="71"/>
      <c r="G163" s="71"/>
      <c r="H163" s="71"/>
      <c r="I163" s="71"/>
      <c r="J163" s="71"/>
      <c r="K163" s="71"/>
      <c r="L163" s="71"/>
      <c r="M163" s="71"/>
      <c r="N163" s="71"/>
    </row>
    <row r="164" spans="1:27" ht="16.5" hidden="1" thickBot="1" x14ac:dyDescent="0.3">
      <c r="A164" s="745" t="s">
        <v>114</v>
      </c>
      <c r="B164" s="346" t="s">
        <v>111</v>
      </c>
      <c r="C164" s="102">
        <f>C$2</f>
        <v>45658</v>
      </c>
      <c r="D164" s="102">
        <f t="shared" ref="D164:AA164" si="101">D$2</f>
        <v>45689</v>
      </c>
      <c r="E164" s="102">
        <f t="shared" si="101"/>
        <v>45717</v>
      </c>
      <c r="F164" s="102">
        <f t="shared" si="101"/>
        <v>45748</v>
      </c>
      <c r="G164" s="102">
        <f t="shared" si="101"/>
        <v>45778</v>
      </c>
      <c r="H164" s="102">
        <f t="shared" si="101"/>
        <v>45809</v>
      </c>
      <c r="I164" s="102">
        <f t="shared" si="101"/>
        <v>45839</v>
      </c>
      <c r="J164" s="102">
        <f t="shared" si="101"/>
        <v>45870</v>
      </c>
      <c r="K164" s="102">
        <f t="shared" si="101"/>
        <v>45901</v>
      </c>
      <c r="L164" s="102">
        <f t="shared" si="101"/>
        <v>45931</v>
      </c>
      <c r="M164" s="102">
        <f t="shared" si="101"/>
        <v>45962</v>
      </c>
      <c r="N164" s="102">
        <f t="shared" si="101"/>
        <v>45992</v>
      </c>
      <c r="O164" s="102">
        <f t="shared" si="101"/>
        <v>46023</v>
      </c>
      <c r="P164" s="102">
        <f t="shared" si="101"/>
        <v>46054</v>
      </c>
      <c r="Q164" s="102">
        <f t="shared" si="101"/>
        <v>46082</v>
      </c>
      <c r="R164" s="102">
        <f t="shared" si="101"/>
        <v>46113</v>
      </c>
      <c r="S164" s="102">
        <f t="shared" si="101"/>
        <v>46143</v>
      </c>
      <c r="T164" s="102">
        <f t="shared" si="101"/>
        <v>46174</v>
      </c>
      <c r="U164" s="102">
        <f t="shared" si="101"/>
        <v>46204</v>
      </c>
      <c r="V164" s="102">
        <f t="shared" si="101"/>
        <v>46235</v>
      </c>
      <c r="W164" s="102">
        <f t="shared" si="101"/>
        <v>46266</v>
      </c>
      <c r="X164" s="102">
        <f t="shared" si="101"/>
        <v>46296</v>
      </c>
      <c r="Y164" s="102">
        <f t="shared" si="101"/>
        <v>46327</v>
      </c>
      <c r="Z164" s="102">
        <f t="shared" si="101"/>
        <v>46357</v>
      </c>
      <c r="AA164" s="102">
        <f t="shared" si="101"/>
        <v>46388</v>
      </c>
    </row>
    <row r="165" spans="1:27" hidden="1" x14ac:dyDescent="0.25">
      <c r="A165" s="746"/>
      <c r="B165" s="340" t="s">
        <v>18</v>
      </c>
      <c r="C165" s="13">
        <f>((C3*0.5)-C39)*C75*C132*C$106</f>
        <v>0</v>
      </c>
      <c r="D165" s="13">
        <f>((D3*0.5)+C21-D39)*D75*D132*D$106</f>
        <v>0</v>
      </c>
      <c r="E165" s="13">
        <f t="shared" ref="E165:AA165" si="102">((E3*0.5)+D21-E39)*E75*E132*E$106</f>
        <v>0</v>
      </c>
      <c r="F165" s="13">
        <f t="shared" si="102"/>
        <v>0</v>
      </c>
      <c r="G165" s="13">
        <f t="shared" si="102"/>
        <v>0</v>
      </c>
      <c r="H165" s="13">
        <f t="shared" si="102"/>
        <v>0</v>
      </c>
      <c r="I165" s="13">
        <f t="shared" si="102"/>
        <v>0</v>
      </c>
      <c r="J165" s="13">
        <f t="shared" si="102"/>
        <v>0</v>
      </c>
      <c r="K165" s="13">
        <f t="shared" si="102"/>
        <v>0</v>
      </c>
      <c r="L165" s="13">
        <f t="shared" si="102"/>
        <v>663.39549901584962</v>
      </c>
      <c r="M165" s="13">
        <f t="shared" si="102"/>
        <v>1330.8000454203932</v>
      </c>
      <c r="N165" s="13">
        <f t="shared" si="102"/>
        <v>1665.922122344585</v>
      </c>
      <c r="O165" s="13">
        <f t="shared" si="102"/>
        <v>1913.8268712522142</v>
      </c>
      <c r="P165" s="13">
        <f t="shared" si="102"/>
        <v>1766.4811349426411</v>
      </c>
      <c r="Q165" s="13">
        <f t="shared" si="102"/>
        <v>2040.4392251740528</v>
      </c>
      <c r="R165" s="13">
        <f t="shared" si="102"/>
        <v>1902.1331948350946</v>
      </c>
      <c r="S165" s="13">
        <f t="shared" si="102"/>
        <v>2105.0681584928993</v>
      </c>
      <c r="T165" s="13">
        <f t="shared" si="102"/>
        <v>3544.8364513936644</v>
      </c>
      <c r="U165" s="13">
        <f t="shared" si="102"/>
        <v>3524.6416976977289</v>
      </c>
      <c r="V165" s="13">
        <f t="shared" si="102"/>
        <v>3598.0127408969565</v>
      </c>
      <c r="W165" s="13">
        <f t="shared" si="102"/>
        <v>3508.8023067195527</v>
      </c>
      <c r="X165" s="13">
        <f t="shared" si="102"/>
        <v>2033.8622535713473</v>
      </c>
      <c r="Y165" s="13">
        <f t="shared" si="102"/>
        <v>2000.3206019036095</v>
      </c>
      <c r="Z165" s="13">
        <f t="shared" si="102"/>
        <v>1985.3248813600544</v>
      </c>
      <c r="AA165" s="13">
        <f t="shared" si="102"/>
        <v>1913.8268712522142</v>
      </c>
    </row>
    <row r="166" spans="1:27" hidden="1" x14ac:dyDescent="0.25">
      <c r="A166" s="746"/>
      <c r="B166" s="169" t="s">
        <v>0</v>
      </c>
      <c r="C166" s="13">
        <f t="shared" ref="C166:C177" si="103">((C4*0.5)-C40)*C76*C133*C$106</f>
        <v>0</v>
      </c>
      <c r="D166" s="13">
        <f t="shared" ref="D166:AA166" si="104">((D4*0.5)+C22-D40)*D76*D133*D$106</f>
        <v>0</v>
      </c>
      <c r="E166" s="13">
        <f t="shared" si="104"/>
        <v>0</v>
      </c>
      <c r="F166" s="13">
        <f t="shared" si="104"/>
        <v>0</v>
      </c>
      <c r="G166" s="13">
        <f t="shared" si="104"/>
        <v>0</v>
      </c>
      <c r="H166" s="13">
        <f t="shared" si="104"/>
        <v>0</v>
      </c>
      <c r="I166" s="13">
        <f t="shared" si="104"/>
        <v>0</v>
      </c>
      <c r="J166" s="13">
        <f t="shared" si="104"/>
        <v>0</v>
      </c>
      <c r="K166" s="13">
        <f t="shared" si="104"/>
        <v>0</v>
      </c>
      <c r="L166" s="13">
        <f t="shared" si="104"/>
        <v>0</v>
      </c>
      <c r="M166" s="13">
        <f t="shared" si="104"/>
        <v>0</v>
      </c>
      <c r="N166" s="13">
        <f t="shared" si="104"/>
        <v>0</v>
      </c>
      <c r="O166" s="13">
        <f t="shared" si="104"/>
        <v>0</v>
      </c>
      <c r="P166" s="13">
        <f t="shared" si="104"/>
        <v>0</v>
      </c>
      <c r="Q166" s="13">
        <f t="shared" si="104"/>
        <v>0</v>
      </c>
      <c r="R166" s="13">
        <f t="shared" si="104"/>
        <v>0</v>
      </c>
      <c r="S166" s="13">
        <f t="shared" si="104"/>
        <v>0</v>
      </c>
      <c r="T166" s="13">
        <f t="shared" si="104"/>
        <v>0</v>
      </c>
      <c r="U166" s="13">
        <f t="shared" si="104"/>
        <v>0</v>
      </c>
      <c r="V166" s="13">
        <f t="shared" si="104"/>
        <v>0</v>
      </c>
      <c r="W166" s="13">
        <f t="shared" si="104"/>
        <v>0</v>
      </c>
      <c r="X166" s="13">
        <f t="shared" si="104"/>
        <v>0</v>
      </c>
      <c r="Y166" s="13">
        <f t="shared" si="104"/>
        <v>0</v>
      </c>
      <c r="Z166" s="13">
        <f t="shared" si="104"/>
        <v>0</v>
      </c>
      <c r="AA166" s="13">
        <f t="shared" si="104"/>
        <v>0</v>
      </c>
    </row>
    <row r="167" spans="1:27" hidden="1" x14ac:dyDescent="0.25">
      <c r="A167" s="746"/>
      <c r="B167" s="169" t="s">
        <v>19</v>
      </c>
      <c r="C167" s="13">
        <f t="shared" si="103"/>
        <v>0</v>
      </c>
      <c r="D167" s="13">
        <f t="shared" ref="D167:AA167" si="105">((D5*0.5)+C23-D41)*D77*D134*D$106</f>
        <v>0</v>
      </c>
      <c r="E167" s="13">
        <f t="shared" si="105"/>
        <v>33.182214736881846</v>
      </c>
      <c r="F167" s="13">
        <f t="shared" si="105"/>
        <v>62.044093213123958</v>
      </c>
      <c r="G167" s="13">
        <f t="shared" si="105"/>
        <v>74.124047146350136</v>
      </c>
      <c r="H167" s="13">
        <f t="shared" si="105"/>
        <v>148.9772997351688</v>
      </c>
      <c r="I167" s="13">
        <f t="shared" si="105"/>
        <v>148.65424570431165</v>
      </c>
      <c r="J167" s="13">
        <f t="shared" si="105"/>
        <v>152.03945922647696</v>
      </c>
      <c r="K167" s="13">
        <f t="shared" si="105"/>
        <v>145.36261661457382</v>
      </c>
      <c r="L167" s="13">
        <f t="shared" si="105"/>
        <v>83.781614354995341</v>
      </c>
      <c r="M167" s="13">
        <f t="shared" si="105"/>
        <v>83.532757432768975</v>
      </c>
      <c r="N167" s="13">
        <f t="shared" si="105"/>
        <v>104.30305632390593</v>
      </c>
      <c r="O167" s="13">
        <f t="shared" si="105"/>
        <v>119.13875752641636</v>
      </c>
      <c r="P167" s="13">
        <f t="shared" si="105"/>
        <v>109.54433708007589</v>
      </c>
      <c r="Q167" s="13">
        <f t="shared" si="105"/>
        <v>118.36465370545677</v>
      </c>
      <c r="R167" s="13">
        <f t="shared" si="105"/>
        <v>109.46841460222461</v>
      </c>
      <c r="S167" s="13">
        <f t="shared" si="105"/>
        <v>132.95280187662718</v>
      </c>
      <c r="T167" s="13">
        <f t="shared" si="105"/>
        <v>228.37003493379544</v>
      </c>
      <c r="U167" s="13">
        <f t="shared" si="105"/>
        <v>227.87481948524388</v>
      </c>
      <c r="V167" s="13">
        <f t="shared" si="105"/>
        <v>233.06407537650739</v>
      </c>
      <c r="W167" s="13">
        <f t="shared" si="105"/>
        <v>222.82902088674061</v>
      </c>
      <c r="X167" s="13">
        <f t="shared" si="105"/>
        <v>128.43037315800754</v>
      </c>
      <c r="Y167" s="13">
        <f t="shared" si="105"/>
        <v>125.55777721949279</v>
      </c>
      <c r="Z167" s="13">
        <f t="shared" si="105"/>
        <v>124.30080022607288</v>
      </c>
      <c r="AA167" s="13">
        <f t="shared" si="105"/>
        <v>119.13875752641636</v>
      </c>
    </row>
    <row r="168" spans="1:27" hidden="1" x14ac:dyDescent="0.25">
      <c r="A168" s="746"/>
      <c r="B168" s="169" t="s">
        <v>1</v>
      </c>
      <c r="C168" s="13">
        <f t="shared" si="103"/>
        <v>0</v>
      </c>
      <c r="D168" s="13">
        <f t="shared" ref="D168:AA168" si="106">((D6*0.5)+C24-D42)*D78*D135*D$106</f>
        <v>0</v>
      </c>
      <c r="E168" s="13">
        <f t="shared" si="106"/>
        <v>16.86878852904</v>
      </c>
      <c r="F168" s="13">
        <f t="shared" si="106"/>
        <v>138.87361938977227</v>
      </c>
      <c r="G168" s="13">
        <f t="shared" si="106"/>
        <v>1137.3426294380095</v>
      </c>
      <c r="H168" s="13">
        <f t="shared" si="106"/>
        <v>17136.325942249285</v>
      </c>
      <c r="I168" s="13">
        <f t="shared" si="106"/>
        <v>31926.587648075529</v>
      </c>
      <c r="J168" s="13">
        <f t="shared" si="106"/>
        <v>43092.369265601446</v>
      </c>
      <c r="K168" s="13">
        <f t="shared" si="106"/>
        <v>23089.40015914126</v>
      </c>
      <c r="L168" s="13">
        <f t="shared" si="106"/>
        <v>2628.8980011735671</v>
      </c>
      <c r="M168" s="13">
        <f t="shared" si="106"/>
        <v>834.94450579447403</v>
      </c>
      <c r="N168" s="13">
        <f t="shared" si="106"/>
        <v>9.9115333095312863</v>
      </c>
      <c r="O168" s="13">
        <f t="shared" si="106"/>
        <v>0.97845856395460928</v>
      </c>
      <c r="P168" s="13">
        <f t="shared" si="106"/>
        <v>41.845500187496818</v>
      </c>
      <c r="Q168" s="13">
        <f t="shared" si="106"/>
        <v>1271.3980782115516</v>
      </c>
      <c r="R168" s="13">
        <f t="shared" si="106"/>
        <v>4393.2890549511558</v>
      </c>
      <c r="S168" s="13">
        <f t="shared" si="106"/>
        <v>13551.404775871839</v>
      </c>
      <c r="T168" s="13">
        <f t="shared" si="106"/>
        <v>79294.659170834755</v>
      </c>
      <c r="U168" s="13">
        <f t="shared" si="106"/>
        <v>101978.32885487135</v>
      </c>
      <c r="V168" s="13">
        <f t="shared" si="106"/>
        <v>98306.798744313113</v>
      </c>
      <c r="W168" s="13">
        <f t="shared" si="106"/>
        <v>41090.693687265266</v>
      </c>
      <c r="X168" s="13">
        <f t="shared" si="106"/>
        <v>4243.1120214531838</v>
      </c>
      <c r="Y168" s="13">
        <f t="shared" si="106"/>
        <v>1255.0019833064548</v>
      </c>
      <c r="Z168" s="13">
        <f t="shared" si="106"/>
        <v>11.811844880328231</v>
      </c>
      <c r="AA168" s="13">
        <f t="shared" si="106"/>
        <v>0.97845856395460928</v>
      </c>
    </row>
    <row r="169" spans="1:27" hidden="1" x14ac:dyDescent="0.25">
      <c r="A169" s="746"/>
      <c r="B169" s="169" t="s">
        <v>20</v>
      </c>
      <c r="C169" s="13">
        <f t="shared" si="103"/>
        <v>0</v>
      </c>
      <c r="D169" s="13">
        <f t="shared" ref="D169:AA169" si="107">((D7*0.5)+C25-D43)*D79*D136*D$106</f>
        <v>0</v>
      </c>
      <c r="E169" s="13">
        <f t="shared" si="107"/>
        <v>0</v>
      </c>
      <c r="F169" s="13">
        <f t="shared" si="107"/>
        <v>0</v>
      </c>
      <c r="G169" s="13">
        <f t="shared" si="107"/>
        <v>0</v>
      </c>
      <c r="H169" s="13">
        <f t="shared" si="107"/>
        <v>0</v>
      </c>
      <c r="I169" s="13">
        <f t="shared" si="107"/>
        <v>0</v>
      </c>
      <c r="J169" s="13">
        <f t="shared" si="107"/>
        <v>0</v>
      </c>
      <c r="K169" s="13">
        <f t="shared" si="107"/>
        <v>0</v>
      </c>
      <c r="L169" s="13">
        <f t="shared" si="107"/>
        <v>0</v>
      </c>
      <c r="M169" s="13">
        <f t="shared" si="107"/>
        <v>0</v>
      </c>
      <c r="N169" s="13">
        <f t="shared" si="107"/>
        <v>0</v>
      </c>
      <c r="O169" s="13">
        <f t="shared" si="107"/>
        <v>0</v>
      </c>
      <c r="P169" s="13">
        <f t="shared" si="107"/>
        <v>0</v>
      </c>
      <c r="Q169" s="13">
        <f t="shared" si="107"/>
        <v>0</v>
      </c>
      <c r="R169" s="13">
        <f t="shared" si="107"/>
        <v>0</v>
      </c>
      <c r="S169" s="13">
        <f t="shared" si="107"/>
        <v>0</v>
      </c>
      <c r="T169" s="13">
        <f t="shared" si="107"/>
        <v>0</v>
      </c>
      <c r="U169" s="13">
        <f t="shared" si="107"/>
        <v>0</v>
      </c>
      <c r="V169" s="13">
        <f t="shared" si="107"/>
        <v>0</v>
      </c>
      <c r="W169" s="13">
        <f t="shared" si="107"/>
        <v>0</v>
      </c>
      <c r="X169" s="13">
        <f t="shared" si="107"/>
        <v>0</v>
      </c>
      <c r="Y169" s="13">
        <f t="shared" si="107"/>
        <v>0</v>
      </c>
      <c r="Z169" s="13">
        <f t="shared" si="107"/>
        <v>0</v>
      </c>
      <c r="AA169" s="13">
        <f t="shared" si="107"/>
        <v>0</v>
      </c>
    </row>
    <row r="170" spans="1:27" hidden="1" x14ac:dyDescent="0.25">
      <c r="A170" s="746"/>
      <c r="B170" s="58" t="s">
        <v>9</v>
      </c>
      <c r="C170" s="13">
        <f t="shared" si="103"/>
        <v>0</v>
      </c>
      <c r="D170" s="13">
        <f t="shared" ref="D170:AA170" si="108">((D8*0.5)+C26-D44)*D80*D137*D$106</f>
        <v>0</v>
      </c>
      <c r="E170" s="13">
        <f t="shared" si="108"/>
        <v>0</v>
      </c>
      <c r="F170" s="13">
        <f t="shared" si="108"/>
        <v>0</v>
      </c>
      <c r="G170" s="13">
        <f t="shared" si="108"/>
        <v>0</v>
      </c>
      <c r="H170" s="13">
        <f t="shared" si="108"/>
        <v>0</v>
      </c>
      <c r="I170" s="13">
        <f t="shared" si="108"/>
        <v>0</v>
      </c>
      <c r="J170" s="13">
        <f t="shared" si="108"/>
        <v>0</v>
      </c>
      <c r="K170" s="13">
        <f t="shared" si="108"/>
        <v>0</v>
      </c>
      <c r="L170" s="13">
        <f t="shared" si="108"/>
        <v>0</v>
      </c>
      <c r="M170" s="13">
        <f t="shared" si="108"/>
        <v>0</v>
      </c>
      <c r="N170" s="13">
        <f t="shared" si="108"/>
        <v>0</v>
      </c>
      <c r="O170" s="13">
        <f t="shared" si="108"/>
        <v>0</v>
      </c>
      <c r="P170" s="13">
        <f t="shared" si="108"/>
        <v>0</v>
      </c>
      <c r="Q170" s="13">
        <f t="shared" si="108"/>
        <v>0</v>
      </c>
      <c r="R170" s="13">
        <f t="shared" si="108"/>
        <v>0</v>
      </c>
      <c r="S170" s="13">
        <f t="shared" si="108"/>
        <v>0</v>
      </c>
      <c r="T170" s="13">
        <f t="shared" si="108"/>
        <v>0</v>
      </c>
      <c r="U170" s="13">
        <f t="shared" si="108"/>
        <v>0</v>
      </c>
      <c r="V170" s="13">
        <f t="shared" si="108"/>
        <v>0</v>
      </c>
      <c r="W170" s="13">
        <f t="shared" si="108"/>
        <v>0</v>
      </c>
      <c r="X170" s="13">
        <f t="shared" si="108"/>
        <v>0</v>
      </c>
      <c r="Y170" s="13">
        <f t="shared" si="108"/>
        <v>0</v>
      </c>
      <c r="Z170" s="13">
        <f t="shared" si="108"/>
        <v>0</v>
      </c>
      <c r="AA170" s="13">
        <f t="shared" si="108"/>
        <v>0</v>
      </c>
    </row>
    <row r="171" spans="1:27" hidden="1" x14ac:dyDescent="0.25">
      <c r="A171" s="746"/>
      <c r="B171" s="58" t="s">
        <v>3</v>
      </c>
      <c r="C171" s="13">
        <f t="shared" si="103"/>
        <v>0</v>
      </c>
      <c r="D171" s="13">
        <f t="shared" ref="D171:AA171" si="109">((D9*0.5)+C27-D45)*D81*D138*D$106</f>
        <v>0</v>
      </c>
      <c r="E171" s="13">
        <f t="shared" si="109"/>
        <v>146.27356244247446</v>
      </c>
      <c r="F171" s="13">
        <f t="shared" si="109"/>
        <v>213.07431465891713</v>
      </c>
      <c r="G171" s="13">
        <f t="shared" si="109"/>
        <v>335.29498076376257</v>
      </c>
      <c r="H171" s="13">
        <f t="shared" si="109"/>
        <v>8621.6816101693548</v>
      </c>
      <c r="I171" s="13">
        <f t="shared" si="109"/>
        <v>20485.524358278501</v>
      </c>
      <c r="J171" s="13">
        <f t="shared" si="109"/>
        <v>26247.907567376737</v>
      </c>
      <c r="K171" s="13">
        <f t="shared" si="109"/>
        <v>14662.51844485212</v>
      </c>
      <c r="L171" s="13">
        <f t="shared" si="109"/>
        <v>5990.8855307073572</v>
      </c>
      <c r="M171" s="13">
        <f t="shared" si="109"/>
        <v>11000.741390104551</v>
      </c>
      <c r="N171" s="13">
        <f t="shared" si="109"/>
        <v>21876.442495508149</v>
      </c>
      <c r="O171" s="13">
        <f t="shared" si="109"/>
        <v>26182.220266228771</v>
      </c>
      <c r="P171" s="13">
        <f t="shared" si="109"/>
        <v>22620.068415065824</v>
      </c>
      <c r="Q171" s="13">
        <f t="shared" si="109"/>
        <v>18737.051017026286</v>
      </c>
      <c r="R171" s="13">
        <f t="shared" si="109"/>
        <v>10541.020935954482</v>
      </c>
      <c r="S171" s="13">
        <f t="shared" si="109"/>
        <v>12051.637247042556</v>
      </c>
      <c r="T171" s="13">
        <f t="shared" si="109"/>
        <v>54908.035046680605</v>
      </c>
      <c r="U171" s="13">
        <f t="shared" si="109"/>
        <v>70163.013936467018</v>
      </c>
      <c r="V171" s="13">
        <f t="shared" si="109"/>
        <v>67752.451049543874</v>
      </c>
      <c r="W171" s="13">
        <f t="shared" si="109"/>
        <v>29630.757286378604</v>
      </c>
      <c r="X171" s="13">
        <f t="shared" si="109"/>
        <v>10210.209927711669</v>
      </c>
      <c r="Y171" s="13">
        <f t="shared" si="109"/>
        <v>16535.173495495794</v>
      </c>
      <c r="Z171" s="13">
        <f t="shared" si="109"/>
        <v>26070.753860240275</v>
      </c>
      <c r="AA171" s="13">
        <f t="shared" si="109"/>
        <v>26182.220266228771</v>
      </c>
    </row>
    <row r="172" spans="1:27" ht="15.75" hidden="1" customHeight="1" x14ac:dyDescent="0.25">
      <c r="A172" s="746"/>
      <c r="B172" s="58" t="s">
        <v>4</v>
      </c>
      <c r="C172" s="13">
        <f t="shared" si="103"/>
        <v>0</v>
      </c>
      <c r="D172" s="13">
        <f t="shared" ref="D172:AA172" si="110">((D10*0.5)+C28-D46)*D82*D139*D$106</f>
        <v>0</v>
      </c>
      <c r="E172" s="13">
        <f t="shared" si="110"/>
        <v>0</v>
      </c>
      <c r="F172" s="13">
        <f t="shared" si="110"/>
        <v>0</v>
      </c>
      <c r="G172" s="13">
        <f t="shared" si="110"/>
        <v>0</v>
      </c>
      <c r="H172" s="13">
        <f t="shared" si="110"/>
        <v>0</v>
      </c>
      <c r="I172" s="13">
        <f t="shared" si="110"/>
        <v>0</v>
      </c>
      <c r="J172" s="13">
        <f t="shared" si="110"/>
        <v>0</v>
      </c>
      <c r="K172" s="13">
        <f t="shared" si="110"/>
        <v>0</v>
      </c>
      <c r="L172" s="13">
        <f t="shared" si="110"/>
        <v>110.90416131515904</v>
      </c>
      <c r="M172" s="72">
        <f t="shared" si="110"/>
        <v>186.29348686158011</v>
      </c>
      <c r="N172" s="13">
        <f t="shared" si="110"/>
        <v>245.48375035987164</v>
      </c>
      <c r="O172" s="13">
        <f t="shared" si="110"/>
        <v>317.35940866557434</v>
      </c>
      <c r="P172" s="13">
        <f t="shared" si="110"/>
        <v>246.24095683142465</v>
      </c>
      <c r="Q172" s="13">
        <f t="shared" si="110"/>
        <v>279.64992675427465</v>
      </c>
      <c r="R172" s="13">
        <f t="shared" si="110"/>
        <v>277.12147147633362</v>
      </c>
      <c r="S172" s="13">
        <f t="shared" si="110"/>
        <v>352.82313308375763</v>
      </c>
      <c r="T172" s="13">
        <f t="shared" si="110"/>
        <v>495.08397494184072</v>
      </c>
      <c r="U172" s="13">
        <f t="shared" si="110"/>
        <v>610.78481279460902</v>
      </c>
      <c r="V172" s="13">
        <f t="shared" si="110"/>
        <v>498.96928730031527</v>
      </c>
      <c r="W172" s="13">
        <f t="shared" si="110"/>
        <v>511.36922303247769</v>
      </c>
      <c r="X172" s="13">
        <f t="shared" si="110"/>
        <v>340.01404561459117</v>
      </c>
      <c r="Y172" s="13">
        <f t="shared" si="110"/>
        <v>280.01704767898531</v>
      </c>
      <c r="Z172" s="13">
        <f t="shared" si="110"/>
        <v>292.54968826101293</v>
      </c>
      <c r="AA172" s="13">
        <f t="shared" si="110"/>
        <v>317.35940866557434</v>
      </c>
    </row>
    <row r="173" spans="1:27" hidden="1" x14ac:dyDescent="0.25">
      <c r="A173" s="746"/>
      <c r="B173" s="58" t="s">
        <v>5</v>
      </c>
      <c r="C173" s="13">
        <f t="shared" si="103"/>
        <v>0</v>
      </c>
      <c r="D173" s="13">
        <f t="shared" ref="D173:AA173" si="111">((D11*0.5)+C29-D47)*D83*D140*D$106</f>
        <v>0</v>
      </c>
      <c r="E173" s="13">
        <f t="shared" si="111"/>
        <v>0</v>
      </c>
      <c r="F173" s="13">
        <f t="shared" si="111"/>
        <v>0</v>
      </c>
      <c r="G173" s="13">
        <f t="shared" si="111"/>
        <v>219.37819223521711</v>
      </c>
      <c r="H173" s="13">
        <f t="shared" si="111"/>
        <v>865.9365708267427</v>
      </c>
      <c r="I173" s="13">
        <f t="shared" si="111"/>
        <v>861.00337404772813</v>
      </c>
      <c r="J173" s="13">
        <f t="shared" si="111"/>
        <v>878.92653366795298</v>
      </c>
      <c r="K173" s="13">
        <f t="shared" si="111"/>
        <v>857.13411009276251</v>
      </c>
      <c r="L173" s="13">
        <f t="shared" si="111"/>
        <v>496.83412183913418</v>
      </c>
      <c r="M173" s="13">
        <f t="shared" si="111"/>
        <v>498.33536170413794</v>
      </c>
      <c r="N173" s="13">
        <f t="shared" si="111"/>
        <v>623.82617604079007</v>
      </c>
      <c r="O173" s="13">
        <f t="shared" si="111"/>
        <v>716.6573291055854</v>
      </c>
      <c r="P173" s="13">
        <f t="shared" si="111"/>
        <v>661.48180438864858</v>
      </c>
      <c r="Q173" s="13">
        <f t="shared" si="111"/>
        <v>764.06896949812847</v>
      </c>
      <c r="R173" s="13">
        <f t="shared" si="111"/>
        <v>712.27848009139279</v>
      </c>
      <c r="S173" s="13">
        <f t="shared" si="111"/>
        <v>788.27011299284936</v>
      </c>
      <c r="T173" s="13">
        <f t="shared" si="111"/>
        <v>1327.4100502673487</v>
      </c>
      <c r="U173" s="13">
        <f t="shared" si="111"/>
        <v>1319.8478624524162</v>
      </c>
      <c r="V173" s="13">
        <f t="shared" si="111"/>
        <v>1347.3226025361128</v>
      </c>
      <c r="W173" s="13">
        <f t="shared" si="111"/>
        <v>1313.9165967754684</v>
      </c>
      <c r="X173" s="13">
        <f t="shared" si="111"/>
        <v>761.60613705847641</v>
      </c>
      <c r="Y173" s="13">
        <f t="shared" si="111"/>
        <v>749.04602994582865</v>
      </c>
      <c r="Z173" s="13">
        <f t="shared" si="111"/>
        <v>743.43068762088456</v>
      </c>
      <c r="AA173" s="13">
        <f t="shared" si="111"/>
        <v>716.6573291055854</v>
      </c>
    </row>
    <row r="174" spans="1:27" hidden="1" x14ac:dyDescent="0.25">
      <c r="A174" s="746"/>
      <c r="B174" s="58" t="s">
        <v>21</v>
      </c>
      <c r="C174" s="13">
        <f t="shared" si="103"/>
        <v>0</v>
      </c>
      <c r="D174" s="13">
        <f t="shared" ref="D174:AA174" si="112">((D12*0.5)+C30-D48)*D84*D141*D$106</f>
        <v>0</v>
      </c>
      <c r="E174" s="13">
        <f t="shared" si="112"/>
        <v>0</v>
      </c>
      <c r="F174" s="13">
        <f t="shared" si="112"/>
        <v>0</v>
      </c>
      <c r="G174" s="13">
        <f t="shared" si="112"/>
        <v>196.3983063109763</v>
      </c>
      <c r="H174" s="13">
        <f t="shared" si="112"/>
        <v>775.22963495277497</v>
      </c>
      <c r="I174" s="13">
        <f t="shared" si="112"/>
        <v>1176.1631703405865</v>
      </c>
      <c r="J174" s="13">
        <f t="shared" si="112"/>
        <v>1614.4348704132178</v>
      </c>
      <c r="K174" s="13">
        <f t="shared" si="112"/>
        <v>1574.4059861061548</v>
      </c>
      <c r="L174" s="13">
        <f t="shared" si="112"/>
        <v>1192.9662186571495</v>
      </c>
      <c r="M174" s="13">
        <f t="shared" si="112"/>
        <v>1477.7865852672069</v>
      </c>
      <c r="N174" s="13">
        <f t="shared" si="112"/>
        <v>1849.9228137033967</v>
      </c>
      <c r="O174" s="13">
        <f t="shared" si="112"/>
        <v>2125.2085815544206</v>
      </c>
      <c r="P174" s="13">
        <f t="shared" si="112"/>
        <v>1961.5885446721541</v>
      </c>
      <c r="Q174" s="13">
        <f t="shared" si="112"/>
        <v>2265.8052390302555</v>
      </c>
      <c r="R174" s="13">
        <f t="shared" si="112"/>
        <v>2112.2233414342822</v>
      </c>
      <c r="S174" s="13">
        <f t="shared" si="112"/>
        <v>2337.5724222426288</v>
      </c>
      <c r="T174" s="13">
        <f t="shared" si="112"/>
        <v>3936.3627712989332</v>
      </c>
      <c r="U174" s="13">
        <f t="shared" si="112"/>
        <v>3913.9375119917017</v>
      </c>
      <c r="V174" s="13">
        <f t="shared" si="112"/>
        <v>3995.4123689846824</v>
      </c>
      <c r="W174" s="13">
        <f t="shared" si="112"/>
        <v>3896.3486641502091</v>
      </c>
      <c r="X174" s="13">
        <f t="shared" si="112"/>
        <v>2258.5018425210592</v>
      </c>
      <c r="Y174" s="13">
        <f t="shared" si="112"/>
        <v>2221.2555236222415</v>
      </c>
      <c r="Z174" s="13">
        <f t="shared" si="112"/>
        <v>2204.6035294087301</v>
      </c>
      <c r="AA174" s="13">
        <f t="shared" si="112"/>
        <v>2125.2085815544206</v>
      </c>
    </row>
    <row r="175" spans="1:27" hidden="1" x14ac:dyDescent="0.25">
      <c r="A175" s="746"/>
      <c r="B175" s="58" t="s">
        <v>22</v>
      </c>
      <c r="C175" s="13">
        <f t="shared" si="103"/>
        <v>0</v>
      </c>
      <c r="D175" s="13">
        <f t="shared" ref="D175:AA175" si="113">((D13*0.5)+C31-D49)*D85*D142*D$106</f>
        <v>0</v>
      </c>
      <c r="E175" s="13">
        <f t="shared" si="113"/>
        <v>0</v>
      </c>
      <c r="F175" s="13">
        <f t="shared" si="113"/>
        <v>41.819399056675081</v>
      </c>
      <c r="G175" s="13">
        <f t="shared" si="113"/>
        <v>1828.6766928308668</v>
      </c>
      <c r="H175" s="13">
        <f t="shared" si="113"/>
        <v>7038.8130022482183</v>
      </c>
      <c r="I175" s="13">
        <f t="shared" si="113"/>
        <v>6659.7857836484836</v>
      </c>
      <c r="J175" s="13">
        <f t="shared" si="113"/>
        <v>7197.3214383400655</v>
      </c>
      <c r="K175" s="13">
        <f t="shared" si="113"/>
        <v>7745.2838607554859</v>
      </c>
      <c r="L175" s="13">
        <f t="shared" si="113"/>
        <v>4489.5206713180651</v>
      </c>
      <c r="M175" s="13">
        <f t="shared" si="113"/>
        <v>4503.0862601338886</v>
      </c>
      <c r="N175" s="13">
        <f t="shared" si="113"/>
        <v>5637.053474260445</v>
      </c>
      <c r="O175" s="13">
        <f t="shared" si="113"/>
        <v>6475.8996048038525</v>
      </c>
      <c r="P175" s="13">
        <f t="shared" si="113"/>
        <v>5977.319398898203</v>
      </c>
      <c r="Q175" s="13">
        <f t="shared" si="113"/>
        <v>6904.3233588235889</v>
      </c>
      <c r="R175" s="13">
        <f t="shared" si="113"/>
        <v>6436.3312009812116</v>
      </c>
      <c r="S175" s="13">
        <f t="shared" si="113"/>
        <v>7123.0111043167681</v>
      </c>
      <c r="T175" s="13">
        <f t="shared" si="113"/>
        <v>11994.817984583129</v>
      </c>
      <c r="U175" s="13">
        <f t="shared" si="113"/>
        <v>11926.484114135877</v>
      </c>
      <c r="V175" s="13">
        <f t="shared" si="113"/>
        <v>12174.752918798988</v>
      </c>
      <c r="W175" s="13">
        <f t="shared" si="113"/>
        <v>11872.887674814912</v>
      </c>
      <c r="X175" s="13">
        <f t="shared" si="113"/>
        <v>6882.068572644891</v>
      </c>
      <c r="Y175" s="13">
        <f t="shared" si="113"/>
        <v>6768.5722203664563</v>
      </c>
      <c r="Z175" s="13">
        <f t="shared" si="113"/>
        <v>6717.8305455574819</v>
      </c>
      <c r="AA175" s="13">
        <f t="shared" si="113"/>
        <v>6475.8996048038525</v>
      </c>
    </row>
    <row r="176" spans="1:27" ht="15.75" hidden="1" customHeight="1" x14ac:dyDescent="0.25">
      <c r="A176" s="746"/>
      <c r="B176" s="58" t="s">
        <v>7</v>
      </c>
      <c r="C176" s="13">
        <f t="shared" si="103"/>
        <v>0</v>
      </c>
      <c r="D176" s="13">
        <f t="shared" ref="D176:AA176" si="114">((D14*0.5)+C32-D50)*D86*D143*D$106</f>
        <v>0</v>
      </c>
      <c r="E176" s="13">
        <f t="shared" si="114"/>
        <v>22.865087734783057</v>
      </c>
      <c r="F176" s="13">
        <f t="shared" si="114"/>
        <v>45.620595157347502</v>
      </c>
      <c r="G176" s="13">
        <f t="shared" si="114"/>
        <v>53.294062395900383</v>
      </c>
      <c r="H176" s="13">
        <f t="shared" si="114"/>
        <v>141.57181309713616</v>
      </c>
      <c r="I176" s="13">
        <f t="shared" si="114"/>
        <v>3382.3846100471842</v>
      </c>
      <c r="J176" s="13">
        <f t="shared" si="114"/>
        <v>6722.0796652336785</v>
      </c>
      <c r="K176" s="13">
        <f t="shared" si="114"/>
        <v>6398.9892687659167</v>
      </c>
      <c r="L176" s="13">
        <f t="shared" si="114"/>
        <v>3646.4241387154643</v>
      </c>
      <c r="M176" s="13">
        <f t="shared" si="114"/>
        <v>3620.4864520811534</v>
      </c>
      <c r="N176" s="13">
        <f t="shared" si="114"/>
        <v>4498.7762487315031</v>
      </c>
      <c r="O176" s="13">
        <f t="shared" si="114"/>
        <v>5195.2434746788877</v>
      </c>
      <c r="P176" s="13">
        <f t="shared" si="114"/>
        <v>4786.1970768890114</v>
      </c>
      <c r="Q176" s="13">
        <f t="shared" si="114"/>
        <v>5449.6593874668579</v>
      </c>
      <c r="R176" s="13">
        <f t="shared" si="114"/>
        <v>5375.930498669486</v>
      </c>
      <c r="S176" s="13">
        <f t="shared" si="114"/>
        <v>5814.8088203262732</v>
      </c>
      <c r="T176" s="13">
        <f t="shared" si="114"/>
        <v>10073.753556087946</v>
      </c>
      <c r="U176" s="13">
        <f t="shared" si="114"/>
        <v>10115.378882321569</v>
      </c>
      <c r="V176" s="13">
        <f t="shared" si="114"/>
        <v>10304.399198442297</v>
      </c>
      <c r="W176" s="13">
        <f t="shared" si="114"/>
        <v>9809.1280043793104</v>
      </c>
      <c r="X176" s="13">
        <f t="shared" si="114"/>
        <v>5589.6704358462976</v>
      </c>
      <c r="Y176" s="13">
        <f t="shared" si="114"/>
        <v>5441.9397293626344</v>
      </c>
      <c r="Z176" s="13">
        <f t="shared" si="114"/>
        <v>5361.3144951267259</v>
      </c>
      <c r="AA176" s="13">
        <f t="shared" si="114"/>
        <v>5195.2434746788877</v>
      </c>
    </row>
    <row r="177" spans="1:27" ht="15.75" hidden="1" customHeight="1" x14ac:dyDescent="0.25">
      <c r="A177" s="746"/>
      <c r="B177" s="58" t="s">
        <v>8</v>
      </c>
      <c r="C177" s="13">
        <f t="shared" si="103"/>
        <v>0</v>
      </c>
      <c r="D177" s="13">
        <f t="shared" ref="D177:AA177" si="115">((D15*0.5)+C33-D51)*D87*D144*D$106</f>
        <v>0</v>
      </c>
      <c r="E177" s="13">
        <f t="shared" si="115"/>
        <v>0</v>
      </c>
      <c r="F177" s="13">
        <f t="shared" si="115"/>
        <v>0</v>
      </c>
      <c r="G177" s="13">
        <f t="shared" si="115"/>
        <v>0</v>
      </c>
      <c r="H177" s="13">
        <f t="shared" si="115"/>
        <v>0</v>
      </c>
      <c r="I177" s="13">
        <f t="shared" si="115"/>
        <v>0</v>
      </c>
      <c r="J177" s="13">
        <f t="shared" si="115"/>
        <v>0</v>
      </c>
      <c r="K177" s="13">
        <f t="shared" si="115"/>
        <v>0</v>
      </c>
      <c r="L177" s="13">
        <f t="shared" si="115"/>
        <v>0</v>
      </c>
      <c r="M177" s="13">
        <f t="shared" si="115"/>
        <v>0</v>
      </c>
      <c r="N177" s="13">
        <f t="shared" si="115"/>
        <v>0</v>
      </c>
      <c r="O177" s="13">
        <f t="shared" si="115"/>
        <v>0</v>
      </c>
      <c r="P177" s="13">
        <f t="shared" si="115"/>
        <v>0</v>
      </c>
      <c r="Q177" s="13">
        <f t="shared" si="115"/>
        <v>0</v>
      </c>
      <c r="R177" s="13">
        <f t="shared" si="115"/>
        <v>0</v>
      </c>
      <c r="S177" s="13">
        <f t="shared" si="115"/>
        <v>0</v>
      </c>
      <c r="T177" s="13">
        <f t="shared" si="115"/>
        <v>0</v>
      </c>
      <c r="U177" s="13">
        <f t="shared" si="115"/>
        <v>0</v>
      </c>
      <c r="V177" s="13">
        <f t="shared" si="115"/>
        <v>0</v>
      </c>
      <c r="W177" s="13">
        <f t="shared" si="115"/>
        <v>0</v>
      </c>
      <c r="X177" s="13">
        <f t="shared" si="115"/>
        <v>0</v>
      </c>
      <c r="Y177" s="13">
        <f t="shared" si="115"/>
        <v>0</v>
      </c>
      <c r="Z177" s="13">
        <f t="shared" si="115"/>
        <v>0</v>
      </c>
      <c r="AA177" s="13">
        <f t="shared" si="115"/>
        <v>0</v>
      </c>
    </row>
    <row r="178" spans="1:27" ht="15.75" hidden="1" customHeight="1" x14ac:dyDescent="0.25">
      <c r="A178" s="746"/>
      <c r="B178" s="8"/>
      <c r="C178" s="2"/>
      <c r="D178" s="2">
        <f t="shared" ref="D178:AA178" si="116">IF(D34=0,0,((D16*0.5)+C34-D52)*D89*D145*D$106)</f>
        <v>0</v>
      </c>
      <c r="E178" s="2">
        <f t="shared" si="116"/>
        <v>0</v>
      </c>
      <c r="F178" s="2">
        <f t="shared" si="116"/>
        <v>0</v>
      </c>
      <c r="G178" s="2">
        <f t="shared" si="116"/>
        <v>0</v>
      </c>
      <c r="H178" s="2">
        <f t="shared" si="116"/>
        <v>0</v>
      </c>
      <c r="I178" s="2">
        <f t="shared" si="116"/>
        <v>0</v>
      </c>
      <c r="J178" s="2">
        <f t="shared" si="116"/>
        <v>0</v>
      </c>
      <c r="K178" s="2">
        <f t="shared" si="116"/>
        <v>0</v>
      </c>
      <c r="L178" s="2">
        <f t="shared" si="116"/>
        <v>0</v>
      </c>
      <c r="M178" s="2">
        <f t="shared" si="116"/>
        <v>0</v>
      </c>
      <c r="N178" s="2">
        <f t="shared" si="116"/>
        <v>0</v>
      </c>
      <c r="O178" s="2">
        <f t="shared" si="116"/>
        <v>0</v>
      </c>
      <c r="P178" s="2">
        <f t="shared" si="116"/>
        <v>0</v>
      </c>
      <c r="Q178" s="2">
        <f t="shared" si="116"/>
        <v>0</v>
      </c>
      <c r="R178" s="2">
        <f t="shared" si="116"/>
        <v>0</v>
      </c>
      <c r="S178" s="2">
        <f t="shared" si="116"/>
        <v>0</v>
      </c>
      <c r="T178" s="2">
        <f t="shared" si="116"/>
        <v>0</v>
      </c>
      <c r="U178" s="2">
        <f t="shared" si="116"/>
        <v>0</v>
      </c>
      <c r="V178" s="2">
        <f t="shared" si="116"/>
        <v>0</v>
      </c>
      <c r="W178" s="2">
        <f t="shared" si="116"/>
        <v>0</v>
      </c>
      <c r="X178" s="2">
        <f t="shared" si="116"/>
        <v>0</v>
      </c>
      <c r="Y178" s="2">
        <f t="shared" si="116"/>
        <v>0</v>
      </c>
      <c r="Z178" s="2">
        <f t="shared" si="116"/>
        <v>0</v>
      </c>
      <c r="AA178" s="2">
        <f t="shared" si="116"/>
        <v>0</v>
      </c>
    </row>
    <row r="179" spans="1:27" ht="15.75" hidden="1" customHeight="1" x14ac:dyDescent="0.25">
      <c r="A179" s="746"/>
      <c r="B179" s="168" t="s">
        <v>24</v>
      </c>
      <c r="C179" s="13">
        <f>SUM(C165:C178)</f>
        <v>0</v>
      </c>
      <c r="D179" s="13">
        <f>SUM(D165:D178)</f>
        <v>0</v>
      </c>
      <c r="E179" s="72">
        <f t="shared" ref="E179:AA179" si="117">SUM(E165:E178)</f>
        <v>219.18965344317937</v>
      </c>
      <c r="F179" s="72">
        <f t="shared" si="117"/>
        <v>501.432021475836</v>
      </c>
      <c r="G179" s="72">
        <f t="shared" si="117"/>
        <v>3844.5089111210827</v>
      </c>
      <c r="H179" s="72">
        <f t="shared" si="117"/>
        <v>34728.535873278684</v>
      </c>
      <c r="I179" s="72">
        <f t="shared" si="117"/>
        <v>64640.103190142327</v>
      </c>
      <c r="J179" s="72">
        <f t="shared" si="117"/>
        <v>85905.078799859562</v>
      </c>
      <c r="K179" s="72">
        <f t="shared" si="117"/>
        <v>54473.094446328272</v>
      </c>
      <c r="L179" s="72">
        <f t="shared" si="117"/>
        <v>19303.609957096742</v>
      </c>
      <c r="M179" s="72">
        <f t="shared" si="117"/>
        <v>23536.006844800155</v>
      </c>
      <c r="N179" s="13">
        <f t="shared" si="117"/>
        <v>36511.641670582183</v>
      </c>
      <c r="O179" s="13">
        <f t="shared" si="117"/>
        <v>43046.532752379673</v>
      </c>
      <c r="P179" s="13">
        <f t="shared" si="117"/>
        <v>38170.767168955477</v>
      </c>
      <c r="Q179" s="13">
        <f t="shared" si="117"/>
        <v>37830.759855690456</v>
      </c>
      <c r="R179" s="13">
        <f t="shared" si="117"/>
        <v>31859.796592995663</v>
      </c>
      <c r="S179" s="13">
        <f t="shared" si="117"/>
        <v>44257.548576246205</v>
      </c>
      <c r="T179" s="13">
        <f t="shared" si="117"/>
        <v>165803.32904102199</v>
      </c>
      <c r="U179" s="13">
        <f t="shared" si="117"/>
        <v>203780.2924922175</v>
      </c>
      <c r="V179" s="13">
        <f t="shared" si="117"/>
        <v>198211.18298619284</v>
      </c>
      <c r="W179" s="13">
        <f t="shared" si="117"/>
        <v>101856.73246440254</v>
      </c>
      <c r="X179" s="13">
        <f t="shared" si="117"/>
        <v>32447.475609579524</v>
      </c>
      <c r="Y179" s="13">
        <f t="shared" si="117"/>
        <v>35376.884408901496</v>
      </c>
      <c r="Z179" s="13">
        <f t="shared" si="117"/>
        <v>43511.920332681562</v>
      </c>
      <c r="AA179" s="13">
        <f t="shared" si="117"/>
        <v>43046.532752379673</v>
      </c>
    </row>
    <row r="180" spans="1:27" ht="16.5" hidden="1" customHeight="1" x14ac:dyDescent="0.25">
      <c r="A180" s="747"/>
      <c r="B180" s="94" t="s">
        <v>25</v>
      </c>
      <c r="C180" s="14">
        <f>C179</f>
        <v>0</v>
      </c>
      <c r="D180" s="14">
        <f>C180+D179</f>
        <v>0</v>
      </c>
      <c r="E180" s="14">
        <f t="shared" ref="E180:AA180" si="118">D180+E179</f>
        <v>219.18965344317937</v>
      </c>
      <c r="F180" s="14">
        <f t="shared" si="118"/>
        <v>720.62167491901539</v>
      </c>
      <c r="G180" s="14">
        <f t="shared" si="118"/>
        <v>4565.130586040098</v>
      </c>
      <c r="H180" s="14">
        <f t="shared" si="118"/>
        <v>39293.666459318782</v>
      </c>
      <c r="I180" s="14">
        <f t="shared" si="118"/>
        <v>103933.76964946112</v>
      </c>
      <c r="J180" s="14">
        <f t="shared" si="118"/>
        <v>189838.84844932068</v>
      </c>
      <c r="K180" s="14">
        <f t="shared" si="118"/>
        <v>244311.94289564894</v>
      </c>
      <c r="L180" s="14">
        <f t="shared" si="118"/>
        <v>263615.55285274569</v>
      </c>
      <c r="M180" s="14">
        <f t="shared" si="118"/>
        <v>287151.55969754583</v>
      </c>
      <c r="N180" s="14">
        <f t="shared" si="118"/>
        <v>323663.20136812801</v>
      </c>
      <c r="O180" s="14">
        <f t="shared" si="118"/>
        <v>366709.73412050767</v>
      </c>
      <c r="P180" s="14">
        <f t="shared" si="118"/>
        <v>404880.50128946314</v>
      </c>
      <c r="Q180" s="14">
        <f t="shared" si="118"/>
        <v>442711.26114515361</v>
      </c>
      <c r="R180" s="14">
        <f t="shared" si="118"/>
        <v>474571.05773814925</v>
      </c>
      <c r="S180" s="14">
        <f t="shared" si="118"/>
        <v>518828.60631439544</v>
      </c>
      <c r="T180" s="14">
        <f t="shared" si="118"/>
        <v>684631.93535541743</v>
      </c>
      <c r="U180" s="14">
        <f t="shared" si="118"/>
        <v>888412.22784763493</v>
      </c>
      <c r="V180" s="14">
        <f t="shared" si="118"/>
        <v>1086623.4108338277</v>
      </c>
      <c r="W180" s="14">
        <f t="shared" si="118"/>
        <v>1188480.1432982301</v>
      </c>
      <c r="X180" s="14">
        <f t="shared" si="118"/>
        <v>1220927.6189078097</v>
      </c>
      <c r="Y180" s="14">
        <f t="shared" si="118"/>
        <v>1256304.5033167112</v>
      </c>
      <c r="Z180" s="14">
        <f t="shared" si="118"/>
        <v>1299816.4236493928</v>
      </c>
      <c r="AA180" s="14">
        <f t="shared" si="118"/>
        <v>1342862.9564017726</v>
      </c>
    </row>
    <row r="181" spans="1:27" hidden="1" x14ac:dyDescent="0.25">
      <c r="A181" s="68"/>
      <c r="B181" s="68"/>
      <c r="C181" s="141"/>
      <c r="D181" s="141"/>
      <c r="E181" s="141"/>
      <c r="F181" s="141"/>
      <c r="G181" s="141"/>
      <c r="H181" s="141"/>
      <c r="I181" s="141"/>
      <c r="J181" s="141"/>
      <c r="K181" s="141"/>
      <c r="L181" s="141"/>
      <c r="M181" s="141"/>
      <c r="N181" s="71"/>
    </row>
    <row r="182" spans="1:27" hidden="1" x14ac:dyDescent="0.25">
      <c r="A182" s="68"/>
      <c r="B182" s="68"/>
      <c r="C182" s="71"/>
      <c r="D182" s="71"/>
      <c r="E182" s="71"/>
      <c r="F182" s="71"/>
      <c r="G182" s="71"/>
      <c r="H182" s="71"/>
      <c r="I182" s="71"/>
      <c r="J182" s="71"/>
      <c r="K182" s="71"/>
      <c r="L182" s="71"/>
      <c r="M182" s="71"/>
      <c r="N182" s="71"/>
    </row>
    <row r="183" spans="1:27" ht="16.5" hidden="1" thickBot="1" x14ac:dyDescent="0.3">
      <c r="A183" s="745" t="s">
        <v>115</v>
      </c>
      <c r="B183" s="346" t="s">
        <v>111</v>
      </c>
      <c r="C183" s="102">
        <f>C$2</f>
        <v>45658</v>
      </c>
      <c r="D183" s="102">
        <f t="shared" ref="D183:AA183" si="119">D$2</f>
        <v>45689</v>
      </c>
      <c r="E183" s="102">
        <f t="shared" si="119"/>
        <v>45717</v>
      </c>
      <c r="F183" s="102">
        <f t="shared" si="119"/>
        <v>45748</v>
      </c>
      <c r="G183" s="102">
        <f t="shared" si="119"/>
        <v>45778</v>
      </c>
      <c r="H183" s="102">
        <f t="shared" si="119"/>
        <v>45809</v>
      </c>
      <c r="I183" s="102">
        <f t="shared" si="119"/>
        <v>45839</v>
      </c>
      <c r="J183" s="102">
        <f t="shared" si="119"/>
        <v>45870</v>
      </c>
      <c r="K183" s="102">
        <f t="shared" si="119"/>
        <v>45901</v>
      </c>
      <c r="L183" s="102">
        <f t="shared" si="119"/>
        <v>45931</v>
      </c>
      <c r="M183" s="102">
        <f t="shared" si="119"/>
        <v>45962</v>
      </c>
      <c r="N183" s="102">
        <f t="shared" si="119"/>
        <v>45992</v>
      </c>
      <c r="O183" s="102">
        <f t="shared" si="119"/>
        <v>46023</v>
      </c>
      <c r="P183" s="102">
        <f t="shared" si="119"/>
        <v>46054</v>
      </c>
      <c r="Q183" s="102">
        <f t="shared" si="119"/>
        <v>46082</v>
      </c>
      <c r="R183" s="102">
        <f t="shared" si="119"/>
        <v>46113</v>
      </c>
      <c r="S183" s="102">
        <f t="shared" si="119"/>
        <v>46143</v>
      </c>
      <c r="T183" s="102">
        <f t="shared" si="119"/>
        <v>46174</v>
      </c>
      <c r="U183" s="102">
        <f t="shared" si="119"/>
        <v>46204</v>
      </c>
      <c r="V183" s="102">
        <f t="shared" si="119"/>
        <v>46235</v>
      </c>
      <c r="W183" s="102">
        <f t="shared" si="119"/>
        <v>46266</v>
      </c>
      <c r="X183" s="102">
        <f t="shared" si="119"/>
        <v>46296</v>
      </c>
      <c r="Y183" s="102">
        <f t="shared" si="119"/>
        <v>46327</v>
      </c>
      <c r="Z183" s="102">
        <f t="shared" si="119"/>
        <v>46357</v>
      </c>
      <c r="AA183" s="102">
        <f t="shared" si="119"/>
        <v>46388</v>
      </c>
    </row>
    <row r="184" spans="1:27" hidden="1" x14ac:dyDescent="0.25">
      <c r="A184" s="746"/>
      <c r="B184" s="340" t="s">
        <v>18</v>
      </c>
      <c r="C184" s="13">
        <f>((C3*0.5)-C39)*C75*C149*C$106</f>
        <v>0</v>
      </c>
      <c r="D184" s="13">
        <f>((D3*0.5)+C21-D39)*D75*D149*D$106</f>
        <v>0</v>
      </c>
      <c r="E184" s="13">
        <f t="shared" ref="E184:AA184" si="120">((E3*0.5)+D21-E39)*E75*E149*E$106</f>
        <v>0</v>
      </c>
      <c r="F184" s="13">
        <f t="shared" si="120"/>
        <v>0</v>
      </c>
      <c r="G184" s="13">
        <f t="shared" si="120"/>
        <v>0</v>
      </c>
      <c r="H184" s="13">
        <f t="shared" si="120"/>
        <v>0</v>
      </c>
      <c r="I184" s="13">
        <f t="shared" si="120"/>
        <v>0</v>
      </c>
      <c r="J184" s="13">
        <f t="shared" si="120"/>
        <v>0</v>
      </c>
      <c r="K184" s="13">
        <f t="shared" si="120"/>
        <v>0</v>
      </c>
      <c r="L184" s="13">
        <f t="shared" si="120"/>
        <v>54.459543112700217</v>
      </c>
      <c r="M184" s="13">
        <f t="shared" si="120"/>
        <v>110.07915058984867</v>
      </c>
      <c r="N184" s="13">
        <f t="shared" si="120"/>
        <v>114.80539313776879</v>
      </c>
      <c r="O184" s="13">
        <f t="shared" si="120"/>
        <v>127.90107909554197</v>
      </c>
      <c r="P184" s="13">
        <f t="shared" si="120"/>
        <v>123.82254200430204</v>
      </c>
      <c r="Q184" s="13">
        <f t="shared" si="120"/>
        <v>146.07565764756256</v>
      </c>
      <c r="R184" s="13">
        <f t="shared" si="120"/>
        <v>129.07684144556126</v>
      </c>
      <c r="S184" s="13">
        <f t="shared" si="120"/>
        <v>167.51467419603003</v>
      </c>
      <c r="T184" s="13">
        <f t="shared" si="120"/>
        <v>491.44881112567663</v>
      </c>
      <c r="U184" s="13">
        <f t="shared" si="120"/>
        <v>462.77632109141518</v>
      </c>
      <c r="V184" s="13">
        <f t="shared" si="120"/>
        <v>499.26413538736324</v>
      </c>
      <c r="W184" s="13">
        <f t="shared" si="120"/>
        <v>474.08778254451607</v>
      </c>
      <c r="X184" s="13">
        <f t="shared" si="120"/>
        <v>166.96406479691248</v>
      </c>
      <c r="Y184" s="13">
        <f t="shared" si="120"/>
        <v>165.45956210526433</v>
      </c>
      <c r="Z184" s="13">
        <f t="shared" si="120"/>
        <v>136.81672177445893</v>
      </c>
      <c r="AA184" s="13">
        <f t="shared" si="120"/>
        <v>127.90107909554197</v>
      </c>
    </row>
    <row r="185" spans="1:27" hidden="1" x14ac:dyDescent="0.25">
      <c r="A185" s="746"/>
      <c r="B185" s="169" t="s">
        <v>0</v>
      </c>
      <c r="C185" s="13">
        <f t="shared" ref="C185:C196" si="121">((C4*0.5)-C40)*C76*C150*C$106</f>
        <v>0</v>
      </c>
      <c r="D185" s="13">
        <f t="shared" ref="D185:AA185" si="122">((D4*0.5)+C22-D40)*D76*D150*D$106</f>
        <v>0</v>
      </c>
      <c r="E185" s="13">
        <f t="shared" si="122"/>
        <v>0</v>
      </c>
      <c r="F185" s="13">
        <f t="shared" si="122"/>
        <v>0</v>
      </c>
      <c r="G185" s="13">
        <f t="shared" si="122"/>
        <v>0</v>
      </c>
      <c r="H185" s="13">
        <f t="shared" si="122"/>
        <v>0</v>
      </c>
      <c r="I185" s="13">
        <f t="shared" si="122"/>
        <v>0</v>
      </c>
      <c r="J185" s="13">
        <f t="shared" si="122"/>
        <v>0</v>
      </c>
      <c r="K185" s="13">
        <f t="shared" si="122"/>
        <v>0</v>
      </c>
      <c r="L185" s="13">
        <f t="shared" si="122"/>
        <v>0</v>
      </c>
      <c r="M185" s="13">
        <f t="shared" si="122"/>
        <v>0</v>
      </c>
      <c r="N185" s="13">
        <f t="shared" si="122"/>
        <v>0</v>
      </c>
      <c r="O185" s="13">
        <f t="shared" si="122"/>
        <v>0</v>
      </c>
      <c r="P185" s="13">
        <f t="shared" si="122"/>
        <v>0</v>
      </c>
      <c r="Q185" s="13">
        <f t="shared" si="122"/>
        <v>0</v>
      </c>
      <c r="R185" s="13">
        <f t="shared" si="122"/>
        <v>0</v>
      </c>
      <c r="S185" s="13">
        <f t="shared" si="122"/>
        <v>0</v>
      </c>
      <c r="T185" s="13">
        <f t="shared" si="122"/>
        <v>0</v>
      </c>
      <c r="U185" s="13">
        <f t="shared" si="122"/>
        <v>0</v>
      </c>
      <c r="V185" s="13">
        <f t="shared" si="122"/>
        <v>0</v>
      </c>
      <c r="W185" s="13">
        <f t="shared" si="122"/>
        <v>0</v>
      </c>
      <c r="X185" s="13">
        <f t="shared" si="122"/>
        <v>0</v>
      </c>
      <c r="Y185" s="13">
        <f t="shared" si="122"/>
        <v>0</v>
      </c>
      <c r="Z185" s="13">
        <f t="shared" si="122"/>
        <v>0</v>
      </c>
      <c r="AA185" s="13">
        <f t="shared" si="122"/>
        <v>0</v>
      </c>
    </row>
    <row r="186" spans="1:27" hidden="1" x14ac:dyDescent="0.25">
      <c r="A186" s="746"/>
      <c r="B186" s="169" t="s">
        <v>19</v>
      </c>
      <c r="C186" s="13">
        <f t="shared" si="121"/>
        <v>0</v>
      </c>
      <c r="D186" s="13">
        <f t="shared" ref="D186:AA186" si="123">((D5*0.5)+C23-D41)*D77*D151*D$106</f>
        <v>0</v>
      </c>
      <c r="E186" s="13">
        <f t="shared" si="123"/>
        <v>2.2666216596231545</v>
      </c>
      <c r="F186" s="13">
        <f t="shared" si="123"/>
        <v>3.870084537698828</v>
      </c>
      <c r="G186" s="13">
        <f t="shared" si="123"/>
        <v>4.8417256860403741</v>
      </c>
      <c r="H186" s="13">
        <f t="shared" si="123"/>
        <v>23.890099996880618</v>
      </c>
      <c r="I186" s="13">
        <f t="shared" si="123"/>
        <v>22.482489432357752</v>
      </c>
      <c r="J186" s="13">
        <f t="shared" si="123"/>
        <v>24.382500982615557</v>
      </c>
      <c r="K186" s="13">
        <f t="shared" si="123"/>
        <v>22.508910355916157</v>
      </c>
      <c r="L186" s="13">
        <f t="shared" si="123"/>
        <v>7.9042296531784526</v>
      </c>
      <c r="M186" s="13">
        <f t="shared" si="123"/>
        <v>7.3731976447032332</v>
      </c>
      <c r="N186" s="13">
        <f t="shared" si="123"/>
        <v>7.6737751680043731</v>
      </c>
      <c r="O186" s="13">
        <f t="shared" si="123"/>
        <v>8.2616675500236632</v>
      </c>
      <c r="P186" s="13">
        <f t="shared" si="123"/>
        <v>7.5528698501717138</v>
      </c>
      <c r="Q186" s="13">
        <f t="shared" si="123"/>
        <v>8.3086807408187298</v>
      </c>
      <c r="R186" s="13">
        <f t="shared" si="123"/>
        <v>9.843597029600522</v>
      </c>
      <c r="S186" s="13">
        <f t="shared" si="123"/>
        <v>12.19066097281944</v>
      </c>
      <c r="T186" s="13">
        <f t="shared" si="123"/>
        <v>36.62157241779807</v>
      </c>
      <c r="U186" s="13">
        <f t="shared" si="123"/>
        <v>34.463820368561663</v>
      </c>
      <c r="V186" s="13">
        <f t="shared" si="123"/>
        <v>37.376382919220909</v>
      </c>
      <c r="W186" s="13">
        <f t="shared" si="123"/>
        <v>34.504321486830982</v>
      </c>
      <c r="X186" s="13">
        <f t="shared" si="123"/>
        <v>12.116538595007043</v>
      </c>
      <c r="Y186" s="13">
        <f t="shared" si="123"/>
        <v>11.082625974774436</v>
      </c>
      <c r="Z186" s="13">
        <f t="shared" si="123"/>
        <v>9.1450474008717002</v>
      </c>
      <c r="AA186" s="13">
        <f t="shared" si="123"/>
        <v>8.2616675500236632</v>
      </c>
    </row>
    <row r="187" spans="1:27" hidden="1" x14ac:dyDescent="0.25">
      <c r="A187" s="746"/>
      <c r="B187" s="169" t="s">
        <v>1</v>
      </c>
      <c r="C187" s="13">
        <f t="shared" si="121"/>
        <v>0</v>
      </c>
      <c r="D187" s="13">
        <f t="shared" ref="D187:AA187" si="124">((D6*0.5)+C24-D42)*D78*D152*D$106</f>
        <v>0</v>
      </c>
      <c r="E187" s="13">
        <f t="shared" si="124"/>
        <v>0</v>
      </c>
      <c r="F187" s="13">
        <f t="shared" si="124"/>
        <v>8.7855956144289618</v>
      </c>
      <c r="G187" s="13">
        <f t="shared" si="124"/>
        <v>128.97765877081937</v>
      </c>
      <c r="H187" s="13">
        <f t="shared" si="124"/>
        <v>3514.9415228819203</v>
      </c>
      <c r="I187" s="13">
        <f t="shared" si="124"/>
        <v>5931.820779821026</v>
      </c>
      <c r="J187" s="13">
        <f t="shared" si="124"/>
        <v>8612.8642231463255</v>
      </c>
      <c r="K187" s="13">
        <f t="shared" si="124"/>
        <v>5086.4824306901655</v>
      </c>
      <c r="L187" s="13">
        <f t="shared" si="124"/>
        <v>230.4224603768495</v>
      </c>
      <c r="M187" s="13">
        <f t="shared" si="124"/>
        <v>78.51595881054547</v>
      </c>
      <c r="N187" s="13">
        <f t="shared" si="124"/>
        <v>0</v>
      </c>
      <c r="O187" s="13">
        <f t="shared" si="124"/>
        <v>0</v>
      </c>
      <c r="P187" s="13">
        <f t="shared" si="124"/>
        <v>0</v>
      </c>
      <c r="Q187" s="13">
        <f t="shared" si="124"/>
        <v>0</v>
      </c>
      <c r="R187" s="13">
        <f t="shared" si="124"/>
        <v>417.7010649641125</v>
      </c>
      <c r="S187" s="13">
        <f t="shared" si="124"/>
        <v>2245.7952480811387</v>
      </c>
      <c r="T187" s="13">
        <f t="shared" si="124"/>
        <v>16264.635196694499</v>
      </c>
      <c r="U187" s="13">
        <f t="shared" si="124"/>
        <v>18947.128858890472</v>
      </c>
      <c r="V187" s="13">
        <f t="shared" si="124"/>
        <v>19648.562476995729</v>
      </c>
      <c r="W187" s="13">
        <f t="shared" si="124"/>
        <v>9052.0797450166174</v>
      </c>
      <c r="X187" s="13">
        <f t="shared" si="124"/>
        <v>371.90804329470797</v>
      </c>
      <c r="Y187" s="13">
        <f t="shared" si="124"/>
        <v>118.01704585705488</v>
      </c>
      <c r="Z187" s="13">
        <f t="shared" si="124"/>
        <v>0</v>
      </c>
      <c r="AA187" s="13">
        <f t="shared" si="124"/>
        <v>0</v>
      </c>
    </row>
    <row r="188" spans="1:27" hidden="1" x14ac:dyDescent="0.25">
      <c r="A188" s="746"/>
      <c r="B188" s="169" t="s">
        <v>20</v>
      </c>
      <c r="C188" s="13">
        <f t="shared" si="121"/>
        <v>0</v>
      </c>
      <c r="D188" s="13">
        <f t="shared" ref="D188:AA188" si="125">((D7*0.5)+C25-D43)*D79*D153*D$106</f>
        <v>0</v>
      </c>
      <c r="E188" s="13">
        <f t="shared" si="125"/>
        <v>0</v>
      </c>
      <c r="F188" s="13">
        <f t="shared" si="125"/>
        <v>0</v>
      </c>
      <c r="G188" s="13">
        <f t="shared" si="125"/>
        <v>0</v>
      </c>
      <c r="H188" s="13">
        <f t="shared" si="125"/>
        <v>0</v>
      </c>
      <c r="I188" s="13">
        <f t="shared" si="125"/>
        <v>0</v>
      </c>
      <c r="J188" s="13">
        <f t="shared" si="125"/>
        <v>0</v>
      </c>
      <c r="K188" s="13">
        <f t="shared" si="125"/>
        <v>0</v>
      </c>
      <c r="L188" s="13">
        <f t="shared" si="125"/>
        <v>0</v>
      </c>
      <c r="M188" s="13">
        <f t="shared" si="125"/>
        <v>0</v>
      </c>
      <c r="N188" s="13">
        <f t="shared" si="125"/>
        <v>0</v>
      </c>
      <c r="O188" s="13">
        <f t="shared" si="125"/>
        <v>0</v>
      </c>
      <c r="P188" s="13">
        <f t="shared" si="125"/>
        <v>0</v>
      </c>
      <c r="Q188" s="13">
        <f t="shared" si="125"/>
        <v>0</v>
      </c>
      <c r="R188" s="13">
        <f t="shared" si="125"/>
        <v>0</v>
      </c>
      <c r="S188" s="13">
        <f t="shared" si="125"/>
        <v>0</v>
      </c>
      <c r="T188" s="13">
        <f t="shared" si="125"/>
        <v>0</v>
      </c>
      <c r="U188" s="13">
        <f t="shared" si="125"/>
        <v>0</v>
      </c>
      <c r="V188" s="13">
        <f t="shared" si="125"/>
        <v>0</v>
      </c>
      <c r="W188" s="13">
        <f t="shared" si="125"/>
        <v>0</v>
      </c>
      <c r="X188" s="13">
        <f t="shared" si="125"/>
        <v>0</v>
      </c>
      <c r="Y188" s="13">
        <f t="shared" si="125"/>
        <v>0</v>
      </c>
      <c r="Z188" s="13">
        <f t="shared" si="125"/>
        <v>0</v>
      </c>
      <c r="AA188" s="13">
        <f t="shared" si="125"/>
        <v>0</v>
      </c>
    </row>
    <row r="189" spans="1:27" hidden="1" x14ac:dyDescent="0.25">
      <c r="A189" s="746"/>
      <c r="B189" s="58" t="s">
        <v>9</v>
      </c>
      <c r="C189" s="13">
        <f t="shared" si="121"/>
        <v>0</v>
      </c>
      <c r="D189" s="13">
        <f t="shared" ref="D189:AA189" si="126">((D8*0.5)+C26-D44)*D80*D154*D$106</f>
        <v>0</v>
      </c>
      <c r="E189" s="13">
        <f t="shared" si="126"/>
        <v>0</v>
      </c>
      <c r="F189" s="13">
        <f t="shared" si="126"/>
        <v>0</v>
      </c>
      <c r="G189" s="13">
        <f t="shared" si="126"/>
        <v>0</v>
      </c>
      <c r="H189" s="13">
        <f t="shared" si="126"/>
        <v>0</v>
      </c>
      <c r="I189" s="13">
        <f t="shared" si="126"/>
        <v>0</v>
      </c>
      <c r="J189" s="13">
        <f t="shared" si="126"/>
        <v>0</v>
      </c>
      <c r="K189" s="13">
        <f t="shared" si="126"/>
        <v>0</v>
      </c>
      <c r="L189" s="13">
        <f t="shared" si="126"/>
        <v>0</v>
      </c>
      <c r="M189" s="13">
        <f t="shared" si="126"/>
        <v>0</v>
      </c>
      <c r="N189" s="13">
        <f t="shared" si="126"/>
        <v>0</v>
      </c>
      <c r="O189" s="13">
        <f t="shared" si="126"/>
        <v>0</v>
      </c>
      <c r="P189" s="13">
        <f t="shared" si="126"/>
        <v>0</v>
      </c>
      <c r="Q189" s="13">
        <f t="shared" si="126"/>
        <v>0</v>
      </c>
      <c r="R189" s="13">
        <f t="shared" si="126"/>
        <v>0</v>
      </c>
      <c r="S189" s="13">
        <f t="shared" si="126"/>
        <v>0</v>
      </c>
      <c r="T189" s="13">
        <f t="shared" si="126"/>
        <v>0</v>
      </c>
      <c r="U189" s="13">
        <f t="shared" si="126"/>
        <v>0</v>
      </c>
      <c r="V189" s="13">
        <f t="shared" si="126"/>
        <v>0</v>
      </c>
      <c r="W189" s="13">
        <f t="shared" si="126"/>
        <v>0</v>
      </c>
      <c r="X189" s="13">
        <f t="shared" si="126"/>
        <v>0</v>
      </c>
      <c r="Y189" s="13">
        <f t="shared" si="126"/>
        <v>0</v>
      </c>
      <c r="Z189" s="13">
        <f t="shared" si="126"/>
        <v>0</v>
      </c>
      <c r="AA189" s="13">
        <f t="shared" si="126"/>
        <v>0</v>
      </c>
    </row>
    <row r="190" spans="1:27" hidden="1" x14ac:dyDescent="0.25">
      <c r="A190" s="746"/>
      <c r="B190" s="58" t="s">
        <v>3</v>
      </c>
      <c r="C190" s="13">
        <f t="shared" si="121"/>
        <v>0</v>
      </c>
      <c r="D190" s="13">
        <f t="shared" ref="D190:AA190" si="127">((D9*0.5)+C27-D45)*D81*D155*D$106</f>
        <v>0</v>
      </c>
      <c r="E190" s="13">
        <f t="shared" si="127"/>
        <v>14.719741091683078</v>
      </c>
      <c r="F190" s="13">
        <f t="shared" si="127"/>
        <v>9.7454197983049013</v>
      </c>
      <c r="G190" s="13">
        <f t="shared" si="127"/>
        <v>28.993483326064617</v>
      </c>
      <c r="H190" s="13">
        <f t="shared" si="127"/>
        <v>1744.4331209806674</v>
      </c>
      <c r="I190" s="13">
        <f t="shared" si="127"/>
        <v>3778.7508405863309</v>
      </c>
      <c r="J190" s="13">
        <f t="shared" si="127"/>
        <v>5200.5106824635768</v>
      </c>
      <c r="K190" s="13">
        <f t="shared" si="127"/>
        <v>3047.7020618650708</v>
      </c>
      <c r="L190" s="13">
        <f t="shared" si="127"/>
        <v>458.53930932702468</v>
      </c>
      <c r="M190" s="13">
        <f t="shared" si="127"/>
        <v>1049.452113932362</v>
      </c>
      <c r="N190" s="13">
        <f t="shared" si="127"/>
        <v>1604.6765012541714</v>
      </c>
      <c r="O190" s="13">
        <f t="shared" si="127"/>
        <v>2069.6571949831023</v>
      </c>
      <c r="P190" s="13">
        <f t="shared" si="127"/>
        <v>2066.3058909114311</v>
      </c>
      <c r="Q190" s="13">
        <f t="shared" si="127"/>
        <v>1934.6279056935266</v>
      </c>
      <c r="R190" s="13">
        <f t="shared" si="127"/>
        <v>712.81345940890424</v>
      </c>
      <c r="S190" s="13">
        <f t="shared" si="127"/>
        <v>1497.8529009538984</v>
      </c>
      <c r="T190" s="13">
        <f t="shared" si="127"/>
        <v>11109.595468060372</v>
      </c>
      <c r="U190" s="13">
        <f t="shared" si="127"/>
        <v>12942.238785474528</v>
      </c>
      <c r="V190" s="13">
        <f t="shared" si="127"/>
        <v>13423.826053249766</v>
      </c>
      <c r="W190" s="13">
        <f t="shared" si="127"/>
        <v>6158.9501432494426</v>
      </c>
      <c r="X190" s="13">
        <f t="shared" si="127"/>
        <v>781.48423706971596</v>
      </c>
      <c r="Y190" s="13">
        <f t="shared" si="127"/>
        <v>1577.4275718085489</v>
      </c>
      <c r="Z190" s="13">
        <f t="shared" si="127"/>
        <v>1912.3368023890991</v>
      </c>
      <c r="AA190" s="13">
        <f t="shared" si="127"/>
        <v>2069.6571949831023</v>
      </c>
    </row>
    <row r="191" spans="1:27" ht="15.75" hidden="1" customHeight="1" x14ac:dyDescent="0.25">
      <c r="A191" s="746"/>
      <c r="B191" s="58" t="s">
        <v>4</v>
      </c>
      <c r="C191" s="13">
        <f t="shared" si="121"/>
        <v>0</v>
      </c>
      <c r="D191" s="13">
        <f t="shared" ref="D191:AA191" si="128">((D10*0.5)+C28-D46)*D82*D156*D$106</f>
        <v>0</v>
      </c>
      <c r="E191" s="13">
        <f t="shared" si="128"/>
        <v>0</v>
      </c>
      <c r="F191" s="13">
        <f t="shared" si="128"/>
        <v>0</v>
      </c>
      <c r="G191" s="13">
        <f t="shared" si="128"/>
        <v>0</v>
      </c>
      <c r="H191" s="13">
        <f t="shared" si="128"/>
        <v>0</v>
      </c>
      <c r="I191" s="13">
        <f t="shared" si="128"/>
        <v>0</v>
      </c>
      <c r="J191" s="13">
        <f t="shared" si="128"/>
        <v>0</v>
      </c>
      <c r="K191" s="13">
        <f t="shared" si="128"/>
        <v>0</v>
      </c>
      <c r="L191" s="13">
        <f t="shared" si="128"/>
        <v>10.750889783098566</v>
      </c>
      <c r="M191" s="72">
        <f t="shared" si="128"/>
        <v>16.684638342548045</v>
      </c>
      <c r="N191" s="13">
        <f t="shared" si="128"/>
        <v>17.369504078209903</v>
      </c>
      <c r="O191" s="13">
        <f t="shared" si="128"/>
        <v>24.250726926455229</v>
      </c>
      <c r="P191" s="13">
        <f t="shared" si="128"/>
        <v>18.931895647802104</v>
      </c>
      <c r="Q191" s="13">
        <f t="shared" si="128"/>
        <v>22.43504045611709</v>
      </c>
      <c r="R191" s="13">
        <f t="shared" si="128"/>
        <v>23.329426144336487</v>
      </c>
      <c r="S191" s="13">
        <f t="shared" si="128"/>
        <v>32.843252136402327</v>
      </c>
      <c r="T191" s="13">
        <f t="shared" si="128"/>
        <v>77.363649208006663</v>
      </c>
      <c r="U191" s="13">
        <f t="shared" si="128"/>
        <v>90.343585956261649</v>
      </c>
      <c r="V191" s="13">
        <f t="shared" si="128"/>
        <v>77.805395503813727</v>
      </c>
      <c r="W191" s="13">
        <f t="shared" si="128"/>
        <v>73.810425558254707</v>
      </c>
      <c r="X191" s="13">
        <f t="shared" si="128"/>
        <v>32.960472228991719</v>
      </c>
      <c r="Y191" s="13">
        <f t="shared" si="128"/>
        <v>25.078617878591114</v>
      </c>
      <c r="Z191" s="13">
        <f t="shared" si="128"/>
        <v>20.699712285963777</v>
      </c>
      <c r="AA191" s="13">
        <f t="shared" si="128"/>
        <v>24.250726926455229</v>
      </c>
    </row>
    <row r="192" spans="1:27" hidden="1" x14ac:dyDescent="0.25">
      <c r="A192" s="746"/>
      <c r="B192" s="58" t="s">
        <v>5</v>
      </c>
      <c r="C192" s="13">
        <f t="shared" si="121"/>
        <v>0</v>
      </c>
      <c r="D192" s="13">
        <f t="shared" ref="D192:AA192" si="129">((D11*0.5)+C29-D47)*D83*D157*D$106</f>
        <v>0</v>
      </c>
      <c r="E192" s="13">
        <f t="shared" si="129"/>
        <v>0</v>
      </c>
      <c r="F192" s="13">
        <f t="shared" si="129"/>
        <v>0</v>
      </c>
      <c r="G192" s="13">
        <f t="shared" si="129"/>
        <v>12.444522164541841</v>
      </c>
      <c r="H192" s="13">
        <f t="shared" si="129"/>
        <v>120.05165938635511</v>
      </c>
      <c r="I192" s="13">
        <f t="shared" si="129"/>
        <v>113.0475117937149</v>
      </c>
      <c r="J192" s="13">
        <f t="shared" si="129"/>
        <v>121.96079544491811</v>
      </c>
      <c r="K192" s="13">
        <f t="shared" si="129"/>
        <v>115.81068811398946</v>
      </c>
      <c r="L192" s="13">
        <f t="shared" si="129"/>
        <v>40.786166499921393</v>
      </c>
      <c r="M192" s="13">
        <f t="shared" si="129"/>
        <v>41.220567668336415</v>
      </c>
      <c r="N192" s="13">
        <f t="shared" si="129"/>
        <v>42.990370575786159</v>
      </c>
      <c r="O192" s="13">
        <f t="shared" si="129"/>
        <v>47.894220272056018</v>
      </c>
      <c r="P192" s="13">
        <f t="shared" si="129"/>
        <v>46.366959085387847</v>
      </c>
      <c r="Q192" s="13">
        <f t="shared" si="129"/>
        <v>54.699927265912009</v>
      </c>
      <c r="R192" s="13">
        <f t="shared" si="129"/>
        <v>48.334499755056683</v>
      </c>
      <c r="S192" s="13">
        <f t="shared" si="129"/>
        <v>62.72804546670946</v>
      </c>
      <c r="T192" s="13">
        <f t="shared" si="129"/>
        <v>184.02939036120776</v>
      </c>
      <c r="U192" s="13">
        <f t="shared" si="129"/>
        <v>173.29260406385816</v>
      </c>
      <c r="V192" s="13">
        <f t="shared" si="129"/>
        <v>186.95594003798695</v>
      </c>
      <c r="W192" s="13">
        <f t="shared" si="129"/>
        <v>177.5283277204897</v>
      </c>
      <c r="X192" s="13">
        <f t="shared" si="129"/>
        <v>62.521862625785175</v>
      </c>
      <c r="Y192" s="13">
        <f t="shared" si="129"/>
        <v>61.95848205211643</v>
      </c>
      <c r="Z192" s="13">
        <f t="shared" si="129"/>
        <v>51.23279847132217</v>
      </c>
      <c r="AA192" s="13">
        <f t="shared" si="129"/>
        <v>47.894220272056018</v>
      </c>
    </row>
    <row r="193" spans="1:27" hidden="1" x14ac:dyDescent="0.25">
      <c r="A193" s="746"/>
      <c r="B193" s="58" t="s">
        <v>21</v>
      </c>
      <c r="C193" s="13">
        <f t="shared" si="121"/>
        <v>0</v>
      </c>
      <c r="D193" s="13">
        <f t="shared" ref="D193:AA193" si="130">((D12*0.5)+C30-D48)*D84*D158*D$106</f>
        <v>0</v>
      </c>
      <c r="E193" s="13">
        <f t="shared" si="130"/>
        <v>0</v>
      </c>
      <c r="F193" s="13">
        <f t="shared" si="130"/>
        <v>0</v>
      </c>
      <c r="G193" s="13">
        <f t="shared" si="130"/>
        <v>11.140957316964661</v>
      </c>
      <c r="H193" s="13">
        <f t="shared" si="130"/>
        <v>107.47623696352699</v>
      </c>
      <c r="I193" s="13">
        <f t="shared" si="130"/>
        <v>154.4271763365239</v>
      </c>
      <c r="J193" s="13">
        <f t="shared" si="130"/>
        <v>224.02072692914595</v>
      </c>
      <c r="K193" s="13">
        <f t="shared" si="130"/>
        <v>212.72405155128538</v>
      </c>
      <c r="L193" s="13">
        <f t="shared" si="130"/>
        <v>97.933126337659687</v>
      </c>
      <c r="M193" s="13">
        <f t="shared" si="130"/>
        <v>122.23736587557697</v>
      </c>
      <c r="N193" s="13">
        <f t="shared" si="130"/>
        <v>127.48562075809704</v>
      </c>
      <c r="O193" s="13">
        <f t="shared" si="130"/>
        <v>142.02772203008487</v>
      </c>
      <c r="P193" s="13">
        <f t="shared" si="130"/>
        <v>137.4987115136739</v>
      </c>
      <c r="Q193" s="13">
        <f t="shared" si="130"/>
        <v>162.20967834236976</v>
      </c>
      <c r="R193" s="13">
        <f t="shared" si="130"/>
        <v>143.33334704437607</v>
      </c>
      <c r="S193" s="13">
        <f t="shared" si="130"/>
        <v>186.01662903017092</v>
      </c>
      <c r="T193" s="13">
        <f t="shared" si="130"/>
        <v>545.72921223309777</v>
      </c>
      <c r="U193" s="13">
        <f t="shared" si="130"/>
        <v>513.88985268043575</v>
      </c>
      <c r="V193" s="13">
        <f t="shared" si="130"/>
        <v>554.4077371498787</v>
      </c>
      <c r="W193" s="13">
        <f t="shared" si="130"/>
        <v>526.45066228717053</v>
      </c>
      <c r="X193" s="13">
        <f t="shared" si="130"/>
        <v>185.40520495745767</v>
      </c>
      <c r="Y193" s="13">
        <f t="shared" si="130"/>
        <v>183.73453031112962</v>
      </c>
      <c r="Z193" s="13">
        <f t="shared" si="130"/>
        <v>151.92809526442539</v>
      </c>
      <c r="AA193" s="13">
        <f t="shared" si="130"/>
        <v>142.02772203008487</v>
      </c>
    </row>
    <row r="194" spans="1:27" hidden="1" x14ac:dyDescent="0.25">
      <c r="A194" s="746"/>
      <c r="B194" s="58" t="s">
        <v>22</v>
      </c>
      <c r="C194" s="13">
        <f t="shared" si="121"/>
        <v>0</v>
      </c>
      <c r="D194" s="13">
        <f t="shared" ref="D194:AA194" si="131">((D13*0.5)+C31-D49)*D85*D159*D$106</f>
        <v>0</v>
      </c>
      <c r="E194" s="13">
        <f t="shared" si="131"/>
        <v>0</v>
      </c>
      <c r="F194" s="13">
        <f t="shared" si="131"/>
        <v>1.9682361525281284</v>
      </c>
      <c r="G194" s="13">
        <f t="shared" si="131"/>
        <v>103.73413785502775</v>
      </c>
      <c r="H194" s="13">
        <f t="shared" si="131"/>
        <v>975.84651058607756</v>
      </c>
      <c r="I194" s="13">
        <f t="shared" si="131"/>
        <v>874.41261511117227</v>
      </c>
      <c r="J194" s="13">
        <f t="shared" si="131"/>
        <v>998.7080991052826</v>
      </c>
      <c r="K194" s="13">
        <f t="shared" si="131"/>
        <v>1046.4951085136424</v>
      </c>
      <c r="L194" s="13">
        <f t="shared" si="131"/>
        <v>368.55427104603177</v>
      </c>
      <c r="M194" s="13">
        <f t="shared" si="131"/>
        <v>372.47963152253186</v>
      </c>
      <c r="N194" s="13">
        <f t="shared" si="131"/>
        <v>388.47202493492921</v>
      </c>
      <c r="O194" s="13">
        <f t="shared" si="131"/>
        <v>432.78446969807027</v>
      </c>
      <c r="P194" s="13">
        <f t="shared" si="131"/>
        <v>418.98374553953801</v>
      </c>
      <c r="Q194" s="13">
        <f t="shared" si="131"/>
        <v>494.28258524365145</v>
      </c>
      <c r="R194" s="13">
        <f t="shared" si="131"/>
        <v>436.76294813423692</v>
      </c>
      <c r="S194" s="13">
        <f t="shared" si="131"/>
        <v>566.82672227040496</v>
      </c>
      <c r="T194" s="13">
        <f t="shared" si="131"/>
        <v>1662.9368150044518</v>
      </c>
      <c r="U194" s="13">
        <f t="shared" si="131"/>
        <v>1565.9164576927553</v>
      </c>
      <c r="V194" s="13">
        <f t="shared" si="131"/>
        <v>1689.3818691825009</v>
      </c>
      <c r="W194" s="13">
        <f t="shared" si="131"/>
        <v>1604.191544041586</v>
      </c>
      <c r="X194" s="13">
        <f t="shared" si="131"/>
        <v>564.96360118891789</v>
      </c>
      <c r="Y194" s="13">
        <f t="shared" si="131"/>
        <v>559.87274969517955</v>
      </c>
      <c r="Z194" s="13">
        <f t="shared" si="131"/>
        <v>462.95271938054736</v>
      </c>
      <c r="AA194" s="13">
        <f t="shared" si="131"/>
        <v>432.78446969807027</v>
      </c>
    </row>
    <row r="195" spans="1:27" ht="15.75" hidden="1" customHeight="1" x14ac:dyDescent="0.25">
      <c r="A195" s="746"/>
      <c r="B195" s="58" t="s">
        <v>7</v>
      </c>
      <c r="C195" s="13">
        <f t="shared" si="121"/>
        <v>0</v>
      </c>
      <c r="D195" s="13">
        <f t="shared" ref="D195:AA195" si="132">((D14*0.5)+C32-D50)*D86*D160*D$106</f>
        <v>0</v>
      </c>
      <c r="E195" s="13">
        <f t="shared" si="132"/>
        <v>1.3337618063419452</v>
      </c>
      <c r="F195" s="13">
        <f t="shared" si="132"/>
        <v>2.1015084961074968</v>
      </c>
      <c r="G195" s="13">
        <f t="shared" si="132"/>
        <v>2.6665580715296073</v>
      </c>
      <c r="H195" s="13">
        <f t="shared" si="132"/>
        <v>17.69436519489231</v>
      </c>
      <c r="I195" s="13">
        <f t="shared" si="132"/>
        <v>398.65854799967389</v>
      </c>
      <c r="J195" s="13">
        <f t="shared" si="132"/>
        <v>843.65490264580876</v>
      </c>
      <c r="K195" s="13">
        <f t="shared" si="132"/>
        <v>772.91967463556261</v>
      </c>
      <c r="L195" s="13">
        <f t="shared" si="132"/>
        <v>261.46999247391096</v>
      </c>
      <c r="M195" s="13">
        <f t="shared" si="132"/>
        <v>260.18131100719347</v>
      </c>
      <c r="N195" s="100">
        <f t="shared" si="132"/>
        <v>268.53859772551635</v>
      </c>
      <c r="O195" s="13">
        <f t="shared" si="132"/>
        <v>297.76148262537862</v>
      </c>
      <c r="P195" s="13">
        <f t="shared" si="132"/>
        <v>280.61276958110938</v>
      </c>
      <c r="Q195" s="13">
        <f t="shared" si="132"/>
        <v>326.10357908297084</v>
      </c>
      <c r="R195" s="13">
        <f t="shared" si="132"/>
        <v>356.15939264783219</v>
      </c>
      <c r="S195" s="13">
        <f t="shared" si="132"/>
        <v>408.06531287587558</v>
      </c>
      <c r="T195" s="13">
        <f t="shared" si="132"/>
        <v>1259.0689516878904</v>
      </c>
      <c r="U195" s="13">
        <f t="shared" si="132"/>
        <v>1192.2305481506512</v>
      </c>
      <c r="V195" s="13">
        <f t="shared" si="132"/>
        <v>1293.2540724780565</v>
      </c>
      <c r="W195" s="13">
        <f t="shared" si="132"/>
        <v>1184.822744212167</v>
      </c>
      <c r="X195" s="13">
        <f t="shared" si="132"/>
        <v>400.81214669317967</v>
      </c>
      <c r="Y195" s="13">
        <f t="shared" si="132"/>
        <v>391.07756152320616</v>
      </c>
      <c r="Z195" s="13">
        <f t="shared" si="132"/>
        <v>320.02477938145205</v>
      </c>
      <c r="AA195" s="13">
        <f t="shared" si="132"/>
        <v>297.76148262537862</v>
      </c>
    </row>
    <row r="196" spans="1:27" ht="15.75" hidden="1" customHeight="1" x14ac:dyDescent="0.25">
      <c r="A196" s="746"/>
      <c r="B196" s="58" t="s">
        <v>8</v>
      </c>
      <c r="C196" s="13">
        <f t="shared" si="121"/>
        <v>0</v>
      </c>
      <c r="D196" s="13">
        <f t="shared" ref="D196:AA196" si="133">((D15*0.5)+C33-D51)*D87*D161*D$106</f>
        <v>0</v>
      </c>
      <c r="E196" s="13">
        <f t="shared" si="133"/>
        <v>0</v>
      </c>
      <c r="F196" s="13">
        <f t="shared" si="133"/>
        <v>0</v>
      </c>
      <c r="G196" s="13">
        <f t="shared" si="133"/>
        <v>0</v>
      </c>
      <c r="H196" s="13">
        <f t="shared" si="133"/>
        <v>0</v>
      </c>
      <c r="I196" s="13">
        <f t="shared" si="133"/>
        <v>0</v>
      </c>
      <c r="J196" s="13">
        <f t="shared" si="133"/>
        <v>0</v>
      </c>
      <c r="K196" s="13">
        <f t="shared" si="133"/>
        <v>0</v>
      </c>
      <c r="L196" s="13">
        <f t="shared" si="133"/>
        <v>0</v>
      </c>
      <c r="M196" s="13">
        <f t="shared" si="133"/>
        <v>0</v>
      </c>
      <c r="N196" s="13">
        <f t="shared" si="133"/>
        <v>0</v>
      </c>
      <c r="O196" s="13">
        <f t="shared" si="133"/>
        <v>0</v>
      </c>
      <c r="P196" s="13">
        <f t="shared" si="133"/>
        <v>0</v>
      </c>
      <c r="Q196" s="13">
        <f t="shared" si="133"/>
        <v>0</v>
      </c>
      <c r="R196" s="13">
        <f t="shared" si="133"/>
        <v>0</v>
      </c>
      <c r="S196" s="13">
        <f t="shared" si="133"/>
        <v>0</v>
      </c>
      <c r="T196" s="13">
        <f t="shared" si="133"/>
        <v>0</v>
      </c>
      <c r="U196" s="13">
        <f t="shared" si="133"/>
        <v>0</v>
      </c>
      <c r="V196" s="13">
        <f t="shared" si="133"/>
        <v>0</v>
      </c>
      <c r="W196" s="13">
        <f t="shared" si="133"/>
        <v>0</v>
      </c>
      <c r="X196" s="13">
        <f t="shared" si="133"/>
        <v>0</v>
      </c>
      <c r="Y196" s="13">
        <f t="shared" si="133"/>
        <v>0</v>
      </c>
      <c r="Z196" s="13">
        <f t="shared" si="133"/>
        <v>0</v>
      </c>
      <c r="AA196" s="13">
        <f t="shared" si="133"/>
        <v>0</v>
      </c>
    </row>
    <row r="197" spans="1:27" ht="15.75" hidden="1" customHeight="1" x14ac:dyDescent="0.25">
      <c r="A197" s="746"/>
      <c r="B197" s="8"/>
      <c r="C197" s="2"/>
      <c r="D197" s="2"/>
      <c r="E197" s="2"/>
      <c r="F197" s="2"/>
      <c r="G197" s="2"/>
      <c r="H197" s="2"/>
      <c r="I197" s="2"/>
      <c r="J197" s="2"/>
      <c r="K197" s="2"/>
      <c r="L197" s="2"/>
      <c r="M197" s="2"/>
      <c r="N197" s="2"/>
      <c r="O197" s="2"/>
      <c r="P197" s="2"/>
      <c r="Q197" s="2"/>
      <c r="R197" s="2"/>
      <c r="S197" s="2"/>
      <c r="T197" s="2"/>
      <c r="U197" s="2"/>
      <c r="V197" s="2"/>
      <c r="W197" s="2"/>
      <c r="X197" s="2"/>
      <c r="Y197" s="2"/>
      <c r="Z197" s="2"/>
      <c r="AA197" s="2"/>
    </row>
    <row r="198" spans="1:27" ht="15.75" hidden="1" customHeight="1" x14ac:dyDescent="0.25">
      <c r="A198" s="746"/>
      <c r="B198" s="168" t="s">
        <v>24</v>
      </c>
      <c r="C198" s="13">
        <f>SUM(C184:C197)</f>
        <v>0</v>
      </c>
      <c r="D198" s="13">
        <f>SUM(D184:D197)</f>
        <v>0</v>
      </c>
      <c r="E198" s="13">
        <f t="shared" ref="E198:AA198" si="134">SUM(E184:E197)</f>
        <v>18.320124557648178</v>
      </c>
      <c r="F198" s="13">
        <f t="shared" si="134"/>
        <v>26.470844599068315</v>
      </c>
      <c r="G198" s="13">
        <f t="shared" si="134"/>
        <v>292.79904319098824</v>
      </c>
      <c r="H198" s="13">
        <f t="shared" si="134"/>
        <v>6504.3335159903208</v>
      </c>
      <c r="I198" s="13">
        <f t="shared" si="134"/>
        <v>11273.599961080799</v>
      </c>
      <c r="J198" s="13">
        <f t="shared" si="134"/>
        <v>16026.101930717674</v>
      </c>
      <c r="K198" s="13">
        <f t="shared" si="134"/>
        <v>10304.642925725633</v>
      </c>
      <c r="L198" s="13">
        <f t="shared" si="134"/>
        <v>1530.8199886103753</v>
      </c>
      <c r="M198" s="72">
        <f t="shared" si="134"/>
        <v>2058.2239353936457</v>
      </c>
      <c r="N198" s="13">
        <f t="shared" si="134"/>
        <v>2572.011787632483</v>
      </c>
      <c r="O198" s="13">
        <f t="shared" si="134"/>
        <v>3150.5385631807126</v>
      </c>
      <c r="P198" s="13">
        <f t="shared" si="134"/>
        <v>3100.0753841334163</v>
      </c>
      <c r="Q198" s="13">
        <f t="shared" si="134"/>
        <v>3148.7430544729286</v>
      </c>
      <c r="R198" s="13">
        <f t="shared" si="134"/>
        <v>2277.3545765740173</v>
      </c>
      <c r="S198" s="13">
        <f t="shared" si="134"/>
        <v>5179.8334459834505</v>
      </c>
      <c r="T198" s="13">
        <f t="shared" si="134"/>
        <v>31631.429066793</v>
      </c>
      <c r="U198" s="13">
        <f t="shared" si="134"/>
        <v>35922.280834368939</v>
      </c>
      <c r="V198" s="13">
        <f t="shared" si="134"/>
        <v>37410.834062904316</v>
      </c>
      <c r="W198" s="13">
        <f t="shared" si="134"/>
        <v>19286.425696117079</v>
      </c>
      <c r="X198" s="13">
        <f t="shared" si="134"/>
        <v>2579.1361714506756</v>
      </c>
      <c r="Y198" s="13">
        <f t="shared" si="134"/>
        <v>3093.7087472058652</v>
      </c>
      <c r="Z198" s="13">
        <f t="shared" si="134"/>
        <v>3065.1366763481406</v>
      </c>
      <c r="AA198" s="13">
        <f t="shared" si="134"/>
        <v>3150.5385631807126</v>
      </c>
    </row>
    <row r="199" spans="1:27" ht="16.5" hidden="1" customHeight="1" x14ac:dyDescent="0.25">
      <c r="A199" s="747"/>
      <c r="B199" s="94" t="s">
        <v>25</v>
      </c>
      <c r="C199" s="14">
        <f>C198</f>
        <v>0</v>
      </c>
      <c r="D199" s="14">
        <f>C199+D198</f>
        <v>0</v>
      </c>
      <c r="E199" s="14">
        <f t="shared" ref="E199:AA199" si="135">D199+E198</f>
        <v>18.320124557648178</v>
      </c>
      <c r="F199" s="14">
        <f t="shared" si="135"/>
        <v>44.790969156716493</v>
      </c>
      <c r="G199" s="14">
        <f t="shared" si="135"/>
        <v>337.59001234770471</v>
      </c>
      <c r="H199" s="14">
        <f t="shared" si="135"/>
        <v>6841.9235283380258</v>
      </c>
      <c r="I199" s="14">
        <f t="shared" si="135"/>
        <v>18115.523489418825</v>
      </c>
      <c r="J199" s="14">
        <f t="shared" si="135"/>
        <v>34141.625420136501</v>
      </c>
      <c r="K199" s="14">
        <f t="shared" si="135"/>
        <v>44446.268345862132</v>
      </c>
      <c r="L199" s="14">
        <f t="shared" si="135"/>
        <v>45977.088334472508</v>
      </c>
      <c r="M199" s="14">
        <f t="shared" si="135"/>
        <v>48035.312269866154</v>
      </c>
      <c r="N199" s="14">
        <f t="shared" si="135"/>
        <v>50607.324057498634</v>
      </c>
      <c r="O199" s="14">
        <f t="shared" si="135"/>
        <v>53757.862620679349</v>
      </c>
      <c r="P199" s="14">
        <f t="shared" si="135"/>
        <v>56857.938004812764</v>
      </c>
      <c r="Q199" s="14">
        <f t="shared" si="135"/>
        <v>60006.681059285693</v>
      </c>
      <c r="R199" s="14">
        <f t="shared" si="135"/>
        <v>62284.035635859713</v>
      </c>
      <c r="S199" s="14">
        <f t="shared" si="135"/>
        <v>67463.869081843164</v>
      </c>
      <c r="T199" s="14">
        <f t="shared" si="135"/>
        <v>99095.298148636168</v>
      </c>
      <c r="U199" s="14">
        <f t="shared" si="135"/>
        <v>135017.57898300511</v>
      </c>
      <c r="V199" s="14">
        <f t="shared" si="135"/>
        <v>172428.41304590943</v>
      </c>
      <c r="W199" s="14">
        <f t="shared" si="135"/>
        <v>191714.83874202651</v>
      </c>
      <c r="X199" s="14">
        <f t="shared" si="135"/>
        <v>194293.97491347717</v>
      </c>
      <c r="Y199" s="14">
        <f t="shared" si="135"/>
        <v>197387.68366068305</v>
      </c>
      <c r="Z199" s="14">
        <f t="shared" si="135"/>
        <v>200452.82033703118</v>
      </c>
      <c r="AA199" s="14">
        <f t="shared" si="135"/>
        <v>203603.3589002119</v>
      </c>
    </row>
    <row r="200" spans="1:27" hidden="1" x14ac:dyDescent="0.25">
      <c r="A200" s="68"/>
      <c r="B200" s="142" t="s">
        <v>116</v>
      </c>
      <c r="C200" s="73">
        <f t="shared" ref="C200:AA200" si="136">C179+C198</f>
        <v>0</v>
      </c>
      <c r="D200" s="73">
        <f t="shared" si="136"/>
        <v>0</v>
      </c>
      <c r="E200" s="73">
        <f t="shared" si="136"/>
        <v>237.50977800082754</v>
      </c>
      <c r="F200" s="73">
        <f t="shared" si="136"/>
        <v>527.9028660749043</v>
      </c>
      <c r="G200" s="73">
        <f t="shared" si="136"/>
        <v>4137.3079543120712</v>
      </c>
      <c r="H200" s="73">
        <f t="shared" si="136"/>
        <v>41232.869389269006</v>
      </c>
      <c r="I200" s="73">
        <f t="shared" si="136"/>
        <v>75913.703151223133</v>
      </c>
      <c r="J200" s="73">
        <f t="shared" si="136"/>
        <v>101931.18073057724</v>
      </c>
      <c r="K200" s="73">
        <f t="shared" si="136"/>
        <v>64777.737372053904</v>
      </c>
      <c r="L200" s="73">
        <f t="shared" si="136"/>
        <v>20834.429945707117</v>
      </c>
      <c r="M200" s="73">
        <f t="shared" si="136"/>
        <v>25594.2307801938</v>
      </c>
      <c r="N200" s="73">
        <f t="shared" si="136"/>
        <v>39083.653458214663</v>
      </c>
      <c r="O200" s="73">
        <f t="shared" si="136"/>
        <v>46197.071315560388</v>
      </c>
      <c r="P200" s="73">
        <f t="shared" si="136"/>
        <v>41270.842553088893</v>
      </c>
      <c r="Q200" s="73">
        <f t="shared" si="136"/>
        <v>40979.502910163385</v>
      </c>
      <c r="R200" s="73">
        <f t="shared" si="136"/>
        <v>34137.151169569683</v>
      </c>
      <c r="S200" s="73">
        <f t="shared" si="136"/>
        <v>49437.382022229656</v>
      </c>
      <c r="T200" s="73">
        <f t="shared" si="136"/>
        <v>197434.758107815</v>
      </c>
      <c r="U200" s="73">
        <f t="shared" si="136"/>
        <v>239702.57332658645</v>
      </c>
      <c r="V200" s="73">
        <f t="shared" si="136"/>
        <v>235622.01704909716</v>
      </c>
      <c r="W200" s="73">
        <f t="shared" si="136"/>
        <v>121143.15816051961</v>
      </c>
      <c r="X200" s="73">
        <f t="shared" si="136"/>
        <v>35026.611781030202</v>
      </c>
      <c r="Y200" s="73">
        <f t="shared" si="136"/>
        <v>38470.593156107359</v>
      </c>
      <c r="Z200" s="73">
        <f t="shared" si="136"/>
        <v>46577.057009029704</v>
      </c>
      <c r="AA200" s="73">
        <f t="shared" si="136"/>
        <v>46197.071315560388</v>
      </c>
    </row>
    <row r="201" spans="1:27" hidden="1" x14ac:dyDescent="0.25">
      <c r="A201" s="68"/>
      <c r="B201" s="143" t="s">
        <v>163</v>
      </c>
      <c r="C201" s="71">
        <f t="shared" ref="C201:AA201" si="137">C200-C124</f>
        <v>0</v>
      </c>
      <c r="D201" s="71">
        <f t="shared" si="137"/>
        <v>0</v>
      </c>
      <c r="E201" s="71">
        <f t="shared" si="137"/>
        <v>0</v>
      </c>
      <c r="F201" s="71">
        <f t="shared" si="137"/>
        <v>0</v>
      </c>
      <c r="G201" s="71">
        <f t="shared" si="137"/>
        <v>0</v>
      </c>
      <c r="H201" s="71">
        <f t="shared" si="137"/>
        <v>0</v>
      </c>
      <c r="I201" s="71">
        <f t="shared" si="137"/>
        <v>0</v>
      </c>
      <c r="J201" s="71">
        <f t="shared" si="137"/>
        <v>0</v>
      </c>
      <c r="K201" s="71">
        <f t="shared" si="137"/>
        <v>0</v>
      </c>
      <c r="L201" s="71">
        <f t="shared" si="137"/>
        <v>0</v>
      </c>
      <c r="M201" s="71">
        <f t="shared" si="137"/>
        <v>0</v>
      </c>
      <c r="N201" s="71">
        <f t="shared" si="137"/>
        <v>0</v>
      </c>
      <c r="O201" s="71">
        <f t="shared" si="137"/>
        <v>0</v>
      </c>
      <c r="P201" s="71">
        <f t="shared" si="137"/>
        <v>0</v>
      </c>
      <c r="Q201" s="71">
        <f t="shared" si="137"/>
        <v>0</v>
      </c>
      <c r="R201" s="71">
        <f t="shared" si="137"/>
        <v>0</v>
      </c>
      <c r="S201" s="71">
        <f t="shared" si="137"/>
        <v>0</v>
      </c>
      <c r="T201" s="71">
        <f t="shared" si="137"/>
        <v>0</v>
      </c>
      <c r="U201" s="71">
        <f t="shared" si="137"/>
        <v>0</v>
      </c>
      <c r="V201" s="71">
        <f t="shared" si="137"/>
        <v>0</v>
      </c>
      <c r="W201" s="71">
        <f t="shared" si="137"/>
        <v>0</v>
      </c>
      <c r="X201" s="71">
        <f t="shared" si="137"/>
        <v>0</v>
      </c>
      <c r="Y201" s="71">
        <f t="shared" si="137"/>
        <v>0</v>
      </c>
      <c r="Z201" s="71">
        <f t="shared" si="137"/>
        <v>0</v>
      </c>
      <c r="AA201" s="71">
        <f t="shared" si="137"/>
        <v>0</v>
      </c>
    </row>
    <row r="202" spans="1:27" hidden="1" x14ac:dyDescent="0.25">
      <c r="A202" s="121" t="s">
        <v>160</v>
      </c>
      <c r="B202" s="68"/>
      <c r="C202" s="141"/>
      <c r="D202" s="141"/>
      <c r="E202" s="141"/>
      <c r="F202" s="141"/>
      <c r="G202" s="141"/>
      <c r="H202" s="141"/>
      <c r="I202" s="141"/>
      <c r="J202" s="141"/>
      <c r="K202" s="141"/>
      <c r="L202" s="141"/>
      <c r="M202" s="141"/>
      <c r="N202" s="71"/>
    </row>
    <row r="203" spans="1:27" ht="15.75" hidden="1" thickBot="1" x14ac:dyDescent="0.3">
      <c r="A203" s="68"/>
      <c r="B203" s="170" t="s">
        <v>37</v>
      </c>
      <c r="C203" s="102">
        <f>C$2</f>
        <v>45658</v>
      </c>
      <c r="D203" s="102">
        <f t="shared" ref="D203:AA203" si="138">D$2</f>
        <v>45689</v>
      </c>
      <c r="E203" s="102">
        <f t="shared" si="138"/>
        <v>45717</v>
      </c>
      <c r="F203" s="102">
        <f t="shared" si="138"/>
        <v>45748</v>
      </c>
      <c r="G203" s="102">
        <f t="shared" si="138"/>
        <v>45778</v>
      </c>
      <c r="H203" s="102">
        <f t="shared" si="138"/>
        <v>45809</v>
      </c>
      <c r="I203" s="102">
        <f t="shared" si="138"/>
        <v>45839</v>
      </c>
      <c r="J203" s="102">
        <f t="shared" si="138"/>
        <v>45870</v>
      </c>
      <c r="K203" s="102">
        <f t="shared" si="138"/>
        <v>45901</v>
      </c>
      <c r="L203" s="102">
        <f t="shared" si="138"/>
        <v>45931</v>
      </c>
      <c r="M203" s="102">
        <f t="shared" si="138"/>
        <v>45962</v>
      </c>
      <c r="N203" s="102">
        <f t="shared" si="138"/>
        <v>45992</v>
      </c>
      <c r="O203" s="102">
        <f t="shared" si="138"/>
        <v>46023</v>
      </c>
      <c r="P203" s="102">
        <f t="shared" si="138"/>
        <v>46054</v>
      </c>
      <c r="Q203" s="102">
        <f t="shared" si="138"/>
        <v>46082</v>
      </c>
      <c r="R203" s="102">
        <f t="shared" si="138"/>
        <v>46113</v>
      </c>
      <c r="S203" s="102">
        <f t="shared" si="138"/>
        <v>46143</v>
      </c>
      <c r="T203" s="102">
        <f t="shared" si="138"/>
        <v>46174</v>
      </c>
      <c r="U203" s="102">
        <f t="shared" si="138"/>
        <v>46204</v>
      </c>
      <c r="V203" s="102">
        <f t="shared" si="138"/>
        <v>46235</v>
      </c>
      <c r="W203" s="102">
        <f t="shared" si="138"/>
        <v>46266</v>
      </c>
      <c r="X203" s="102">
        <f t="shared" si="138"/>
        <v>46296</v>
      </c>
      <c r="Y203" s="102">
        <f t="shared" si="138"/>
        <v>46327</v>
      </c>
      <c r="Z203" s="102">
        <f t="shared" si="138"/>
        <v>46357</v>
      </c>
      <c r="AA203" s="102">
        <f t="shared" si="138"/>
        <v>46388</v>
      </c>
    </row>
    <row r="204" spans="1:27" hidden="1" x14ac:dyDescent="0.25">
      <c r="A204" s="68"/>
      <c r="B204" s="178" t="s">
        <v>117</v>
      </c>
      <c r="C204" s="81">
        <f>C179*'YTD PROGRAM SUMMARY'!C39</f>
        <v>0</v>
      </c>
      <c r="D204" s="81">
        <f>D179*'YTD PROGRAM SUMMARY'!D39</f>
        <v>0</v>
      </c>
      <c r="E204" s="81">
        <f>E179*'YTD PROGRAM SUMMARY'!E39</f>
        <v>219.18965344317937</v>
      </c>
      <c r="F204" s="81">
        <f>F179*'YTD PROGRAM SUMMARY'!F39</f>
        <v>501.432021475836</v>
      </c>
      <c r="G204" s="81">
        <f>G179*'YTD PROGRAM SUMMARY'!G39</f>
        <v>3844.5089111210827</v>
      </c>
      <c r="H204" s="81">
        <f>H179*'YTD PROGRAM SUMMARY'!H39</f>
        <v>34728.535873278684</v>
      </c>
      <c r="I204" s="81">
        <f>I179*'YTD PROGRAM SUMMARY'!I39</f>
        <v>64640.103190142327</v>
      </c>
      <c r="J204" s="81">
        <f>J179*'YTD PROGRAM SUMMARY'!J39</f>
        <v>85905.078799859562</v>
      </c>
      <c r="K204" s="81">
        <f>K179*'YTD PROGRAM SUMMARY'!K39</f>
        <v>54473.094446328272</v>
      </c>
      <c r="L204" s="81">
        <f>L179*'YTD PROGRAM SUMMARY'!L39</f>
        <v>19303.609957096742</v>
      </c>
      <c r="M204" s="81">
        <f>M179*'YTD PROGRAM SUMMARY'!M39</f>
        <v>0</v>
      </c>
      <c r="N204" s="81">
        <f>N179*'YTD PROGRAM SUMMARY'!N39</f>
        <v>0</v>
      </c>
      <c r="O204" s="151">
        <f>O179*'YTD PROGRAM SUMMARY'!O39</f>
        <v>0</v>
      </c>
      <c r="P204" s="151">
        <f>P179*'YTD PROGRAM SUMMARY'!P39</f>
        <v>0</v>
      </c>
      <c r="Q204" s="151">
        <f>Q179*'YTD PROGRAM SUMMARY'!Q39</f>
        <v>0</v>
      </c>
      <c r="R204" s="151">
        <f>R179*'YTD PROGRAM SUMMARY'!R39</f>
        <v>0</v>
      </c>
      <c r="S204" s="151">
        <f>S179*'YTD PROGRAM SUMMARY'!S39</f>
        <v>0</v>
      </c>
      <c r="T204" s="151">
        <f>T179*'YTD PROGRAM SUMMARY'!T39</f>
        <v>0</v>
      </c>
      <c r="U204" s="151">
        <f>U179*'YTD PROGRAM SUMMARY'!U39</f>
        <v>0</v>
      </c>
      <c r="V204" s="151">
        <f>V179*'YTD PROGRAM SUMMARY'!V39</f>
        <v>0</v>
      </c>
      <c r="W204" s="151">
        <f>W179*'YTD PROGRAM SUMMARY'!W39</f>
        <v>0</v>
      </c>
      <c r="X204" s="151">
        <f>X179*'YTD PROGRAM SUMMARY'!X39</f>
        <v>0</v>
      </c>
      <c r="Y204" s="151">
        <f>Y179*'YTD PROGRAM SUMMARY'!Y39</f>
        <v>0</v>
      </c>
      <c r="Z204" s="151">
        <f>Z179*'YTD PROGRAM SUMMARY'!Z39</f>
        <v>0</v>
      </c>
      <c r="AA204" s="151">
        <f>AA179*'YTD PROGRAM SUMMARY'!AA39</f>
        <v>0</v>
      </c>
    </row>
    <row r="205" spans="1:27" ht="15.75" hidden="1" thickBot="1" x14ac:dyDescent="0.3">
      <c r="A205" s="68"/>
      <c r="B205" s="60" t="s">
        <v>118</v>
      </c>
      <c r="C205" s="74">
        <f>C198*'YTD PROGRAM SUMMARY'!C39</f>
        <v>0</v>
      </c>
      <c r="D205" s="74">
        <f>D198*'YTD PROGRAM SUMMARY'!D39</f>
        <v>0</v>
      </c>
      <c r="E205" s="74">
        <f>E198*'YTD PROGRAM SUMMARY'!E39</f>
        <v>18.320124557648178</v>
      </c>
      <c r="F205" s="74">
        <f>F198*'YTD PROGRAM SUMMARY'!F39</f>
        <v>26.470844599068315</v>
      </c>
      <c r="G205" s="74">
        <f>G198*'YTD PROGRAM SUMMARY'!G39</f>
        <v>292.79904319098824</v>
      </c>
      <c r="H205" s="74">
        <f>H198*'YTD PROGRAM SUMMARY'!H39</f>
        <v>6504.3335159903208</v>
      </c>
      <c r="I205" s="74">
        <f>I198*'YTD PROGRAM SUMMARY'!I39</f>
        <v>11273.599961080799</v>
      </c>
      <c r="J205" s="74">
        <f>J198*'YTD PROGRAM SUMMARY'!J39</f>
        <v>16026.101930717674</v>
      </c>
      <c r="K205" s="74">
        <f>K198*'YTD PROGRAM SUMMARY'!K39</f>
        <v>10304.642925725633</v>
      </c>
      <c r="L205" s="74">
        <f>L198*'YTD PROGRAM SUMMARY'!L39</f>
        <v>1530.8199886103753</v>
      </c>
      <c r="M205" s="74">
        <f>M198*'YTD PROGRAM SUMMARY'!M39</f>
        <v>0</v>
      </c>
      <c r="N205" s="74">
        <f>N198*'YTD PROGRAM SUMMARY'!N39</f>
        <v>0</v>
      </c>
      <c r="O205" s="145">
        <f>O198*'YTD PROGRAM SUMMARY'!O39</f>
        <v>0</v>
      </c>
      <c r="P205" s="145">
        <f>P198*'YTD PROGRAM SUMMARY'!P39</f>
        <v>0</v>
      </c>
      <c r="Q205" s="145">
        <f>Q198*'YTD PROGRAM SUMMARY'!Q39</f>
        <v>0</v>
      </c>
      <c r="R205" s="145">
        <f>R198*'YTD PROGRAM SUMMARY'!R39</f>
        <v>0</v>
      </c>
      <c r="S205" s="145">
        <f>S198*'YTD PROGRAM SUMMARY'!S39</f>
        <v>0</v>
      </c>
      <c r="T205" s="145">
        <f>T198*'YTD PROGRAM SUMMARY'!T39</f>
        <v>0</v>
      </c>
      <c r="U205" s="145">
        <f>U198*'YTD PROGRAM SUMMARY'!U39</f>
        <v>0</v>
      </c>
      <c r="V205" s="145">
        <f>V198*'YTD PROGRAM SUMMARY'!V39</f>
        <v>0</v>
      </c>
      <c r="W205" s="145">
        <f>W198*'YTD PROGRAM SUMMARY'!W39</f>
        <v>0</v>
      </c>
      <c r="X205" s="145">
        <f>X198*'YTD PROGRAM SUMMARY'!X39</f>
        <v>0</v>
      </c>
      <c r="Y205" s="145">
        <f>Y198*'YTD PROGRAM SUMMARY'!Y39</f>
        <v>0</v>
      </c>
      <c r="Z205" s="145">
        <f>Z198*'YTD PROGRAM SUMMARY'!Z39</f>
        <v>0</v>
      </c>
      <c r="AA205" s="145">
        <f>AA198*'YTD PROGRAM SUMMARY'!AA39</f>
        <v>0</v>
      </c>
    </row>
    <row r="206" spans="1:27" hidden="1" x14ac:dyDescent="0.25">
      <c r="A206" s="68"/>
      <c r="B206" s="178" t="s">
        <v>119</v>
      </c>
      <c r="C206" s="75">
        <f t="shared" ref="C206:AA206" si="139">IFERROR(C204/C124,0)</f>
        <v>0</v>
      </c>
      <c r="D206" s="75">
        <f t="shared" si="139"/>
        <v>0</v>
      </c>
      <c r="E206" s="75">
        <f t="shared" si="139"/>
        <v>0.92286580909698668</v>
      </c>
      <c r="F206" s="75">
        <f t="shared" si="139"/>
        <v>0.94985659995391603</v>
      </c>
      <c r="G206" s="75">
        <f t="shared" si="139"/>
        <v>0.92922957478042667</v>
      </c>
      <c r="H206" s="75">
        <f t="shared" si="139"/>
        <v>0.84225367741001578</v>
      </c>
      <c r="I206" s="75">
        <f t="shared" si="139"/>
        <v>0.85149453269822251</v>
      </c>
      <c r="J206" s="75">
        <f t="shared" si="139"/>
        <v>0.8427752742992588</v>
      </c>
      <c r="K206" s="75">
        <f t="shared" si="139"/>
        <v>0.84092308030858731</v>
      </c>
      <c r="L206" s="75">
        <f t="shared" si="139"/>
        <v>0.92652450810511389</v>
      </c>
      <c r="M206" s="75">
        <f t="shared" si="139"/>
        <v>0</v>
      </c>
      <c r="N206" s="75">
        <f t="shared" si="139"/>
        <v>0</v>
      </c>
      <c r="O206" s="146">
        <f t="shared" si="139"/>
        <v>0</v>
      </c>
      <c r="P206" s="146">
        <f t="shared" si="139"/>
        <v>0</v>
      </c>
      <c r="Q206" s="146">
        <f t="shared" si="139"/>
        <v>0</v>
      </c>
      <c r="R206" s="146">
        <f t="shared" si="139"/>
        <v>0</v>
      </c>
      <c r="S206" s="146">
        <f t="shared" si="139"/>
        <v>0</v>
      </c>
      <c r="T206" s="146">
        <f t="shared" si="139"/>
        <v>0</v>
      </c>
      <c r="U206" s="146">
        <f t="shared" si="139"/>
        <v>0</v>
      </c>
      <c r="V206" s="146">
        <f t="shared" si="139"/>
        <v>0</v>
      </c>
      <c r="W206" s="146">
        <f t="shared" si="139"/>
        <v>0</v>
      </c>
      <c r="X206" s="146">
        <f t="shared" si="139"/>
        <v>0</v>
      </c>
      <c r="Y206" s="146">
        <f t="shared" si="139"/>
        <v>0</v>
      </c>
      <c r="Z206" s="146">
        <f t="shared" si="139"/>
        <v>0</v>
      </c>
      <c r="AA206" s="146">
        <f t="shared" si="139"/>
        <v>0</v>
      </c>
    </row>
    <row r="207" spans="1:27" ht="15.75" hidden="1" thickBot="1" x14ac:dyDescent="0.3">
      <c r="A207" s="68"/>
      <c r="B207" s="60" t="s">
        <v>120</v>
      </c>
      <c r="C207" s="76">
        <f t="shared" ref="C207:AA207" si="140">IFERROR(C205/C124,0)</f>
        <v>0</v>
      </c>
      <c r="D207" s="76">
        <f t="shared" si="140"/>
        <v>0</v>
      </c>
      <c r="E207" s="76">
        <f t="shared" si="140"/>
        <v>7.7134190903013475E-2</v>
      </c>
      <c r="F207" s="76">
        <f t="shared" si="140"/>
        <v>5.0143400046084169E-2</v>
      </c>
      <c r="G207" s="76">
        <f t="shared" si="140"/>
        <v>7.0770425219573302E-2</v>
      </c>
      <c r="H207" s="76">
        <f t="shared" si="140"/>
        <v>0.15774632258998442</v>
      </c>
      <c r="I207" s="76">
        <f t="shared" si="140"/>
        <v>0.14850546730177736</v>
      </c>
      <c r="J207" s="76">
        <f t="shared" si="140"/>
        <v>0.15722472570074109</v>
      </c>
      <c r="K207" s="76">
        <f t="shared" si="140"/>
        <v>0.15907691969141252</v>
      </c>
      <c r="L207" s="76">
        <f t="shared" si="140"/>
        <v>7.3475491894886086E-2</v>
      </c>
      <c r="M207" s="76">
        <f t="shared" si="140"/>
        <v>0</v>
      </c>
      <c r="N207" s="76">
        <f t="shared" si="140"/>
        <v>0</v>
      </c>
      <c r="O207" s="147">
        <f t="shared" si="140"/>
        <v>0</v>
      </c>
      <c r="P207" s="147">
        <f t="shared" si="140"/>
        <v>0</v>
      </c>
      <c r="Q207" s="147">
        <f t="shared" si="140"/>
        <v>0</v>
      </c>
      <c r="R207" s="147">
        <f t="shared" si="140"/>
        <v>0</v>
      </c>
      <c r="S207" s="147">
        <f t="shared" si="140"/>
        <v>0</v>
      </c>
      <c r="T207" s="147">
        <f t="shared" si="140"/>
        <v>0</v>
      </c>
      <c r="U207" s="147">
        <f t="shared" si="140"/>
        <v>0</v>
      </c>
      <c r="V207" s="147">
        <f t="shared" si="140"/>
        <v>0</v>
      </c>
      <c r="W207" s="147">
        <f t="shared" si="140"/>
        <v>0</v>
      </c>
      <c r="X207" s="147">
        <f t="shared" si="140"/>
        <v>0</v>
      </c>
      <c r="Y207" s="147">
        <f t="shared" si="140"/>
        <v>0</v>
      </c>
      <c r="Z207" s="147">
        <f t="shared" si="140"/>
        <v>0</v>
      </c>
      <c r="AA207" s="147">
        <f t="shared" si="140"/>
        <v>0</v>
      </c>
    </row>
    <row r="208" spans="1:27" s="1" customFormat="1" ht="15.75" hidden="1" thickBot="1" x14ac:dyDescent="0.3">
      <c r="A208" s="77"/>
      <c r="B208" s="171" t="s">
        <v>121</v>
      </c>
      <c r="C208" s="172">
        <f>C206+C207</f>
        <v>0</v>
      </c>
      <c r="D208" s="172">
        <f t="shared" ref="D208:N208" si="141">D206+D207</f>
        <v>0</v>
      </c>
      <c r="E208" s="173">
        <f t="shared" si="141"/>
        <v>1.0000000000000002</v>
      </c>
      <c r="F208" s="173">
        <f t="shared" si="141"/>
        <v>1.0000000000000002</v>
      </c>
      <c r="G208" s="173">
        <f t="shared" si="141"/>
        <v>1</v>
      </c>
      <c r="H208" s="173">
        <f t="shared" si="141"/>
        <v>1.0000000000000002</v>
      </c>
      <c r="I208" s="173">
        <f t="shared" si="141"/>
        <v>0.99999999999999989</v>
      </c>
      <c r="J208" s="173">
        <f t="shared" si="141"/>
        <v>0.99999999999999989</v>
      </c>
      <c r="K208" s="173">
        <f t="shared" si="141"/>
        <v>0.99999999999999978</v>
      </c>
      <c r="L208" s="173">
        <f t="shared" si="141"/>
        <v>1</v>
      </c>
      <c r="M208" s="174">
        <f t="shared" si="141"/>
        <v>0</v>
      </c>
      <c r="N208" s="174">
        <f t="shared" si="141"/>
        <v>0</v>
      </c>
      <c r="O208" s="175">
        <f>O206+O207</f>
        <v>0</v>
      </c>
      <c r="P208" s="175">
        <f t="shared" ref="P208:Z208" si="142">P206+P207</f>
        <v>0</v>
      </c>
      <c r="Q208" s="176">
        <f t="shared" si="142"/>
        <v>0</v>
      </c>
      <c r="R208" s="176">
        <f t="shared" si="142"/>
        <v>0</v>
      </c>
      <c r="S208" s="176">
        <f t="shared" si="142"/>
        <v>0</v>
      </c>
      <c r="T208" s="176">
        <f t="shared" si="142"/>
        <v>0</v>
      </c>
      <c r="U208" s="176">
        <f t="shared" si="142"/>
        <v>0</v>
      </c>
      <c r="V208" s="176">
        <f t="shared" si="142"/>
        <v>0</v>
      </c>
      <c r="W208" s="176">
        <f t="shared" si="142"/>
        <v>0</v>
      </c>
      <c r="X208" s="176">
        <f t="shared" si="142"/>
        <v>0</v>
      </c>
      <c r="Y208" s="177">
        <f t="shared" si="142"/>
        <v>0</v>
      </c>
      <c r="Z208" s="177">
        <f t="shared" si="142"/>
        <v>0</v>
      </c>
      <c r="AA208" s="175">
        <f>AA206+AA207</f>
        <v>0</v>
      </c>
    </row>
    <row r="209" spans="1:27" hidden="1" x14ac:dyDescent="0.25">
      <c r="A209" s="68"/>
      <c r="B209" s="68"/>
      <c r="C209" s="71"/>
      <c r="D209" s="71"/>
      <c r="E209" s="71"/>
      <c r="F209" s="71"/>
      <c r="G209" s="71"/>
      <c r="H209" s="71"/>
      <c r="I209" s="71"/>
      <c r="J209" s="71"/>
      <c r="K209" s="71"/>
      <c r="L209" s="71"/>
      <c r="M209" s="71"/>
      <c r="N209" s="71"/>
      <c r="O209" s="71"/>
      <c r="P209" s="71"/>
      <c r="Q209" s="71"/>
      <c r="R209" s="71"/>
      <c r="S209" s="71"/>
      <c r="T209" s="71"/>
      <c r="U209" s="71"/>
      <c r="V209" s="71"/>
      <c r="W209" s="71"/>
      <c r="X209" s="71"/>
      <c r="Y209" s="71"/>
      <c r="Z209" s="71"/>
      <c r="AA209" s="71"/>
    </row>
    <row r="210" spans="1:27" ht="15.75" hidden="1" thickBot="1" x14ac:dyDescent="0.3">
      <c r="A210" s="68"/>
      <c r="B210" s="170" t="s">
        <v>35</v>
      </c>
      <c r="C210" s="102">
        <f>C$2</f>
        <v>45658</v>
      </c>
      <c r="D210" s="102">
        <f t="shared" ref="D210:AA210" si="143">D$2</f>
        <v>45689</v>
      </c>
      <c r="E210" s="102">
        <f t="shared" si="143"/>
        <v>45717</v>
      </c>
      <c r="F210" s="102">
        <f t="shared" si="143"/>
        <v>45748</v>
      </c>
      <c r="G210" s="102">
        <f t="shared" si="143"/>
        <v>45778</v>
      </c>
      <c r="H210" s="102">
        <f t="shared" si="143"/>
        <v>45809</v>
      </c>
      <c r="I210" s="102">
        <f t="shared" si="143"/>
        <v>45839</v>
      </c>
      <c r="J210" s="102">
        <f t="shared" si="143"/>
        <v>45870</v>
      </c>
      <c r="K210" s="102">
        <f t="shared" si="143"/>
        <v>45901</v>
      </c>
      <c r="L210" s="102">
        <f t="shared" si="143"/>
        <v>45931</v>
      </c>
      <c r="M210" s="102">
        <f t="shared" si="143"/>
        <v>45962</v>
      </c>
      <c r="N210" s="102">
        <f t="shared" si="143"/>
        <v>45992</v>
      </c>
      <c r="O210" s="102">
        <f t="shared" si="143"/>
        <v>46023</v>
      </c>
      <c r="P210" s="102">
        <f t="shared" si="143"/>
        <v>46054</v>
      </c>
      <c r="Q210" s="102">
        <f t="shared" si="143"/>
        <v>46082</v>
      </c>
      <c r="R210" s="102">
        <f t="shared" si="143"/>
        <v>46113</v>
      </c>
      <c r="S210" s="102">
        <f t="shared" si="143"/>
        <v>46143</v>
      </c>
      <c r="T210" s="102">
        <f t="shared" si="143"/>
        <v>46174</v>
      </c>
      <c r="U210" s="102">
        <f t="shared" si="143"/>
        <v>46204</v>
      </c>
      <c r="V210" s="102">
        <f t="shared" si="143"/>
        <v>46235</v>
      </c>
      <c r="W210" s="102">
        <f t="shared" si="143"/>
        <v>46266</v>
      </c>
      <c r="X210" s="102">
        <f t="shared" si="143"/>
        <v>46296</v>
      </c>
      <c r="Y210" s="102">
        <f t="shared" si="143"/>
        <v>46327</v>
      </c>
      <c r="Z210" s="102">
        <f t="shared" si="143"/>
        <v>46357</v>
      </c>
      <c r="AA210" s="102">
        <f t="shared" si="143"/>
        <v>46388</v>
      </c>
    </row>
    <row r="211" spans="1:27" hidden="1" x14ac:dyDescent="0.25">
      <c r="A211" s="68"/>
      <c r="B211" s="178" t="s">
        <v>122</v>
      </c>
      <c r="C211" s="81">
        <f>C179*'YTD PROGRAM SUMMARY'!C40</f>
        <v>0</v>
      </c>
      <c r="D211" s="81">
        <f>D179*'YTD PROGRAM SUMMARY'!D40</f>
        <v>0</v>
      </c>
      <c r="E211" s="81">
        <f>E179*'YTD PROGRAM SUMMARY'!E40</f>
        <v>0</v>
      </c>
      <c r="F211" s="81">
        <f>F179*'YTD PROGRAM SUMMARY'!F40</f>
        <v>0</v>
      </c>
      <c r="G211" s="81">
        <f>G179*'YTD PROGRAM SUMMARY'!G40</f>
        <v>0</v>
      </c>
      <c r="H211" s="81">
        <f>H179*'YTD PROGRAM SUMMARY'!H40</f>
        <v>0</v>
      </c>
      <c r="I211" s="81">
        <f>I179*'YTD PROGRAM SUMMARY'!I40</f>
        <v>0</v>
      </c>
      <c r="J211" s="81">
        <f>J179*'YTD PROGRAM SUMMARY'!J40</f>
        <v>0</v>
      </c>
      <c r="K211" s="81">
        <f>K179*'YTD PROGRAM SUMMARY'!K40</f>
        <v>0</v>
      </c>
      <c r="L211" s="81">
        <f>L179*'YTD PROGRAM SUMMARY'!L40</f>
        <v>0</v>
      </c>
      <c r="M211" s="81">
        <f>M179*'YTD PROGRAM SUMMARY'!M40</f>
        <v>0</v>
      </c>
      <c r="N211" s="81">
        <f>N179*'YTD PROGRAM SUMMARY'!N40</f>
        <v>0</v>
      </c>
      <c r="O211" s="151">
        <f>O179*'YTD PROGRAM SUMMARY'!O40</f>
        <v>0</v>
      </c>
      <c r="P211" s="151">
        <f>P179*'YTD PROGRAM SUMMARY'!P40</f>
        <v>0</v>
      </c>
      <c r="Q211" s="151">
        <f>Q179*'YTD PROGRAM SUMMARY'!Q40</f>
        <v>0</v>
      </c>
      <c r="R211" s="151">
        <f>R179*'YTD PROGRAM SUMMARY'!R40</f>
        <v>0</v>
      </c>
      <c r="S211" s="151">
        <f>S179*'YTD PROGRAM SUMMARY'!S40</f>
        <v>0</v>
      </c>
      <c r="T211" s="151">
        <f>T179*'YTD PROGRAM SUMMARY'!T40</f>
        <v>0</v>
      </c>
      <c r="U211" s="151">
        <f>U179*'YTD PROGRAM SUMMARY'!U40</f>
        <v>0</v>
      </c>
      <c r="V211" s="151">
        <f>V179*'YTD PROGRAM SUMMARY'!V40</f>
        <v>0</v>
      </c>
      <c r="W211" s="151">
        <f>W179*'YTD PROGRAM SUMMARY'!W40</f>
        <v>0</v>
      </c>
      <c r="X211" s="151">
        <f>X179*'YTD PROGRAM SUMMARY'!X40</f>
        <v>0</v>
      </c>
      <c r="Y211" s="151">
        <f>Y179*'YTD PROGRAM SUMMARY'!Y40</f>
        <v>0</v>
      </c>
      <c r="Z211" s="151">
        <f>Z179*'YTD PROGRAM SUMMARY'!Z40</f>
        <v>0</v>
      </c>
      <c r="AA211" s="151">
        <f>AA179*'YTD PROGRAM SUMMARY'!AA40</f>
        <v>0</v>
      </c>
    </row>
    <row r="212" spans="1:27" ht="15.75" hidden="1" thickBot="1" x14ac:dyDescent="0.3">
      <c r="A212" s="68"/>
      <c r="B212" s="60" t="s">
        <v>123</v>
      </c>
      <c r="C212" s="74">
        <f>C198*'YTD PROGRAM SUMMARY'!C40</f>
        <v>0</v>
      </c>
      <c r="D212" s="74">
        <f>D198*'YTD PROGRAM SUMMARY'!D40</f>
        <v>0</v>
      </c>
      <c r="E212" s="74">
        <f>E198*'YTD PROGRAM SUMMARY'!E40</f>
        <v>0</v>
      </c>
      <c r="F212" s="74">
        <f>F198*'YTD PROGRAM SUMMARY'!F40</f>
        <v>0</v>
      </c>
      <c r="G212" s="74">
        <f>G198*'YTD PROGRAM SUMMARY'!G40</f>
        <v>0</v>
      </c>
      <c r="H212" s="74">
        <f>H198*'YTD PROGRAM SUMMARY'!H40</f>
        <v>0</v>
      </c>
      <c r="I212" s="74">
        <f>I198*'YTD PROGRAM SUMMARY'!I40</f>
        <v>0</v>
      </c>
      <c r="J212" s="74">
        <f>J198*'YTD PROGRAM SUMMARY'!J40</f>
        <v>0</v>
      </c>
      <c r="K212" s="74">
        <f>K198*'YTD PROGRAM SUMMARY'!K40</f>
        <v>0</v>
      </c>
      <c r="L212" s="74">
        <f>L198*'YTD PROGRAM SUMMARY'!L40</f>
        <v>0</v>
      </c>
      <c r="M212" s="74">
        <f>M198*'YTD PROGRAM SUMMARY'!M40</f>
        <v>0</v>
      </c>
      <c r="N212" s="74">
        <f>N198*'YTD PROGRAM SUMMARY'!N40</f>
        <v>0</v>
      </c>
      <c r="O212" s="145">
        <f>O198*'YTD PROGRAM SUMMARY'!O40</f>
        <v>0</v>
      </c>
      <c r="P212" s="145">
        <f>P198*'YTD PROGRAM SUMMARY'!P40</f>
        <v>0</v>
      </c>
      <c r="Q212" s="145">
        <f>Q198*'YTD PROGRAM SUMMARY'!Q40</f>
        <v>0</v>
      </c>
      <c r="R212" s="145">
        <f>R198*'YTD PROGRAM SUMMARY'!R40</f>
        <v>0</v>
      </c>
      <c r="S212" s="145">
        <f>S198*'YTD PROGRAM SUMMARY'!S40</f>
        <v>0</v>
      </c>
      <c r="T212" s="145">
        <f>T198*'YTD PROGRAM SUMMARY'!T40</f>
        <v>0</v>
      </c>
      <c r="U212" s="145">
        <f>U198*'YTD PROGRAM SUMMARY'!U40</f>
        <v>0</v>
      </c>
      <c r="V212" s="145">
        <f>V198*'YTD PROGRAM SUMMARY'!V40</f>
        <v>0</v>
      </c>
      <c r="W212" s="145">
        <f>W198*'YTD PROGRAM SUMMARY'!W40</f>
        <v>0</v>
      </c>
      <c r="X212" s="145">
        <f>X198*'YTD PROGRAM SUMMARY'!X40</f>
        <v>0</v>
      </c>
      <c r="Y212" s="145">
        <f>Y198*'YTD PROGRAM SUMMARY'!Y40</f>
        <v>0</v>
      </c>
      <c r="Z212" s="145">
        <f>Z198*'YTD PROGRAM SUMMARY'!Z40</f>
        <v>0</v>
      </c>
      <c r="AA212" s="145">
        <f>AA198*'YTD PROGRAM SUMMARY'!AA40</f>
        <v>0</v>
      </c>
    </row>
    <row r="213" spans="1:27" hidden="1" x14ac:dyDescent="0.25">
      <c r="A213" s="68"/>
      <c r="B213" s="178" t="s">
        <v>124</v>
      </c>
      <c r="C213" s="75">
        <f t="shared" ref="C213:Y213" si="144">IFERROR(C211/C124,0)</f>
        <v>0</v>
      </c>
      <c r="D213" s="75">
        <f t="shared" si="144"/>
        <v>0</v>
      </c>
      <c r="E213" s="75">
        <f t="shared" si="144"/>
        <v>0</v>
      </c>
      <c r="F213" s="75">
        <f t="shared" si="144"/>
        <v>0</v>
      </c>
      <c r="G213" s="75">
        <f t="shared" si="144"/>
        <v>0</v>
      </c>
      <c r="H213" s="75">
        <f t="shared" si="144"/>
        <v>0</v>
      </c>
      <c r="I213" s="75">
        <f t="shared" si="144"/>
        <v>0</v>
      </c>
      <c r="J213" s="75">
        <f t="shared" si="144"/>
        <v>0</v>
      </c>
      <c r="K213" s="75">
        <f t="shared" si="144"/>
        <v>0</v>
      </c>
      <c r="L213" s="75">
        <f t="shared" si="144"/>
        <v>0</v>
      </c>
      <c r="M213" s="75">
        <f t="shared" si="144"/>
        <v>0</v>
      </c>
      <c r="N213" s="75">
        <f t="shared" si="144"/>
        <v>0</v>
      </c>
      <c r="O213" s="146">
        <f t="shared" si="144"/>
        <v>0</v>
      </c>
      <c r="P213" s="146">
        <f t="shared" si="144"/>
        <v>0</v>
      </c>
      <c r="Q213" s="146">
        <f t="shared" si="144"/>
        <v>0</v>
      </c>
      <c r="R213" s="146">
        <f t="shared" si="144"/>
        <v>0</v>
      </c>
      <c r="S213" s="146">
        <f t="shared" si="144"/>
        <v>0</v>
      </c>
      <c r="T213" s="146">
        <f t="shared" si="144"/>
        <v>0</v>
      </c>
      <c r="U213" s="146">
        <f t="shared" si="144"/>
        <v>0</v>
      </c>
      <c r="V213" s="146">
        <f t="shared" si="144"/>
        <v>0</v>
      </c>
      <c r="W213" s="146">
        <f t="shared" si="144"/>
        <v>0</v>
      </c>
      <c r="X213" s="146">
        <f t="shared" si="144"/>
        <v>0</v>
      </c>
      <c r="Y213" s="146">
        <f t="shared" si="144"/>
        <v>0</v>
      </c>
      <c r="Z213" s="146">
        <f>IFERROR(Z211/Z77,0)</f>
        <v>0</v>
      </c>
      <c r="AA213" s="146">
        <f t="shared" ref="AA213" si="145">IFERROR(AA211/AA124,0)</f>
        <v>0</v>
      </c>
    </row>
    <row r="214" spans="1:27" ht="15.75" hidden="1" thickBot="1" x14ac:dyDescent="0.3">
      <c r="A214" s="68"/>
      <c r="B214" s="60" t="s">
        <v>125</v>
      </c>
      <c r="C214" s="76">
        <f t="shared" ref="C214:Y214" si="146">IFERROR(C212/C124,0)</f>
        <v>0</v>
      </c>
      <c r="D214" s="76">
        <f t="shared" si="146"/>
        <v>0</v>
      </c>
      <c r="E214" s="76">
        <f t="shared" si="146"/>
        <v>0</v>
      </c>
      <c r="F214" s="76">
        <f t="shared" si="146"/>
        <v>0</v>
      </c>
      <c r="G214" s="76">
        <f t="shared" si="146"/>
        <v>0</v>
      </c>
      <c r="H214" s="76">
        <f t="shared" si="146"/>
        <v>0</v>
      </c>
      <c r="I214" s="76">
        <f t="shared" si="146"/>
        <v>0</v>
      </c>
      <c r="J214" s="76">
        <f t="shared" si="146"/>
        <v>0</v>
      </c>
      <c r="K214" s="76">
        <f t="shared" si="146"/>
        <v>0</v>
      </c>
      <c r="L214" s="76">
        <f t="shared" si="146"/>
        <v>0</v>
      </c>
      <c r="M214" s="76">
        <f t="shared" si="146"/>
        <v>0</v>
      </c>
      <c r="N214" s="76">
        <f t="shared" si="146"/>
        <v>0</v>
      </c>
      <c r="O214" s="147">
        <f t="shared" si="146"/>
        <v>0</v>
      </c>
      <c r="P214" s="147">
        <f t="shared" si="146"/>
        <v>0</v>
      </c>
      <c r="Q214" s="147">
        <f t="shared" si="146"/>
        <v>0</v>
      </c>
      <c r="R214" s="147">
        <f t="shared" si="146"/>
        <v>0</v>
      </c>
      <c r="S214" s="147">
        <f t="shared" si="146"/>
        <v>0</v>
      </c>
      <c r="T214" s="147">
        <f t="shared" si="146"/>
        <v>0</v>
      </c>
      <c r="U214" s="147">
        <f t="shared" si="146"/>
        <v>0</v>
      </c>
      <c r="V214" s="147">
        <f t="shared" si="146"/>
        <v>0</v>
      </c>
      <c r="W214" s="147">
        <f t="shared" si="146"/>
        <v>0</v>
      </c>
      <c r="X214" s="147">
        <f t="shared" si="146"/>
        <v>0</v>
      </c>
      <c r="Y214" s="147">
        <f t="shared" si="146"/>
        <v>0</v>
      </c>
      <c r="Z214" s="147">
        <f>IFERROR(Z212/Z78,0)</f>
        <v>0</v>
      </c>
      <c r="AA214" s="147">
        <f t="shared" ref="AA214" si="147">IFERROR(AA212/AA124,0)</f>
        <v>0</v>
      </c>
    </row>
    <row r="215" spans="1:27" s="1" customFormat="1" ht="15.75" hidden="1" thickBot="1" x14ac:dyDescent="0.3">
      <c r="A215" s="77"/>
      <c r="B215" s="171" t="s">
        <v>126</v>
      </c>
      <c r="C215" s="172">
        <f>C213+C214</f>
        <v>0</v>
      </c>
      <c r="D215" s="172">
        <f t="shared" ref="D215:N215" si="148">D213+D214</f>
        <v>0</v>
      </c>
      <c r="E215" s="173">
        <f t="shared" si="148"/>
        <v>0</v>
      </c>
      <c r="F215" s="173">
        <f t="shared" si="148"/>
        <v>0</v>
      </c>
      <c r="G215" s="173">
        <f t="shared" si="148"/>
        <v>0</v>
      </c>
      <c r="H215" s="173">
        <f t="shared" si="148"/>
        <v>0</v>
      </c>
      <c r="I215" s="173">
        <f t="shared" si="148"/>
        <v>0</v>
      </c>
      <c r="J215" s="173">
        <f t="shared" si="148"/>
        <v>0</v>
      </c>
      <c r="K215" s="173">
        <f t="shared" si="148"/>
        <v>0</v>
      </c>
      <c r="L215" s="173">
        <f t="shared" si="148"/>
        <v>0</v>
      </c>
      <c r="M215" s="174">
        <f t="shared" si="148"/>
        <v>0</v>
      </c>
      <c r="N215" s="174">
        <f t="shared" si="148"/>
        <v>0</v>
      </c>
      <c r="O215" s="175">
        <f>O213+O214</f>
        <v>0</v>
      </c>
      <c r="P215" s="175">
        <f t="shared" ref="P215:X215" si="149">P213+P214</f>
        <v>0</v>
      </c>
      <c r="Q215" s="176">
        <f t="shared" si="149"/>
        <v>0</v>
      </c>
      <c r="R215" s="176">
        <f t="shared" si="149"/>
        <v>0</v>
      </c>
      <c r="S215" s="176">
        <f t="shared" si="149"/>
        <v>0</v>
      </c>
      <c r="T215" s="176">
        <f t="shared" si="149"/>
        <v>0</v>
      </c>
      <c r="U215" s="176">
        <f t="shared" si="149"/>
        <v>0</v>
      </c>
      <c r="V215" s="176">
        <f t="shared" si="149"/>
        <v>0</v>
      </c>
      <c r="W215" s="176">
        <f t="shared" si="149"/>
        <v>0</v>
      </c>
      <c r="X215" s="176">
        <f t="shared" si="149"/>
        <v>0</v>
      </c>
      <c r="Y215" s="177">
        <f>Y213+Y214</f>
        <v>0</v>
      </c>
      <c r="Z215" s="177">
        <f>Z213+Z214</f>
        <v>0</v>
      </c>
      <c r="AA215" s="175">
        <f>AA213+AA214</f>
        <v>0</v>
      </c>
    </row>
    <row r="216" spans="1:27" hidden="1" x14ac:dyDescent="0.25">
      <c r="A216" s="68"/>
      <c r="B216" s="68" t="s">
        <v>127</v>
      </c>
      <c r="C216" s="82">
        <f>C208+C215</f>
        <v>0</v>
      </c>
      <c r="D216" s="82">
        <f t="shared" ref="D216:N216" si="150">D208+D215</f>
        <v>0</v>
      </c>
      <c r="E216" s="82">
        <f t="shared" si="150"/>
        <v>1.0000000000000002</v>
      </c>
      <c r="F216" s="82">
        <f t="shared" si="150"/>
        <v>1.0000000000000002</v>
      </c>
      <c r="G216" s="82">
        <f t="shared" si="150"/>
        <v>1</v>
      </c>
      <c r="H216" s="82">
        <f t="shared" si="150"/>
        <v>1.0000000000000002</v>
      </c>
      <c r="I216" s="82">
        <f t="shared" si="150"/>
        <v>0.99999999999999989</v>
      </c>
      <c r="J216" s="82">
        <f t="shared" si="150"/>
        <v>0.99999999999999989</v>
      </c>
      <c r="K216" s="82">
        <f t="shared" si="150"/>
        <v>0.99999999999999978</v>
      </c>
      <c r="L216" s="82">
        <f t="shared" si="150"/>
        <v>1</v>
      </c>
      <c r="M216" s="82">
        <f t="shared" si="150"/>
        <v>0</v>
      </c>
      <c r="N216" s="82">
        <f t="shared" si="150"/>
        <v>0</v>
      </c>
      <c r="O216" s="152">
        <f>O208+O215</f>
        <v>0</v>
      </c>
      <c r="P216" s="152">
        <f t="shared" ref="P216:Z216" si="151">P208+P215</f>
        <v>0</v>
      </c>
      <c r="Q216" s="152">
        <f t="shared" si="151"/>
        <v>0</v>
      </c>
      <c r="R216" s="152">
        <f t="shared" si="151"/>
        <v>0</v>
      </c>
      <c r="S216" s="152">
        <f t="shared" si="151"/>
        <v>0</v>
      </c>
      <c r="T216" s="152">
        <f t="shared" si="151"/>
        <v>0</v>
      </c>
      <c r="U216" s="152">
        <f t="shared" si="151"/>
        <v>0</v>
      </c>
      <c r="V216" s="152">
        <f t="shared" si="151"/>
        <v>0</v>
      </c>
      <c r="W216" s="152">
        <f t="shared" si="151"/>
        <v>0</v>
      </c>
      <c r="X216" s="152">
        <f t="shared" si="151"/>
        <v>0</v>
      </c>
      <c r="Y216" s="152">
        <f t="shared" si="151"/>
        <v>0</v>
      </c>
      <c r="Z216" s="152">
        <f t="shared" si="151"/>
        <v>0</v>
      </c>
      <c r="AA216" s="152">
        <f>AA208+AA215</f>
        <v>0</v>
      </c>
    </row>
    <row r="217" spans="1:27" hidden="1" x14ac:dyDescent="0.25">
      <c r="A217" s="68"/>
      <c r="B217" s="68"/>
      <c r="C217" s="71"/>
      <c r="D217" s="71"/>
      <c r="E217" s="71"/>
      <c r="F217" s="71"/>
      <c r="G217" s="71"/>
      <c r="H217" s="71"/>
      <c r="I217" s="71"/>
      <c r="J217" s="71"/>
      <c r="K217" s="71"/>
      <c r="L217" s="71"/>
      <c r="M217" s="71"/>
      <c r="N217" s="71"/>
      <c r="O217" s="71"/>
      <c r="P217" s="71"/>
      <c r="Q217" s="71"/>
      <c r="R217" s="71"/>
      <c r="S217" s="71"/>
      <c r="T217" s="71"/>
      <c r="U217" s="71"/>
      <c r="V217" s="71"/>
      <c r="W217" s="71"/>
      <c r="X217" s="71"/>
      <c r="Y217" s="71"/>
      <c r="Z217" s="71"/>
      <c r="AA217" s="71"/>
    </row>
    <row r="218" spans="1:27" hidden="1" x14ac:dyDescent="0.25">
      <c r="A218" s="68"/>
      <c r="B218" s="68" t="s">
        <v>128</v>
      </c>
      <c r="C218" s="83">
        <f t="shared" ref="C218" si="152">SUM(C204:C205)</f>
        <v>0</v>
      </c>
      <c r="D218" s="83">
        <f t="shared" ref="D218:AA218" si="153">SUM(D204:D205)</f>
        <v>0</v>
      </c>
      <c r="E218" s="84">
        <f>SUM(E204:E205)</f>
        <v>237.50977800082754</v>
      </c>
      <c r="F218" s="84">
        <f t="shared" si="153"/>
        <v>527.9028660749043</v>
      </c>
      <c r="G218" s="84">
        <f t="shared" si="153"/>
        <v>4137.3079543120712</v>
      </c>
      <c r="H218" s="84">
        <f t="shared" si="153"/>
        <v>41232.869389269006</v>
      </c>
      <c r="I218" s="84">
        <f t="shared" si="153"/>
        <v>75913.703151223133</v>
      </c>
      <c r="J218" s="84">
        <f t="shared" si="153"/>
        <v>101931.18073057724</v>
      </c>
      <c r="K218" s="84">
        <f t="shared" si="153"/>
        <v>64777.737372053904</v>
      </c>
      <c r="L218" s="84">
        <f t="shared" si="153"/>
        <v>20834.429945707117</v>
      </c>
      <c r="M218" s="85">
        <f t="shared" si="153"/>
        <v>0</v>
      </c>
      <c r="N218" s="85">
        <f t="shared" si="153"/>
        <v>0</v>
      </c>
      <c r="O218" s="153">
        <f t="shared" si="153"/>
        <v>0</v>
      </c>
      <c r="P218" s="153">
        <f t="shared" si="153"/>
        <v>0</v>
      </c>
      <c r="Q218" s="154">
        <f t="shared" si="153"/>
        <v>0</v>
      </c>
      <c r="R218" s="154">
        <f t="shared" si="153"/>
        <v>0</v>
      </c>
      <c r="S218" s="154">
        <f t="shared" si="153"/>
        <v>0</v>
      </c>
      <c r="T218" s="154">
        <f t="shared" si="153"/>
        <v>0</v>
      </c>
      <c r="U218" s="154">
        <f t="shared" si="153"/>
        <v>0</v>
      </c>
      <c r="V218" s="154">
        <f t="shared" si="153"/>
        <v>0</v>
      </c>
      <c r="W218" s="154">
        <f t="shared" si="153"/>
        <v>0</v>
      </c>
      <c r="X218" s="154">
        <f t="shared" si="153"/>
        <v>0</v>
      </c>
      <c r="Y218" s="155">
        <f t="shared" si="153"/>
        <v>0</v>
      </c>
      <c r="Z218" s="155">
        <f t="shared" si="153"/>
        <v>0</v>
      </c>
      <c r="AA218" s="153">
        <f t="shared" si="153"/>
        <v>0</v>
      </c>
    </row>
    <row r="219" spans="1:27" hidden="1" x14ac:dyDescent="0.25">
      <c r="A219" s="68"/>
      <c r="B219" s="68" t="s">
        <v>129</v>
      </c>
      <c r="C219" s="83">
        <f t="shared" ref="C219" si="154">SUM(C211:C212)</f>
        <v>0</v>
      </c>
      <c r="D219" s="83">
        <f t="shared" ref="D219:AA219" si="155">SUM(D211:D212)</f>
        <v>0</v>
      </c>
      <c r="E219" s="84">
        <f t="shared" si="155"/>
        <v>0</v>
      </c>
      <c r="F219" s="84">
        <f t="shared" si="155"/>
        <v>0</v>
      </c>
      <c r="G219" s="84">
        <f t="shared" si="155"/>
        <v>0</v>
      </c>
      <c r="H219" s="84">
        <f t="shared" si="155"/>
        <v>0</v>
      </c>
      <c r="I219" s="84">
        <f t="shared" si="155"/>
        <v>0</v>
      </c>
      <c r="J219" s="84">
        <f t="shared" si="155"/>
        <v>0</v>
      </c>
      <c r="K219" s="84">
        <f t="shared" si="155"/>
        <v>0</v>
      </c>
      <c r="L219" s="84">
        <f t="shared" si="155"/>
        <v>0</v>
      </c>
      <c r="M219" s="85">
        <f t="shared" si="155"/>
        <v>0</v>
      </c>
      <c r="N219" s="85">
        <f t="shared" si="155"/>
        <v>0</v>
      </c>
      <c r="O219" s="153">
        <f t="shared" si="155"/>
        <v>0</v>
      </c>
      <c r="P219" s="153">
        <f t="shared" si="155"/>
        <v>0</v>
      </c>
      <c r="Q219" s="154">
        <f t="shared" si="155"/>
        <v>0</v>
      </c>
      <c r="R219" s="154">
        <f t="shared" si="155"/>
        <v>0</v>
      </c>
      <c r="S219" s="154">
        <f t="shared" si="155"/>
        <v>0</v>
      </c>
      <c r="T219" s="154">
        <f t="shared" si="155"/>
        <v>0</v>
      </c>
      <c r="U219" s="154">
        <f t="shared" si="155"/>
        <v>0</v>
      </c>
      <c r="V219" s="154">
        <f t="shared" si="155"/>
        <v>0</v>
      </c>
      <c r="W219" s="154">
        <f t="shared" si="155"/>
        <v>0</v>
      </c>
      <c r="X219" s="154">
        <f t="shared" si="155"/>
        <v>0</v>
      </c>
      <c r="Y219" s="155">
        <f t="shared" si="155"/>
        <v>0</v>
      </c>
      <c r="Z219" s="155">
        <f t="shared" si="155"/>
        <v>0</v>
      </c>
      <c r="AA219" s="153">
        <f t="shared" si="155"/>
        <v>0</v>
      </c>
    </row>
    <row r="220" spans="1:27" hidden="1" x14ac:dyDescent="0.25">
      <c r="A220" s="68"/>
      <c r="B220" s="68" t="s">
        <v>116</v>
      </c>
      <c r="C220" s="86">
        <f t="shared" ref="C220" si="156">SUM(C218:C219)</f>
        <v>0</v>
      </c>
      <c r="D220" s="86">
        <f t="shared" ref="D220:AA220" si="157">SUM(D218:D219)</f>
        <v>0</v>
      </c>
      <c r="E220" s="86">
        <f t="shared" si="157"/>
        <v>237.50977800082754</v>
      </c>
      <c r="F220" s="86">
        <f t="shared" si="157"/>
        <v>527.9028660749043</v>
      </c>
      <c r="G220" s="86">
        <f t="shared" si="157"/>
        <v>4137.3079543120712</v>
      </c>
      <c r="H220" s="86">
        <f t="shared" si="157"/>
        <v>41232.869389269006</v>
      </c>
      <c r="I220" s="86">
        <f t="shared" si="157"/>
        <v>75913.703151223133</v>
      </c>
      <c r="J220" s="86">
        <f t="shared" si="157"/>
        <v>101931.18073057724</v>
      </c>
      <c r="K220" s="86">
        <f t="shared" si="157"/>
        <v>64777.737372053904</v>
      </c>
      <c r="L220" s="86">
        <f t="shared" si="157"/>
        <v>20834.429945707117</v>
      </c>
      <c r="M220" s="87">
        <f t="shared" si="157"/>
        <v>0</v>
      </c>
      <c r="N220" s="87">
        <f t="shared" si="157"/>
        <v>0</v>
      </c>
      <c r="O220" s="156">
        <f t="shared" si="157"/>
        <v>0</v>
      </c>
      <c r="P220" s="156">
        <f t="shared" si="157"/>
        <v>0</v>
      </c>
      <c r="Q220" s="156">
        <f t="shared" si="157"/>
        <v>0</v>
      </c>
      <c r="R220" s="156">
        <f t="shared" si="157"/>
        <v>0</v>
      </c>
      <c r="S220" s="156">
        <f t="shared" si="157"/>
        <v>0</v>
      </c>
      <c r="T220" s="156">
        <f t="shared" si="157"/>
        <v>0</v>
      </c>
      <c r="U220" s="156">
        <f t="shared" si="157"/>
        <v>0</v>
      </c>
      <c r="V220" s="156">
        <f t="shared" si="157"/>
        <v>0</v>
      </c>
      <c r="W220" s="156">
        <f t="shared" si="157"/>
        <v>0</v>
      </c>
      <c r="X220" s="156">
        <f t="shared" si="157"/>
        <v>0</v>
      </c>
      <c r="Y220" s="157">
        <f t="shared" si="157"/>
        <v>0</v>
      </c>
      <c r="Z220" s="157">
        <f t="shared" si="157"/>
        <v>0</v>
      </c>
      <c r="AA220" s="156">
        <f t="shared" si="157"/>
        <v>0</v>
      </c>
    </row>
    <row r="221" spans="1:27" hidden="1" x14ac:dyDescent="0.25"/>
    <row r="222" spans="1:27" hidden="1" x14ac:dyDescent="0.25">
      <c r="B222" s="121" t="s">
        <v>200</v>
      </c>
      <c r="C222" s="228">
        <f>IF('YTD PROGRAM SUMMARY'!C4=0,0,C220-C124)</f>
        <v>0</v>
      </c>
      <c r="D222" s="228">
        <f>IF('YTD PROGRAM SUMMARY'!D4=0,0,D220-D124)</f>
        <v>0</v>
      </c>
      <c r="E222" s="228">
        <f>IF('YTD PROGRAM SUMMARY'!E4=0,0,E220-E124)</f>
        <v>2.8421709430404007E-14</v>
      </c>
      <c r="F222" s="228">
        <f>IF('YTD PROGRAM SUMMARY'!F4=0,0,F220-F124)</f>
        <v>1.1368683772161603E-13</v>
      </c>
      <c r="G222" s="228">
        <f>IF('YTD PROGRAM SUMMARY'!G4=0,0,G220-G124)</f>
        <v>0</v>
      </c>
      <c r="H222" s="228">
        <f>IF('YTD PROGRAM SUMMARY'!H4=0,0,H220-H124)</f>
        <v>7.2759576141834259E-12</v>
      </c>
      <c r="I222" s="228">
        <f>IF('YTD PROGRAM SUMMARY'!I4=0,0,I220-I124)</f>
        <v>0</v>
      </c>
      <c r="J222" s="228">
        <f>IF('YTD PROGRAM SUMMARY'!J4=0,0,J220-J124)</f>
        <v>-1.4551915228366852E-11</v>
      </c>
      <c r="K222" s="228">
        <f>IF('YTD PROGRAM SUMMARY'!K4=0,0,K220-K124)</f>
        <v>-1.4551915228366852E-11</v>
      </c>
      <c r="L222" s="228">
        <f>IF('YTD PROGRAM SUMMARY'!L4=0,0,L220-L124)</f>
        <v>0</v>
      </c>
      <c r="M222" s="228">
        <f>IF('YTD PROGRAM SUMMARY'!M4=0,0,M220-M124)</f>
        <v>-25594.2307801938</v>
      </c>
      <c r="N222" s="228">
        <f>IF('YTD PROGRAM SUMMARY'!N4=0,0,N220-N124)</f>
        <v>-39083.653458214663</v>
      </c>
    </row>
    <row r="223" spans="1:27" hidden="1" x14ac:dyDescent="0.25">
      <c r="B223" s="121" t="s">
        <v>201</v>
      </c>
      <c r="C223" s="121"/>
      <c r="D223" s="121"/>
      <c r="E223" s="121"/>
      <c r="F223" s="121"/>
      <c r="G223" s="121"/>
      <c r="H223" s="121"/>
      <c r="I223" s="121"/>
      <c r="J223" s="121"/>
      <c r="K223" s="121"/>
      <c r="L223" s="121"/>
      <c r="M223" s="121"/>
      <c r="N223" s="121"/>
    </row>
    <row r="224" spans="1:27" hidden="1" x14ac:dyDescent="0.25"/>
  </sheetData>
  <mergeCells count="17">
    <mergeCell ref="A164:A180"/>
    <mergeCell ref="A183:A199"/>
    <mergeCell ref="C147:N147"/>
    <mergeCell ref="O147:Z147"/>
    <mergeCell ref="A147:A161"/>
    <mergeCell ref="A129:A144"/>
    <mergeCell ref="B129:N129"/>
    <mergeCell ref="B130:N130"/>
    <mergeCell ref="O130:Z130"/>
    <mergeCell ref="O129:Z129"/>
    <mergeCell ref="A109:A125"/>
    <mergeCell ref="A56:A71"/>
    <mergeCell ref="A90:A103"/>
    <mergeCell ref="A74:A87"/>
    <mergeCell ref="A2:A17"/>
    <mergeCell ref="A20:A35"/>
    <mergeCell ref="A38:A53"/>
  </mergeCells>
  <conditionalFormatting sqref="C201:AA201">
    <cfRule type="cellIs" dxfId="1" priority="1" operator="equal">
      <formula>"TD ERROR"</formula>
    </cfRule>
  </conditionalFormatting>
  <pageMargins left="0.7" right="0.7" top="0.75" bottom="0.75" header="0.3" footer="0.3"/>
  <pageSetup orientation="portrait" r:id="rId1"/>
  <headerFooter>
    <oddFooter>&amp;RSchedule JNG-D7.G</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EED3FD"/>
  </sheetPr>
  <dimension ref="A1:AI223"/>
  <sheetViews>
    <sheetView tabSelected="1" zoomScale="80" zoomScaleNormal="80" workbookViewId="0">
      <pane xSplit="2" topLeftCell="C1" activePane="topRight" state="frozen"/>
      <selection activeCell="B43" sqref="B43"/>
      <selection pane="topRight" activeCell="B43" sqref="B43"/>
    </sheetView>
  </sheetViews>
  <sheetFormatPr defaultRowHeight="15" x14ac:dyDescent="0.25"/>
  <cols>
    <col min="1" max="1" width="9.85546875" customWidth="1"/>
    <col min="2" max="2" width="24.85546875" customWidth="1"/>
    <col min="3" max="3" width="15.85546875" bestFit="1" customWidth="1"/>
    <col min="4" max="10" width="13.85546875" customWidth="1"/>
    <col min="11" max="11" width="15.140625" customWidth="1"/>
    <col min="12" max="18" width="13.85546875" customWidth="1"/>
    <col min="19" max="19" width="14" customWidth="1"/>
    <col min="20" max="24" width="13.85546875" customWidth="1"/>
    <col min="25" max="27" width="14.140625" customWidth="1"/>
    <col min="28" max="28" width="10.5703125" bestFit="1" customWidth="1"/>
    <col min="29" max="35" width="12.140625" customWidth="1"/>
  </cols>
  <sheetData>
    <row r="1" spans="1:27" ht="15.75" thickBot="1" x14ac:dyDescent="0.3"/>
    <row r="2" spans="1:27" ht="15.75" customHeight="1" thickBot="1" x14ac:dyDescent="0.3">
      <c r="A2" s="730" t="s">
        <v>204</v>
      </c>
      <c r="B2" s="313" t="s">
        <v>10</v>
      </c>
      <c r="C2" s="102">
        <f>'1M - RES'!C2</f>
        <v>45658</v>
      </c>
      <c r="D2" s="102">
        <f>'1M - RES'!D2</f>
        <v>45689</v>
      </c>
      <c r="E2" s="102">
        <f>'1M - RES'!E2</f>
        <v>45717</v>
      </c>
      <c r="F2" s="102">
        <f>'1M - RES'!F2</f>
        <v>45748</v>
      </c>
      <c r="G2" s="102">
        <f>'1M - RES'!G2</f>
        <v>45778</v>
      </c>
      <c r="H2" s="102">
        <f>'1M - RES'!H2</f>
        <v>45809</v>
      </c>
      <c r="I2" s="102">
        <f>'1M - RES'!I2</f>
        <v>45839</v>
      </c>
      <c r="J2" s="102">
        <f>'1M - RES'!J2</f>
        <v>45870</v>
      </c>
      <c r="K2" s="102">
        <f>'1M - RES'!K2</f>
        <v>45901</v>
      </c>
      <c r="L2" s="102">
        <f>'1M - RES'!L2</f>
        <v>45931</v>
      </c>
      <c r="M2" s="102">
        <f>'1M - RES'!M2</f>
        <v>45962</v>
      </c>
      <c r="N2" s="102">
        <f>'1M - RES'!N2</f>
        <v>45992</v>
      </c>
      <c r="O2" s="102">
        <f>'1M - RES'!O2</f>
        <v>46023</v>
      </c>
      <c r="P2" s="102">
        <f>'1M - RES'!P2</f>
        <v>46054</v>
      </c>
      <c r="Q2" s="102">
        <f>'1M - RES'!Q2</f>
        <v>46082</v>
      </c>
      <c r="R2" s="102">
        <f>'1M - RES'!R2</f>
        <v>46113</v>
      </c>
      <c r="S2" s="102">
        <f>'1M - RES'!S2</f>
        <v>46143</v>
      </c>
      <c r="T2" s="102">
        <f>'1M - RES'!T2</f>
        <v>46174</v>
      </c>
      <c r="U2" s="102">
        <f>'1M - RES'!U2</f>
        <v>46204</v>
      </c>
      <c r="V2" s="102">
        <f>'1M - RES'!V2</f>
        <v>46235</v>
      </c>
      <c r="W2" s="102">
        <f>'1M - RES'!W2</f>
        <v>46266</v>
      </c>
      <c r="X2" s="102">
        <f>'1M - RES'!X2</f>
        <v>46296</v>
      </c>
      <c r="Y2" s="102">
        <f>'1M - RES'!Y2</f>
        <v>46327</v>
      </c>
      <c r="Z2" s="102">
        <f>'1M - RES'!Z2</f>
        <v>46357</v>
      </c>
      <c r="AA2" s="102">
        <f>'1M - RES'!AA2</f>
        <v>46388</v>
      </c>
    </row>
    <row r="3" spans="1:27" ht="15" customHeight="1" x14ac:dyDescent="0.25">
      <c r="A3" s="731"/>
      <c r="B3" s="312" t="s">
        <v>18</v>
      </c>
      <c r="C3" s="471">
        <f>'BIZ kWh ENTRY'!AU70</f>
        <v>0</v>
      </c>
      <c r="D3" s="471">
        <f>'BIZ kWh ENTRY'!AV70</f>
        <v>0</v>
      </c>
      <c r="E3" s="471">
        <f>'BIZ kWh ENTRY'!AW70</f>
        <v>0</v>
      </c>
      <c r="F3" s="471">
        <f>'BIZ kWh ENTRY'!AX70</f>
        <v>0</v>
      </c>
      <c r="G3" s="471">
        <f>'BIZ kWh ENTRY'!AY70</f>
        <v>193001</v>
      </c>
      <c r="H3" s="471">
        <f>'BIZ kWh ENTRY'!AZ70</f>
        <v>638788</v>
      </c>
      <c r="I3" s="471">
        <f>'BIZ kWh ENTRY'!BA70</f>
        <v>-420808</v>
      </c>
      <c r="J3" s="471">
        <f>'BIZ kWh ENTRY'!BB70</f>
        <v>420808</v>
      </c>
      <c r="K3" s="471">
        <f>'BIZ kWh ENTRY'!BC70</f>
        <v>-420808</v>
      </c>
      <c r="L3" s="471">
        <f>'BIZ kWh ENTRY'!BD70</f>
        <v>420808</v>
      </c>
      <c r="M3" s="471">
        <f>'BIZ kWh ENTRY'!BE70</f>
        <v>33006.080448895853</v>
      </c>
      <c r="N3" s="471">
        <f>SUM('BIZ kWh ENTRY'!BF70:BL70)</f>
        <v>410269.53224863374</v>
      </c>
      <c r="O3" s="109"/>
      <c r="P3" s="109"/>
      <c r="Q3" s="109"/>
      <c r="R3" s="109"/>
      <c r="S3" s="109"/>
      <c r="T3" s="109"/>
      <c r="U3" s="109"/>
      <c r="V3" s="109"/>
      <c r="W3" s="109"/>
      <c r="X3" s="109"/>
      <c r="Y3" s="109"/>
      <c r="Z3" s="109"/>
      <c r="AA3" s="109"/>
    </row>
    <row r="4" spans="1:27" x14ac:dyDescent="0.25">
      <c r="A4" s="731"/>
      <c r="B4" s="7" t="s">
        <v>0</v>
      </c>
      <c r="C4" s="471">
        <f>'BIZ kWh ENTRY'!AU71</f>
        <v>0</v>
      </c>
      <c r="D4" s="471">
        <f>'BIZ kWh ENTRY'!AV71</f>
        <v>0</v>
      </c>
      <c r="E4" s="471">
        <f>'BIZ kWh ENTRY'!AW71</f>
        <v>0</v>
      </c>
      <c r="F4" s="471">
        <f>'BIZ kWh ENTRY'!AX71</f>
        <v>0</v>
      </c>
      <c r="G4" s="471">
        <f>'BIZ kWh ENTRY'!AY71</f>
        <v>0</v>
      </c>
      <c r="H4" s="471">
        <f>'BIZ kWh ENTRY'!AZ71</f>
        <v>0</v>
      </c>
      <c r="I4" s="471">
        <f>'BIZ kWh ENTRY'!BA71</f>
        <v>0</v>
      </c>
      <c r="J4" s="471">
        <f>'BIZ kWh ENTRY'!BB71</f>
        <v>0</v>
      </c>
      <c r="K4" s="471">
        <f>'BIZ kWh ENTRY'!BC71</f>
        <v>0</v>
      </c>
      <c r="L4" s="471">
        <f>'BIZ kWh ENTRY'!BD71</f>
        <v>0</v>
      </c>
      <c r="M4" s="471">
        <f>'BIZ kWh ENTRY'!BE71</f>
        <v>0</v>
      </c>
      <c r="N4" s="471">
        <f>SUM('BIZ kWh ENTRY'!BF71:BL71)</f>
        <v>0</v>
      </c>
      <c r="O4" s="109"/>
      <c r="P4" s="109"/>
      <c r="Q4" s="109"/>
      <c r="R4" s="109"/>
      <c r="S4" s="109"/>
      <c r="T4" s="109"/>
      <c r="U4" s="109"/>
      <c r="V4" s="109"/>
      <c r="W4" s="109"/>
      <c r="X4" s="109"/>
      <c r="Y4" s="109"/>
      <c r="Z4" s="109"/>
      <c r="AA4" s="109"/>
    </row>
    <row r="5" spans="1:27" x14ac:dyDescent="0.25">
      <c r="A5" s="731"/>
      <c r="B5" s="6" t="s">
        <v>19</v>
      </c>
      <c r="C5" s="471">
        <f>'BIZ kWh ENTRY'!AU72</f>
        <v>0</v>
      </c>
      <c r="D5" s="471">
        <f>'BIZ kWh ENTRY'!AV72</f>
        <v>0</v>
      </c>
      <c r="E5" s="471">
        <f>'BIZ kWh ENTRY'!AW72</f>
        <v>0</v>
      </c>
      <c r="F5" s="471">
        <f>'BIZ kWh ENTRY'!AX72</f>
        <v>0</v>
      </c>
      <c r="G5" s="471">
        <f>'BIZ kWh ENTRY'!AY72</f>
        <v>0</v>
      </c>
      <c r="H5" s="471">
        <f>'BIZ kWh ENTRY'!AZ72</f>
        <v>0</v>
      </c>
      <c r="I5" s="471">
        <f>'BIZ kWh ENTRY'!BA72</f>
        <v>0</v>
      </c>
      <c r="J5" s="471">
        <f>'BIZ kWh ENTRY'!BB72</f>
        <v>0</v>
      </c>
      <c r="K5" s="471">
        <f>'BIZ kWh ENTRY'!BC72</f>
        <v>0</v>
      </c>
      <c r="L5" s="471">
        <f>'BIZ kWh ENTRY'!BD72</f>
        <v>0</v>
      </c>
      <c r="M5" s="471">
        <f>'BIZ kWh ENTRY'!BE72</f>
        <v>0</v>
      </c>
      <c r="N5" s="471">
        <f>SUM('BIZ kWh ENTRY'!BF72:BL72)</f>
        <v>0</v>
      </c>
      <c r="O5" s="109"/>
      <c r="P5" s="109"/>
      <c r="Q5" s="109"/>
      <c r="R5" s="109"/>
      <c r="S5" s="109"/>
      <c r="T5" s="109"/>
      <c r="U5" s="109"/>
      <c r="V5" s="109"/>
      <c r="W5" s="109"/>
      <c r="X5" s="109"/>
      <c r="Y5" s="109"/>
      <c r="Z5" s="109"/>
      <c r="AA5" s="109"/>
    </row>
    <row r="6" spans="1:27" x14ac:dyDescent="0.25">
      <c r="A6" s="731"/>
      <c r="B6" s="6" t="s">
        <v>1</v>
      </c>
      <c r="C6" s="471">
        <f>'BIZ kWh ENTRY'!AU73</f>
        <v>0</v>
      </c>
      <c r="D6" s="471">
        <f>'BIZ kWh ENTRY'!AV73</f>
        <v>0</v>
      </c>
      <c r="E6" s="471">
        <f>'BIZ kWh ENTRY'!AW73</f>
        <v>149050</v>
      </c>
      <c r="F6" s="471">
        <f>'BIZ kWh ENTRY'!AX73</f>
        <v>0</v>
      </c>
      <c r="G6" s="471">
        <f>'BIZ kWh ENTRY'!AY73</f>
        <v>4923</v>
      </c>
      <c r="H6" s="471">
        <f>'BIZ kWh ENTRY'!AZ73</f>
        <v>70632</v>
      </c>
      <c r="I6" s="471">
        <f>'BIZ kWh ENTRY'!BA73</f>
        <v>160231</v>
      </c>
      <c r="J6" s="471">
        <f>'BIZ kWh ENTRY'!BB73</f>
        <v>0</v>
      </c>
      <c r="K6" s="471">
        <f>'BIZ kWh ENTRY'!BC73</f>
        <v>0</v>
      </c>
      <c r="L6" s="471">
        <f>'BIZ kWh ENTRY'!BD73</f>
        <v>447088</v>
      </c>
      <c r="M6" s="471">
        <f>'BIZ kWh ENTRY'!BE73</f>
        <v>33011.437361358752</v>
      </c>
      <c r="N6" s="471">
        <f>SUM('BIZ kWh ENTRY'!BF73:BL73)</f>
        <v>410336.11931200384</v>
      </c>
      <c r="O6" s="109"/>
      <c r="P6" s="109"/>
      <c r="Q6" s="109"/>
      <c r="R6" s="109"/>
      <c r="S6" s="109"/>
      <c r="T6" s="109"/>
      <c r="U6" s="109"/>
      <c r="V6" s="109"/>
      <c r="W6" s="109"/>
      <c r="X6" s="109"/>
      <c r="Y6" s="109"/>
      <c r="Z6" s="109"/>
      <c r="AA6" s="109"/>
    </row>
    <row r="7" spans="1:27" x14ac:dyDescent="0.25">
      <c r="A7" s="731"/>
      <c r="B7" s="7" t="s">
        <v>20</v>
      </c>
      <c r="C7" s="471">
        <f>'BIZ kWh ENTRY'!AU74</f>
        <v>0</v>
      </c>
      <c r="D7" s="471">
        <f>'BIZ kWh ENTRY'!AV74</f>
        <v>0</v>
      </c>
      <c r="E7" s="471">
        <f>'BIZ kWh ENTRY'!AW74</f>
        <v>0</v>
      </c>
      <c r="F7" s="471">
        <f>'BIZ kWh ENTRY'!AX74</f>
        <v>0</v>
      </c>
      <c r="G7" s="471">
        <f>'BIZ kWh ENTRY'!AY74</f>
        <v>0</v>
      </c>
      <c r="H7" s="471">
        <f>'BIZ kWh ENTRY'!AZ74</f>
        <v>0</v>
      </c>
      <c r="I7" s="471">
        <f>'BIZ kWh ENTRY'!BA74</f>
        <v>0</v>
      </c>
      <c r="J7" s="471">
        <f>'BIZ kWh ENTRY'!BB74</f>
        <v>0</v>
      </c>
      <c r="K7" s="471">
        <f>'BIZ kWh ENTRY'!BC74</f>
        <v>0</v>
      </c>
      <c r="L7" s="471">
        <f>'BIZ kWh ENTRY'!BD74</f>
        <v>0</v>
      </c>
      <c r="M7" s="471">
        <f>'BIZ kWh ENTRY'!BE74</f>
        <v>0</v>
      </c>
      <c r="N7" s="471">
        <f>SUM('BIZ kWh ENTRY'!BF74:BL74)</f>
        <v>0</v>
      </c>
      <c r="O7" s="109"/>
      <c r="P7" s="109"/>
      <c r="Q7" s="109"/>
      <c r="R7" s="109"/>
      <c r="S7" s="109"/>
      <c r="T7" s="109"/>
      <c r="U7" s="109"/>
      <c r="V7" s="109"/>
      <c r="W7" s="109"/>
      <c r="X7" s="109"/>
      <c r="Y7" s="109"/>
      <c r="Z7" s="109"/>
      <c r="AA7" s="109"/>
    </row>
    <row r="8" spans="1:27" x14ac:dyDescent="0.25">
      <c r="A8" s="731"/>
      <c r="B8" s="6" t="s">
        <v>9</v>
      </c>
      <c r="C8" s="471">
        <f>'BIZ kWh ENTRY'!AU75</f>
        <v>0</v>
      </c>
      <c r="D8" s="471">
        <f>'BIZ kWh ENTRY'!AV75</f>
        <v>0</v>
      </c>
      <c r="E8" s="471">
        <f>'BIZ kWh ENTRY'!AW75</f>
        <v>0</v>
      </c>
      <c r="F8" s="471">
        <f>'BIZ kWh ENTRY'!AX75</f>
        <v>0</v>
      </c>
      <c r="G8" s="471">
        <f>'BIZ kWh ENTRY'!AY75</f>
        <v>0</v>
      </c>
      <c r="H8" s="471">
        <f>'BIZ kWh ENTRY'!AZ75</f>
        <v>0</v>
      </c>
      <c r="I8" s="471">
        <f>'BIZ kWh ENTRY'!BA75</f>
        <v>0</v>
      </c>
      <c r="J8" s="471">
        <f>'BIZ kWh ENTRY'!BB75</f>
        <v>0</v>
      </c>
      <c r="K8" s="471">
        <f>'BIZ kWh ENTRY'!BC75</f>
        <v>0</v>
      </c>
      <c r="L8" s="471">
        <f>'BIZ kWh ENTRY'!BD75</f>
        <v>0</v>
      </c>
      <c r="M8" s="471">
        <f>'BIZ kWh ENTRY'!BE75</f>
        <v>0</v>
      </c>
      <c r="N8" s="471">
        <f>SUM('BIZ kWh ENTRY'!BF75:BL75)</f>
        <v>0</v>
      </c>
      <c r="O8" s="109"/>
      <c r="P8" s="109"/>
      <c r="Q8" s="109"/>
      <c r="R8" s="109"/>
      <c r="S8" s="109"/>
      <c r="T8" s="109"/>
      <c r="U8" s="109"/>
      <c r="V8" s="109"/>
      <c r="W8" s="109"/>
      <c r="X8" s="109"/>
      <c r="Y8" s="109"/>
      <c r="Z8" s="109"/>
      <c r="AA8" s="109"/>
    </row>
    <row r="9" spans="1:27" x14ac:dyDescent="0.25">
      <c r="A9" s="731"/>
      <c r="B9" s="6" t="s">
        <v>3</v>
      </c>
      <c r="C9" s="471">
        <f>'BIZ kWh ENTRY'!AU76</f>
        <v>0</v>
      </c>
      <c r="D9" s="471">
        <f>'BIZ kWh ENTRY'!AV76</f>
        <v>0</v>
      </c>
      <c r="E9" s="471">
        <f>'BIZ kWh ENTRY'!AW76</f>
        <v>0</v>
      </c>
      <c r="F9" s="471">
        <f>'BIZ kWh ENTRY'!AX76</f>
        <v>0</v>
      </c>
      <c r="G9" s="471">
        <f>'BIZ kWh ENTRY'!AY76</f>
        <v>0</v>
      </c>
      <c r="H9" s="471">
        <f>'BIZ kWh ENTRY'!AZ76</f>
        <v>26614</v>
      </c>
      <c r="I9" s="471">
        <f>'BIZ kWh ENTRY'!BA76</f>
        <v>2694584</v>
      </c>
      <c r="J9" s="471">
        <f>'BIZ kWh ENTRY'!BB76</f>
        <v>0</v>
      </c>
      <c r="K9" s="471">
        <f>'BIZ kWh ENTRY'!BC76</f>
        <v>51677</v>
      </c>
      <c r="L9" s="471">
        <f>'BIZ kWh ENTRY'!BD76</f>
        <v>47387</v>
      </c>
      <c r="M9" s="471">
        <f>'BIZ kWh ENTRY'!BE76</f>
        <v>111910.3456032286</v>
      </c>
      <c r="N9" s="471">
        <f>SUM('BIZ kWh ENTRY'!BF76:BL76)</f>
        <v>1391058.9964024485</v>
      </c>
      <c r="O9" s="109"/>
      <c r="P9" s="109"/>
      <c r="Q9" s="109"/>
      <c r="R9" s="109"/>
      <c r="S9" s="109"/>
      <c r="T9" s="109"/>
      <c r="U9" s="109"/>
      <c r="V9" s="109"/>
      <c r="W9" s="109"/>
      <c r="X9" s="109"/>
      <c r="Y9" s="109"/>
      <c r="Z9" s="109"/>
      <c r="AA9" s="109"/>
    </row>
    <row r="10" spans="1:27" x14ac:dyDescent="0.25">
      <c r="A10" s="731"/>
      <c r="B10" s="6" t="s">
        <v>4</v>
      </c>
      <c r="C10" s="471">
        <f>'BIZ kWh ENTRY'!AU77</f>
        <v>0</v>
      </c>
      <c r="D10" s="471">
        <f>'BIZ kWh ENTRY'!AV77</f>
        <v>0</v>
      </c>
      <c r="E10" s="471">
        <f>'BIZ kWh ENTRY'!AW77</f>
        <v>0</v>
      </c>
      <c r="F10" s="471">
        <f>'BIZ kWh ENTRY'!AX77</f>
        <v>0</v>
      </c>
      <c r="G10" s="471">
        <f>'BIZ kWh ENTRY'!AY77</f>
        <v>0</v>
      </c>
      <c r="H10" s="471">
        <f>'BIZ kWh ENTRY'!AZ77</f>
        <v>0</v>
      </c>
      <c r="I10" s="471">
        <f>'BIZ kWh ENTRY'!BA77</f>
        <v>0</v>
      </c>
      <c r="J10" s="471">
        <f>'BIZ kWh ENTRY'!BB77</f>
        <v>0</v>
      </c>
      <c r="K10" s="471">
        <f>'BIZ kWh ENTRY'!BC77</f>
        <v>0</v>
      </c>
      <c r="L10" s="471">
        <f>'BIZ kWh ENTRY'!BD77</f>
        <v>0</v>
      </c>
      <c r="M10" s="471">
        <f>'BIZ kWh ENTRY'!BE77</f>
        <v>0</v>
      </c>
      <c r="N10" s="471">
        <f>SUM('BIZ kWh ENTRY'!BF77:BL77)</f>
        <v>0</v>
      </c>
      <c r="O10" s="109"/>
      <c r="P10" s="109"/>
      <c r="Q10" s="109"/>
      <c r="R10" s="109"/>
      <c r="S10" s="109"/>
      <c r="T10" s="109"/>
      <c r="U10" s="109"/>
      <c r="V10" s="109"/>
      <c r="W10" s="109"/>
      <c r="X10" s="109"/>
      <c r="Y10" s="109"/>
      <c r="Z10" s="109"/>
      <c r="AA10" s="109"/>
    </row>
    <row r="11" spans="1:27" x14ac:dyDescent="0.25">
      <c r="A11" s="731"/>
      <c r="B11" s="6" t="s">
        <v>5</v>
      </c>
      <c r="C11" s="471">
        <f>'BIZ kWh ENTRY'!AU78</f>
        <v>0</v>
      </c>
      <c r="D11" s="471">
        <f>'BIZ kWh ENTRY'!AV78</f>
        <v>0</v>
      </c>
      <c r="E11" s="471">
        <f>'BIZ kWh ENTRY'!AW78</f>
        <v>0</v>
      </c>
      <c r="F11" s="471">
        <f>'BIZ kWh ENTRY'!AX78</f>
        <v>0</v>
      </c>
      <c r="G11" s="471">
        <f>'BIZ kWh ENTRY'!AY78</f>
        <v>0</v>
      </c>
      <c r="H11" s="471">
        <f>'BIZ kWh ENTRY'!AZ78</f>
        <v>0</v>
      </c>
      <c r="I11" s="471">
        <f>'BIZ kWh ENTRY'!BA78</f>
        <v>0</v>
      </c>
      <c r="J11" s="471">
        <f>'BIZ kWh ENTRY'!BB78</f>
        <v>0</v>
      </c>
      <c r="K11" s="471">
        <f>'BIZ kWh ENTRY'!BC78</f>
        <v>0</v>
      </c>
      <c r="L11" s="471">
        <f>'BIZ kWh ENTRY'!BD78</f>
        <v>0</v>
      </c>
      <c r="M11" s="471">
        <f>'BIZ kWh ENTRY'!BE78</f>
        <v>0</v>
      </c>
      <c r="N11" s="471">
        <f>SUM('BIZ kWh ENTRY'!BF78:BL78)</f>
        <v>0</v>
      </c>
      <c r="O11" s="109"/>
      <c r="P11" s="109"/>
      <c r="Q11" s="109"/>
      <c r="R11" s="109"/>
      <c r="S11" s="109"/>
      <c r="T11" s="109"/>
      <c r="U11" s="109"/>
      <c r="V11" s="109"/>
      <c r="W11" s="109"/>
      <c r="X11" s="109"/>
      <c r="Y11" s="109"/>
      <c r="Z11" s="109"/>
      <c r="AA11" s="109"/>
    </row>
    <row r="12" spans="1:27" x14ac:dyDescent="0.25">
      <c r="A12" s="731"/>
      <c r="B12" s="6" t="s">
        <v>21</v>
      </c>
      <c r="C12" s="471">
        <f>'BIZ kWh ENTRY'!AU79</f>
        <v>0</v>
      </c>
      <c r="D12" s="471">
        <f>'BIZ kWh ENTRY'!AV79</f>
        <v>0</v>
      </c>
      <c r="E12" s="471">
        <f>'BIZ kWh ENTRY'!AW79</f>
        <v>0</v>
      </c>
      <c r="F12" s="471">
        <f>'BIZ kWh ENTRY'!AX79</f>
        <v>0</v>
      </c>
      <c r="G12" s="471">
        <f>'BIZ kWh ENTRY'!AY79</f>
        <v>0</v>
      </c>
      <c r="H12" s="471">
        <f>'BIZ kWh ENTRY'!AZ79</f>
        <v>0</v>
      </c>
      <c r="I12" s="471">
        <f>'BIZ kWh ENTRY'!BA79</f>
        <v>40112</v>
      </c>
      <c r="J12" s="471">
        <f>'BIZ kWh ENTRY'!BB79</f>
        <v>0</v>
      </c>
      <c r="K12" s="471">
        <f>'BIZ kWh ENTRY'!BC79</f>
        <v>0</v>
      </c>
      <c r="L12" s="471">
        <f>'BIZ kWh ENTRY'!BD79</f>
        <v>0</v>
      </c>
      <c r="M12" s="471">
        <f>'BIZ kWh ENTRY'!BE79</f>
        <v>1591.6775756425134</v>
      </c>
      <c r="N12" s="471">
        <f>SUM('BIZ kWh ENTRY'!BF79:BL79)</f>
        <v>19784.742858534071</v>
      </c>
      <c r="O12" s="109"/>
      <c r="P12" s="109"/>
      <c r="Q12" s="109"/>
      <c r="R12" s="109"/>
      <c r="S12" s="109"/>
      <c r="T12" s="109"/>
      <c r="U12" s="109"/>
      <c r="V12" s="109"/>
      <c r="W12" s="109"/>
      <c r="X12" s="109"/>
      <c r="Y12" s="109"/>
      <c r="Z12" s="109"/>
      <c r="AA12" s="109"/>
    </row>
    <row r="13" spans="1:27" x14ac:dyDescent="0.25">
      <c r="A13" s="731"/>
      <c r="B13" s="6" t="s">
        <v>22</v>
      </c>
      <c r="C13" s="471">
        <f>'BIZ kWh ENTRY'!AU80</f>
        <v>0</v>
      </c>
      <c r="D13" s="471">
        <f>'BIZ kWh ENTRY'!AV80</f>
        <v>0</v>
      </c>
      <c r="E13" s="471">
        <f>'BIZ kWh ENTRY'!AW80</f>
        <v>0</v>
      </c>
      <c r="F13" s="471">
        <f>'BIZ kWh ENTRY'!AX80</f>
        <v>0</v>
      </c>
      <c r="G13" s="471">
        <f>'BIZ kWh ENTRY'!AY80</f>
        <v>0</v>
      </c>
      <c r="H13" s="471">
        <f>'BIZ kWh ENTRY'!AZ80</f>
        <v>0</v>
      </c>
      <c r="I13" s="471">
        <f>'BIZ kWh ENTRY'!BA80</f>
        <v>0</v>
      </c>
      <c r="J13" s="471">
        <f>'BIZ kWh ENTRY'!BB80</f>
        <v>0</v>
      </c>
      <c r="K13" s="471">
        <f>'BIZ kWh ENTRY'!BC80</f>
        <v>0</v>
      </c>
      <c r="L13" s="471">
        <f>'BIZ kWh ENTRY'!BD80</f>
        <v>0</v>
      </c>
      <c r="M13" s="471">
        <f>'BIZ kWh ENTRY'!BE80</f>
        <v>0</v>
      </c>
      <c r="N13" s="471">
        <f>SUM('BIZ kWh ENTRY'!BF80:BL80)</f>
        <v>0</v>
      </c>
      <c r="O13" s="109"/>
      <c r="P13" s="109"/>
      <c r="Q13" s="109"/>
      <c r="R13" s="109"/>
      <c r="S13" s="109"/>
      <c r="T13" s="109"/>
      <c r="U13" s="109"/>
      <c r="V13" s="109"/>
      <c r="W13" s="109"/>
      <c r="X13" s="109"/>
      <c r="Y13" s="109"/>
      <c r="Z13" s="109"/>
      <c r="AA13" s="109"/>
    </row>
    <row r="14" spans="1:27" x14ac:dyDescent="0.25">
      <c r="A14" s="731"/>
      <c r="B14" s="6" t="s">
        <v>7</v>
      </c>
      <c r="C14" s="471">
        <f>'BIZ kWh ENTRY'!AU81</f>
        <v>0</v>
      </c>
      <c r="D14" s="471">
        <f>'BIZ kWh ENTRY'!AV81</f>
        <v>0</v>
      </c>
      <c r="E14" s="471">
        <f>'BIZ kWh ENTRY'!AW81</f>
        <v>558088</v>
      </c>
      <c r="F14" s="471">
        <f>'BIZ kWh ENTRY'!AX81</f>
        <v>0</v>
      </c>
      <c r="G14" s="471">
        <f>'BIZ kWh ENTRY'!AY81</f>
        <v>0</v>
      </c>
      <c r="H14" s="471">
        <f>'BIZ kWh ENTRY'!AZ81</f>
        <v>0</v>
      </c>
      <c r="I14" s="471">
        <f>'BIZ kWh ENTRY'!BA81</f>
        <v>0</v>
      </c>
      <c r="J14" s="471">
        <f>'BIZ kWh ENTRY'!BB81</f>
        <v>0</v>
      </c>
      <c r="K14" s="471">
        <f>'BIZ kWh ENTRY'!BC81</f>
        <v>0</v>
      </c>
      <c r="L14" s="471">
        <f>'BIZ kWh ENTRY'!BD81</f>
        <v>0</v>
      </c>
      <c r="M14" s="471">
        <f>'BIZ kWh ENTRY'!BE81</f>
        <v>22145.396759951611</v>
      </c>
      <c r="N14" s="471">
        <f>SUM('BIZ kWh ENTRY'!BF81:BL81)</f>
        <v>275269.93349704734</v>
      </c>
      <c r="O14" s="109"/>
      <c r="P14" s="109"/>
      <c r="Q14" s="109"/>
      <c r="R14" s="109"/>
      <c r="S14" s="109"/>
      <c r="T14" s="109"/>
      <c r="U14" s="109"/>
      <c r="V14" s="109"/>
      <c r="W14" s="109"/>
      <c r="X14" s="109"/>
      <c r="Y14" s="109"/>
      <c r="Z14" s="109"/>
      <c r="AA14" s="109"/>
    </row>
    <row r="15" spans="1:27" x14ac:dyDescent="0.25">
      <c r="A15" s="731"/>
      <c r="B15" s="6" t="s">
        <v>8</v>
      </c>
      <c r="C15" s="471">
        <f>'BIZ kWh ENTRY'!AU82</f>
        <v>0</v>
      </c>
      <c r="D15" s="471">
        <f>'BIZ kWh ENTRY'!AV82</f>
        <v>0</v>
      </c>
      <c r="E15" s="471">
        <f>'BIZ kWh ENTRY'!AW82</f>
        <v>0</v>
      </c>
      <c r="F15" s="471">
        <f>'BIZ kWh ENTRY'!AX82</f>
        <v>0</v>
      </c>
      <c r="G15" s="471">
        <f>'BIZ kWh ENTRY'!AY82</f>
        <v>0</v>
      </c>
      <c r="H15" s="471">
        <f>'BIZ kWh ENTRY'!AZ82</f>
        <v>0</v>
      </c>
      <c r="I15" s="471">
        <f>'BIZ kWh ENTRY'!BA82</f>
        <v>0</v>
      </c>
      <c r="J15" s="471">
        <f>'BIZ kWh ENTRY'!BB82</f>
        <v>0</v>
      </c>
      <c r="K15" s="471">
        <f>'BIZ kWh ENTRY'!BC82</f>
        <v>0</v>
      </c>
      <c r="L15" s="471">
        <f>'BIZ kWh ENTRY'!BD82</f>
        <v>0</v>
      </c>
      <c r="M15" s="471">
        <f>'BIZ kWh ENTRY'!BE82</f>
        <v>0</v>
      </c>
      <c r="N15" s="471">
        <f>SUM('BIZ kWh ENTRY'!BF82:BL82)</f>
        <v>0</v>
      </c>
      <c r="O15" s="109"/>
      <c r="P15" s="109"/>
      <c r="Q15" s="109"/>
      <c r="R15" s="109"/>
      <c r="S15" s="109"/>
      <c r="T15" s="109"/>
      <c r="U15" s="109"/>
      <c r="V15" s="109"/>
      <c r="W15" s="109"/>
      <c r="X15" s="109"/>
      <c r="Y15" s="109"/>
      <c r="Z15" s="109"/>
      <c r="AA15" s="109"/>
    </row>
    <row r="16" spans="1:27" x14ac:dyDescent="0.25">
      <c r="A16" s="731"/>
      <c r="B16" s="6" t="s">
        <v>11</v>
      </c>
      <c r="C16" s="2"/>
      <c r="D16" s="2"/>
      <c r="E16" s="165"/>
      <c r="F16" s="165"/>
      <c r="G16" s="165"/>
      <c r="H16" s="165"/>
      <c r="I16" s="165"/>
      <c r="J16" s="165"/>
      <c r="K16" s="165"/>
      <c r="L16" s="165"/>
      <c r="M16" s="165"/>
      <c r="N16" s="165"/>
      <c r="O16" s="109"/>
      <c r="P16" s="109"/>
      <c r="Q16" s="109"/>
      <c r="R16" s="109"/>
      <c r="S16" s="109"/>
      <c r="T16" s="109"/>
      <c r="U16" s="109"/>
      <c r="V16" s="109"/>
      <c r="W16" s="109"/>
      <c r="X16" s="109"/>
      <c r="Y16" s="109"/>
      <c r="Z16" s="109"/>
      <c r="AA16" s="109"/>
    </row>
    <row r="17" spans="1:27" ht="15.75" thickBot="1" x14ac:dyDescent="0.3">
      <c r="A17" s="732"/>
      <c r="B17" s="136" t="str">
        <f>'1M - RES'!B14</f>
        <v>Monthly kWh</v>
      </c>
      <c r="C17" s="166">
        <f>SUM(C3:C16)</f>
        <v>0</v>
      </c>
      <c r="D17" s="166">
        <f t="shared" ref="D17:AA17" si="0">SUM(D3:D16)</f>
        <v>0</v>
      </c>
      <c r="E17" s="166">
        <f t="shared" si="0"/>
        <v>707138</v>
      </c>
      <c r="F17" s="166">
        <f t="shared" si="0"/>
        <v>0</v>
      </c>
      <c r="G17" s="166">
        <f t="shared" si="0"/>
        <v>197924</v>
      </c>
      <c r="H17" s="166">
        <f t="shared" si="0"/>
        <v>736034</v>
      </c>
      <c r="I17" s="166">
        <f t="shared" si="0"/>
        <v>2474119</v>
      </c>
      <c r="J17" s="166">
        <f t="shared" si="0"/>
        <v>420808</v>
      </c>
      <c r="K17" s="166">
        <f t="shared" si="0"/>
        <v>-369131</v>
      </c>
      <c r="L17" s="166">
        <f t="shared" si="0"/>
        <v>915283</v>
      </c>
      <c r="M17" s="166">
        <f t="shared" si="0"/>
        <v>201664.9377490773</v>
      </c>
      <c r="N17" s="166">
        <f t="shared" si="0"/>
        <v>2506719.3243186679</v>
      </c>
      <c r="O17" s="167">
        <f t="shared" si="0"/>
        <v>0</v>
      </c>
      <c r="P17" s="167">
        <f t="shared" si="0"/>
        <v>0</v>
      </c>
      <c r="Q17" s="167">
        <f t="shared" si="0"/>
        <v>0</v>
      </c>
      <c r="R17" s="167">
        <f t="shared" si="0"/>
        <v>0</v>
      </c>
      <c r="S17" s="167">
        <f t="shared" si="0"/>
        <v>0</v>
      </c>
      <c r="T17" s="167">
        <f t="shared" si="0"/>
        <v>0</v>
      </c>
      <c r="U17" s="167">
        <f t="shared" si="0"/>
        <v>0</v>
      </c>
      <c r="V17" s="167">
        <f t="shared" si="0"/>
        <v>0</v>
      </c>
      <c r="W17" s="167">
        <f t="shared" si="0"/>
        <v>0</v>
      </c>
      <c r="X17" s="167">
        <f t="shared" si="0"/>
        <v>0</v>
      </c>
      <c r="Y17" s="167">
        <f t="shared" si="0"/>
        <v>0</v>
      </c>
      <c r="Z17" s="167">
        <f t="shared" si="0"/>
        <v>0</v>
      </c>
      <c r="AA17" s="167">
        <f t="shared" si="0"/>
        <v>0</v>
      </c>
    </row>
    <row r="18" spans="1:27" x14ac:dyDescent="0.25">
      <c r="A18" s="287"/>
      <c r="B18" s="220"/>
      <c r="C18" s="305"/>
    </row>
    <row r="19" spans="1:27" ht="15.75" thickBot="1" x14ac:dyDescent="0.3">
      <c r="A19" s="222"/>
      <c r="B19" s="222"/>
      <c r="C19" s="222"/>
    </row>
    <row r="20" spans="1:27" ht="16.350000000000001" customHeight="1" thickBot="1" x14ac:dyDescent="0.3">
      <c r="A20" s="733" t="s">
        <v>205</v>
      </c>
      <c r="B20" s="313" t="s">
        <v>10</v>
      </c>
      <c r="C20" s="102">
        <f>C$2</f>
        <v>45658</v>
      </c>
      <c r="D20" s="102">
        <f t="shared" ref="D20:AA20" si="1">D$2</f>
        <v>45689</v>
      </c>
      <c r="E20" s="102">
        <f t="shared" si="1"/>
        <v>45717</v>
      </c>
      <c r="F20" s="102">
        <f t="shared" si="1"/>
        <v>45748</v>
      </c>
      <c r="G20" s="102">
        <f t="shared" si="1"/>
        <v>45778</v>
      </c>
      <c r="H20" s="102">
        <f t="shared" si="1"/>
        <v>45809</v>
      </c>
      <c r="I20" s="102">
        <f t="shared" si="1"/>
        <v>45839</v>
      </c>
      <c r="J20" s="102">
        <f t="shared" si="1"/>
        <v>45870</v>
      </c>
      <c r="K20" s="102">
        <f t="shared" si="1"/>
        <v>45901</v>
      </c>
      <c r="L20" s="102">
        <f t="shared" si="1"/>
        <v>45931</v>
      </c>
      <c r="M20" s="102">
        <f t="shared" si="1"/>
        <v>45962</v>
      </c>
      <c r="N20" s="102">
        <f t="shared" si="1"/>
        <v>45992</v>
      </c>
      <c r="O20" s="102">
        <f t="shared" si="1"/>
        <v>46023</v>
      </c>
      <c r="P20" s="102">
        <f t="shared" si="1"/>
        <v>46054</v>
      </c>
      <c r="Q20" s="102">
        <f t="shared" si="1"/>
        <v>46082</v>
      </c>
      <c r="R20" s="102">
        <f t="shared" si="1"/>
        <v>46113</v>
      </c>
      <c r="S20" s="102">
        <f t="shared" si="1"/>
        <v>46143</v>
      </c>
      <c r="T20" s="102">
        <f t="shared" si="1"/>
        <v>46174</v>
      </c>
      <c r="U20" s="102">
        <f t="shared" si="1"/>
        <v>46204</v>
      </c>
      <c r="V20" s="102">
        <f t="shared" si="1"/>
        <v>46235</v>
      </c>
      <c r="W20" s="102">
        <f t="shared" si="1"/>
        <v>46266</v>
      </c>
      <c r="X20" s="102">
        <f t="shared" si="1"/>
        <v>46296</v>
      </c>
      <c r="Y20" s="102">
        <f t="shared" si="1"/>
        <v>46327</v>
      </c>
      <c r="Z20" s="102">
        <f t="shared" si="1"/>
        <v>46357</v>
      </c>
      <c r="AA20" s="102">
        <f t="shared" si="1"/>
        <v>46388</v>
      </c>
    </row>
    <row r="21" spans="1:27" ht="15" customHeight="1" x14ac:dyDescent="0.25">
      <c r="A21" s="734"/>
      <c r="B21" s="312" t="str">
        <f t="shared" ref="B21:C35" si="2">B3</f>
        <v>Air Comp</v>
      </c>
      <c r="C21" s="2">
        <f>C3</f>
        <v>0</v>
      </c>
      <c r="D21" s="2">
        <f>IF(SUM($C$17:$N$17)=0,0,C21+D3)</f>
        <v>0</v>
      </c>
      <c r="E21" s="2">
        <f t="shared" ref="E21:AA21" si="3">IF(SUM($C$17:$N$17)=0,0,D21+E3)</f>
        <v>0</v>
      </c>
      <c r="F21" s="2">
        <f t="shared" si="3"/>
        <v>0</v>
      </c>
      <c r="G21" s="2">
        <f t="shared" si="3"/>
        <v>193001</v>
      </c>
      <c r="H21" s="2">
        <f t="shared" si="3"/>
        <v>831789</v>
      </c>
      <c r="I21" s="2">
        <f t="shared" si="3"/>
        <v>410981</v>
      </c>
      <c r="J21" s="2">
        <f t="shared" si="3"/>
        <v>831789</v>
      </c>
      <c r="K21" s="2">
        <f t="shared" si="3"/>
        <v>410981</v>
      </c>
      <c r="L21" s="2">
        <f t="shared" si="3"/>
        <v>831789</v>
      </c>
      <c r="M21" s="2">
        <f t="shared" si="3"/>
        <v>864795.08044889581</v>
      </c>
      <c r="N21" s="2">
        <f t="shared" si="3"/>
        <v>1275064.6126975296</v>
      </c>
      <c r="O21" s="2">
        <f t="shared" si="3"/>
        <v>1275064.6126975296</v>
      </c>
      <c r="P21" s="2">
        <f t="shared" si="3"/>
        <v>1275064.6126975296</v>
      </c>
      <c r="Q21" s="2">
        <f t="shared" si="3"/>
        <v>1275064.6126975296</v>
      </c>
      <c r="R21" s="2">
        <f t="shared" si="3"/>
        <v>1275064.6126975296</v>
      </c>
      <c r="S21" s="2">
        <f t="shared" si="3"/>
        <v>1275064.6126975296</v>
      </c>
      <c r="T21" s="2">
        <f t="shared" si="3"/>
        <v>1275064.6126975296</v>
      </c>
      <c r="U21" s="2">
        <f t="shared" si="3"/>
        <v>1275064.6126975296</v>
      </c>
      <c r="V21" s="2">
        <f t="shared" si="3"/>
        <v>1275064.6126975296</v>
      </c>
      <c r="W21" s="2">
        <f t="shared" si="3"/>
        <v>1275064.6126975296</v>
      </c>
      <c r="X21" s="2">
        <f t="shared" si="3"/>
        <v>1275064.6126975296</v>
      </c>
      <c r="Y21" s="2">
        <f t="shared" si="3"/>
        <v>1275064.6126975296</v>
      </c>
      <c r="Z21" s="2">
        <f t="shared" si="3"/>
        <v>1275064.6126975296</v>
      </c>
      <c r="AA21" s="2">
        <f t="shared" si="3"/>
        <v>1275064.6126975296</v>
      </c>
    </row>
    <row r="22" spans="1:27" x14ac:dyDescent="0.25">
      <c r="A22" s="734"/>
      <c r="B22" s="7" t="str">
        <f t="shared" si="2"/>
        <v>Building Shell</v>
      </c>
      <c r="C22" s="2">
        <f t="shared" si="2"/>
        <v>0</v>
      </c>
      <c r="D22" s="2">
        <f t="shared" ref="D22:AA22" si="4">IF(SUM($C$17:$N$17)=0,0,C22+D4)</f>
        <v>0</v>
      </c>
      <c r="E22" s="2">
        <f t="shared" si="4"/>
        <v>0</v>
      </c>
      <c r="F22" s="2">
        <f t="shared" si="4"/>
        <v>0</v>
      </c>
      <c r="G22" s="2">
        <f t="shared" si="4"/>
        <v>0</v>
      </c>
      <c r="H22" s="2">
        <f t="shared" si="4"/>
        <v>0</v>
      </c>
      <c r="I22" s="2">
        <f t="shared" si="4"/>
        <v>0</v>
      </c>
      <c r="J22" s="2">
        <f t="shared" si="4"/>
        <v>0</v>
      </c>
      <c r="K22" s="2">
        <f t="shared" si="4"/>
        <v>0</v>
      </c>
      <c r="L22" s="2">
        <f t="shared" si="4"/>
        <v>0</v>
      </c>
      <c r="M22" s="2">
        <f t="shared" si="4"/>
        <v>0</v>
      </c>
      <c r="N22" s="2">
        <f t="shared" si="4"/>
        <v>0</v>
      </c>
      <c r="O22" s="2">
        <f t="shared" si="4"/>
        <v>0</v>
      </c>
      <c r="P22" s="2">
        <f t="shared" si="4"/>
        <v>0</v>
      </c>
      <c r="Q22" s="2">
        <f t="shared" si="4"/>
        <v>0</v>
      </c>
      <c r="R22" s="2">
        <f t="shared" si="4"/>
        <v>0</v>
      </c>
      <c r="S22" s="2">
        <f t="shared" si="4"/>
        <v>0</v>
      </c>
      <c r="T22" s="2">
        <f t="shared" si="4"/>
        <v>0</v>
      </c>
      <c r="U22" s="2">
        <f t="shared" si="4"/>
        <v>0</v>
      </c>
      <c r="V22" s="2">
        <f t="shared" si="4"/>
        <v>0</v>
      </c>
      <c r="W22" s="2">
        <f t="shared" si="4"/>
        <v>0</v>
      </c>
      <c r="X22" s="2">
        <f t="shared" si="4"/>
        <v>0</v>
      </c>
      <c r="Y22" s="2">
        <f t="shared" si="4"/>
        <v>0</v>
      </c>
      <c r="Z22" s="2">
        <f t="shared" si="4"/>
        <v>0</v>
      </c>
      <c r="AA22" s="2">
        <f t="shared" si="4"/>
        <v>0</v>
      </c>
    </row>
    <row r="23" spans="1:27" x14ac:dyDescent="0.25">
      <c r="A23" s="734"/>
      <c r="B23" s="6" t="str">
        <f t="shared" si="2"/>
        <v>Cooking</v>
      </c>
      <c r="C23" s="2">
        <f t="shared" si="2"/>
        <v>0</v>
      </c>
      <c r="D23" s="2">
        <f t="shared" ref="D23:AA23" si="5">IF(SUM($C$17:$N$17)=0,0,C23+D5)</f>
        <v>0</v>
      </c>
      <c r="E23" s="2">
        <f t="shared" si="5"/>
        <v>0</v>
      </c>
      <c r="F23" s="2">
        <f t="shared" si="5"/>
        <v>0</v>
      </c>
      <c r="G23" s="2">
        <f t="shared" si="5"/>
        <v>0</v>
      </c>
      <c r="H23" s="2">
        <f t="shared" si="5"/>
        <v>0</v>
      </c>
      <c r="I23" s="2">
        <f t="shared" si="5"/>
        <v>0</v>
      </c>
      <c r="J23" s="2">
        <f t="shared" si="5"/>
        <v>0</v>
      </c>
      <c r="K23" s="2">
        <f t="shared" si="5"/>
        <v>0</v>
      </c>
      <c r="L23" s="2">
        <f t="shared" si="5"/>
        <v>0</v>
      </c>
      <c r="M23" s="2">
        <f t="shared" si="5"/>
        <v>0</v>
      </c>
      <c r="N23" s="2">
        <f t="shared" si="5"/>
        <v>0</v>
      </c>
      <c r="O23" s="2">
        <f t="shared" si="5"/>
        <v>0</v>
      </c>
      <c r="P23" s="2">
        <f t="shared" si="5"/>
        <v>0</v>
      </c>
      <c r="Q23" s="2">
        <f t="shared" si="5"/>
        <v>0</v>
      </c>
      <c r="R23" s="2">
        <f t="shared" si="5"/>
        <v>0</v>
      </c>
      <c r="S23" s="2">
        <f t="shared" si="5"/>
        <v>0</v>
      </c>
      <c r="T23" s="2">
        <f t="shared" si="5"/>
        <v>0</v>
      </c>
      <c r="U23" s="2">
        <f t="shared" si="5"/>
        <v>0</v>
      </c>
      <c r="V23" s="2">
        <f t="shared" si="5"/>
        <v>0</v>
      </c>
      <c r="W23" s="2">
        <f t="shared" si="5"/>
        <v>0</v>
      </c>
      <c r="X23" s="2">
        <f t="shared" si="5"/>
        <v>0</v>
      </c>
      <c r="Y23" s="2">
        <f t="shared" si="5"/>
        <v>0</v>
      </c>
      <c r="Z23" s="2">
        <f t="shared" si="5"/>
        <v>0</v>
      </c>
      <c r="AA23" s="2">
        <f t="shared" si="5"/>
        <v>0</v>
      </c>
    </row>
    <row r="24" spans="1:27" x14ac:dyDescent="0.25">
      <c r="A24" s="734"/>
      <c r="B24" s="6" t="str">
        <f t="shared" si="2"/>
        <v>Cooling</v>
      </c>
      <c r="C24" s="2">
        <f t="shared" si="2"/>
        <v>0</v>
      </c>
      <c r="D24" s="2">
        <f t="shared" ref="D24:AA24" si="6">IF(SUM($C$17:$N$17)=0,0,C24+D6)</f>
        <v>0</v>
      </c>
      <c r="E24" s="2">
        <f t="shared" si="6"/>
        <v>149050</v>
      </c>
      <c r="F24" s="2">
        <f t="shared" si="6"/>
        <v>149050</v>
      </c>
      <c r="G24" s="2">
        <f t="shared" si="6"/>
        <v>153973</v>
      </c>
      <c r="H24" s="2">
        <f t="shared" si="6"/>
        <v>224605</v>
      </c>
      <c r="I24" s="2">
        <f t="shared" si="6"/>
        <v>384836</v>
      </c>
      <c r="J24" s="2">
        <f t="shared" si="6"/>
        <v>384836</v>
      </c>
      <c r="K24" s="2">
        <f t="shared" si="6"/>
        <v>384836</v>
      </c>
      <c r="L24" s="2">
        <f t="shared" si="6"/>
        <v>831924</v>
      </c>
      <c r="M24" s="2">
        <f t="shared" si="6"/>
        <v>864935.43736135878</v>
      </c>
      <c r="N24" s="2">
        <f t="shared" si="6"/>
        <v>1275271.5566733626</v>
      </c>
      <c r="O24" s="2">
        <f t="shared" si="6"/>
        <v>1275271.5566733626</v>
      </c>
      <c r="P24" s="2">
        <f t="shared" si="6"/>
        <v>1275271.5566733626</v>
      </c>
      <c r="Q24" s="2">
        <f t="shared" si="6"/>
        <v>1275271.5566733626</v>
      </c>
      <c r="R24" s="2">
        <f t="shared" si="6"/>
        <v>1275271.5566733626</v>
      </c>
      <c r="S24" s="2">
        <f t="shared" si="6"/>
        <v>1275271.5566733626</v>
      </c>
      <c r="T24" s="2">
        <f t="shared" si="6"/>
        <v>1275271.5566733626</v>
      </c>
      <c r="U24" s="2">
        <f t="shared" si="6"/>
        <v>1275271.5566733626</v>
      </c>
      <c r="V24" s="2">
        <f t="shared" si="6"/>
        <v>1275271.5566733626</v>
      </c>
      <c r="W24" s="2">
        <f t="shared" si="6"/>
        <v>1275271.5566733626</v>
      </c>
      <c r="X24" s="2">
        <f t="shared" si="6"/>
        <v>1275271.5566733626</v>
      </c>
      <c r="Y24" s="2">
        <f t="shared" si="6"/>
        <v>1275271.5566733626</v>
      </c>
      <c r="Z24" s="2">
        <f t="shared" si="6"/>
        <v>1275271.5566733626</v>
      </c>
      <c r="AA24" s="2">
        <f t="shared" si="6"/>
        <v>1275271.5566733626</v>
      </c>
    </row>
    <row r="25" spans="1:27" x14ac:dyDescent="0.25">
      <c r="A25" s="734"/>
      <c r="B25" s="7" t="str">
        <f t="shared" si="2"/>
        <v>Ext Lighting</v>
      </c>
      <c r="C25" s="2">
        <f t="shared" si="2"/>
        <v>0</v>
      </c>
      <c r="D25" s="2">
        <f t="shared" ref="D25:AA25" si="7">IF(SUM($C$17:$N$17)=0,0,C25+D7)</f>
        <v>0</v>
      </c>
      <c r="E25" s="2">
        <f t="shared" si="7"/>
        <v>0</v>
      </c>
      <c r="F25" s="2">
        <f t="shared" si="7"/>
        <v>0</v>
      </c>
      <c r="G25" s="2">
        <f t="shared" si="7"/>
        <v>0</v>
      </c>
      <c r="H25" s="2">
        <f t="shared" si="7"/>
        <v>0</v>
      </c>
      <c r="I25" s="2">
        <f t="shared" si="7"/>
        <v>0</v>
      </c>
      <c r="J25" s="2">
        <f t="shared" si="7"/>
        <v>0</v>
      </c>
      <c r="K25" s="2">
        <f t="shared" si="7"/>
        <v>0</v>
      </c>
      <c r="L25" s="2">
        <f t="shared" si="7"/>
        <v>0</v>
      </c>
      <c r="M25" s="2">
        <f t="shared" si="7"/>
        <v>0</v>
      </c>
      <c r="N25" s="2">
        <f t="shared" si="7"/>
        <v>0</v>
      </c>
      <c r="O25" s="2">
        <f t="shared" si="7"/>
        <v>0</v>
      </c>
      <c r="P25" s="2">
        <f t="shared" si="7"/>
        <v>0</v>
      </c>
      <c r="Q25" s="2">
        <f t="shared" si="7"/>
        <v>0</v>
      </c>
      <c r="R25" s="2">
        <f t="shared" si="7"/>
        <v>0</v>
      </c>
      <c r="S25" s="2">
        <f t="shared" si="7"/>
        <v>0</v>
      </c>
      <c r="T25" s="2">
        <f t="shared" si="7"/>
        <v>0</v>
      </c>
      <c r="U25" s="2">
        <f t="shared" si="7"/>
        <v>0</v>
      </c>
      <c r="V25" s="2">
        <f t="shared" si="7"/>
        <v>0</v>
      </c>
      <c r="W25" s="2">
        <f t="shared" si="7"/>
        <v>0</v>
      </c>
      <c r="X25" s="2">
        <f t="shared" si="7"/>
        <v>0</v>
      </c>
      <c r="Y25" s="2">
        <f t="shared" si="7"/>
        <v>0</v>
      </c>
      <c r="Z25" s="2">
        <f t="shared" si="7"/>
        <v>0</v>
      </c>
      <c r="AA25" s="2">
        <f t="shared" si="7"/>
        <v>0</v>
      </c>
    </row>
    <row r="26" spans="1:27" x14ac:dyDescent="0.25">
      <c r="A26" s="734"/>
      <c r="B26" s="6" t="str">
        <f t="shared" si="2"/>
        <v>Heating</v>
      </c>
      <c r="C26" s="2">
        <f t="shared" si="2"/>
        <v>0</v>
      </c>
      <c r="D26" s="2">
        <f t="shared" ref="D26:AA26" si="8">IF(SUM($C$17:$N$17)=0,0,C26+D8)</f>
        <v>0</v>
      </c>
      <c r="E26" s="2">
        <f t="shared" si="8"/>
        <v>0</v>
      </c>
      <c r="F26" s="2">
        <f t="shared" si="8"/>
        <v>0</v>
      </c>
      <c r="G26" s="2">
        <f t="shared" si="8"/>
        <v>0</v>
      </c>
      <c r="H26" s="2">
        <f t="shared" si="8"/>
        <v>0</v>
      </c>
      <c r="I26" s="2">
        <f t="shared" si="8"/>
        <v>0</v>
      </c>
      <c r="J26" s="2">
        <f t="shared" si="8"/>
        <v>0</v>
      </c>
      <c r="K26" s="2">
        <f t="shared" si="8"/>
        <v>0</v>
      </c>
      <c r="L26" s="2">
        <f t="shared" si="8"/>
        <v>0</v>
      </c>
      <c r="M26" s="2">
        <f t="shared" si="8"/>
        <v>0</v>
      </c>
      <c r="N26" s="2">
        <f t="shared" si="8"/>
        <v>0</v>
      </c>
      <c r="O26" s="2">
        <f t="shared" si="8"/>
        <v>0</v>
      </c>
      <c r="P26" s="2">
        <f t="shared" si="8"/>
        <v>0</v>
      </c>
      <c r="Q26" s="2">
        <f t="shared" si="8"/>
        <v>0</v>
      </c>
      <c r="R26" s="2">
        <f t="shared" si="8"/>
        <v>0</v>
      </c>
      <c r="S26" s="2">
        <f t="shared" si="8"/>
        <v>0</v>
      </c>
      <c r="T26" s="2">
        <f t="shared" si="8"/>
        <v>0</v>
      </c>
      <c r="U26" s="2">
        <f t="shared" si="8"/>
        <v>0</v>
      </c>
      <c r="V26" s="2">
        <f t="shared" si="8"/>
        <v>0</v>
      </c>
      <c r="W26" s="2">
        <f t="shared" si="8"/>
        <v>0</v>
      </c>
      <c r="X26" s="2">
        <f t="shared" si="8"/>
        <v>0</v>
      </c>
      <c r="Y26" s="2">
        <f t="shared" si="8"/>
        <v>0</v>
      </c>
      <c r="Z26" s="2">
        <f t="shared" si="8"/>
        <v>0</v>
      </c>
      <c r="AA26" s="2">
        <f t="shared" si="8"/>
        <v>0</v>
      </c>
    </row>
    <row r="27" spans="1:27" x14ac:dyDescent="0.25">
      <c r="A27" s="734"/>
      <c r="B27" s="6" t="str">
        <f t="shared" si="2"/>
        <v>HVAC</v>
      </c>
      <c r="C27" s="2">
        <f t="shared" si="2"/>
        <v>0</v>
      </c>
      <c r="D27" s="2">
        <f t="shared" ref="D27:AA27" si="9">IF(SUM($C$17:$N$17)=0,0,C27+D9)</f>
        <v>0</v>
      </c>
      <c r="E27" s="2">
        <f t="shared" si="9"/>
        <v>0</v>
      </c>
      <c r="F27" s="2">
        <f t="shared" si="9"/>
        <v>0</v>
      </c>
      <c r="G27" s="2">
        <f t="shared" si="9"/>
        <v>0</v>
      </c>
      <c r="H27" s="2">
        <f t="shared" si="9"/>
        <v>26614</v>
      </c>
      <c r="I27" s="2">
        <f t="shared" si="9"/>
        <v>2721198</v>
      </c>
      <c r="J27" s="2">
        <f t="shared" si="9"/>
        <v>2721198</v>
      </c>
      <c r="K27" s="2">
        <f t="shared" si="9"/>
        <v>2772875</v>
      </c>
      <c r="L27" s="2">
        <f t="shared" si="9"/>
        <v>2820262</v>
      </c>
      <c r="M27" s="2">
        <f t="shared" si="9"/>
        <v>2932172.3456032285</v>
      </c>
      <c r="N27" s="2">
        <f t="shared" si="9"/>
        <v>4323231.3420056775</v>
      </c>
      <c r="O27" s="2">
        <f t="shared" si="9"/>
        <v>4323231.3420056775</v>
      </c>
      <c r="P27" s="2">
        <f t="shared" si="9"/>
        <v>4323231.3420056775</v>
      </c>
      <c r="Q27" s="2">
        <f t="shared" si="9"/>
        <v>4323231.3420056775</v>
      </c>
      <c r="R27" s="2">
        <f t="shared" si="9"/>
        <v>4323231.3420056775</v>
      </c>
      <c r="S27" s="2">
        <f t="shared" si="9"/>
        <v>4323231.3420056775</v>
      </c>
      <c r="T27" s="2">
        <f t="shared" si="9"/>
        <v>4323231.3420056775</v>
      </c>
      <c r="U27" s="2">
        <f t="shared" si="9"/>
        <v>4323231.3420056775</v>
      </c>
      <c r="V27" s="2">
        <f t="shared" si="9"/>
        <v>4323231.3420056775</v>
      </c>
      <c r="W27" s="2">
        <f t="shared" si="9"/>
        <v>4323231.3420056775</v>
      </c>
      <c r="X27" s="2">
        <f t="shared" si="9"/>
        <v>4323231.3420056775</v>
      </c>
      <c r="Y27" s="2">
        <f t="shared" si="9"/>
        <v>4323231.3420056775</v>
      </c>
      <c r="Z27" s="2">
        <f t="shared" si="9"/>
        <v>4323231.3420056775</v>
      </c>
      <c r="AA27" s="2">
        <f t="shared" si="9"/>
        <v>4323231.3420056775</v>
      </c>
    </row>
    <row r="28" spans="1:27" x14ac:dyDescent="0.25">
      <c r="A28" s="734"/>
      <c r="B28" s="6" t="str">
        <f t="shared" si="2"/>
        <v>Lighting</v>
      </c>
      <c r="C28" s="2">
        <f t="shared" si="2"/>
        <v>0</v>
      </c>
      <c r="D28" s="2">
        <f t="shared" ref="D28:AA28" si="10">IF(SUM($C$17:$N$17)=0,0,C28+D10)</f>
        <v>0</v>
      </c>
      <c r="E28" s="2">
        <f t="shared" si="10"/>
        <v>0</v>
      </c>
      <c r="F28" s="2">
        <f t="shared" si="10"/>
        <v>0</v>
      </c>
      <c r="G28" s="2">
        <f t="shared" si="10"/>
        <v>0</v>
      </c>
      <c r="H28" s="2">
        <f t="shared" si="10"/>
        <v>0</v>
      </c>
      <c r="I28" s="2">
        <f t="shared" si="10"/>
        <v>0</v>
      </c>
      <c r="J28" s="2">
        <f t="shared" si="10"/>
        <v>0</v>
      </c>
      <c r="K28" s="2">
        <f t="shared" si="10"/>
        <v>0</v>
      </c>
      <c r="L28" s="2">
        <f t="shared" si="10"/>
        <v>0</v>
      </c>
      <c r="M28" s="2">
        <f t="shared" si="10"/>
        <v>0</v>
      </c>
      <c r="N28" s="2">
        <f t="shared" si="10"/>
        <v>0</v>
      </c>
      <c r="O28" s="2">
        <f t="shared" si="10"/>
        <v>0</v>
      </c>
      <c r="P28" s="2">
        <f t="shared" si="10"/>
        <v>0</v>
      </c>
      <c r="Q28" s="2">
        <f t="shared" si="10"/>
        <v>0</v>
      </c>
      <c r="R28" s="2">
        <f t="shared" si="10"/>
        <v>0</v>
      </c>
      <c r="S28" s="2">
        <f t="shared" si="10"/>
        <v>0</v>
      </c>
      <c r="T28" s="2">
        <f t="shared" si="10"/>
        <v>0</v>
      </c>
      <c r="U28" s="2">
        <f t="shared" si="10"/>
        <v>0</v>
      </c>
      <c r="V28" s="2">
        <f t="shared" si="10"/>
        <v>0</v>
      </c>
      <c r="W28" s="2">
        <f t="shared" si="10"/>
        <v>0</v>
      </c>
      <c r="X28" s="2">
        <f t="shared" si="10"/>
        <v>0</v>
      </c>
      <c r="Y28" s="2">
        <f t="shared" si="10"/>
        <v>0</v>
      </c>
      <c r="Z28" s="2">
        <f t="shared" si="10"/>
        <v>0</v>
      </c>
      <c r="AA28" s="2">
        <f t="shared" si="10"/>
        <v>0</v>
      </c>
    </row>
    <row r="29" spans="1:27" x14ac:dyDescent="0.25">
      <c r="A29" s="734"/>
      <c r="B29" s="6" t="str">
        <f t="shared" si="2"/>
        <v>Miscellaneous</v>
      </c>
      <c r="C29" s="2">
        <f t="shared" si="2"/>
        <v>0</v>
      </c>
      <c r="D29" s="2">
        <f t="shared" ref="D29:AA29" si="11">IF(SUM($C$17:$N$17)=0,0,C29+D11)</f>
        <v>0</v>
      </c>
      <c r="E29" s="2">
        <f t="shared" si="11"/>
        <v>0</v>
      </c>
      <c r="F29" s="2">
        <f t="shared" si="11"/>
        <v>0</v>
      </c>
      <c r="G29" s="2">
        <f t="shared" si="11"/>
        <v>0</v>
      </c>
      <c r="H29" s="2">
        <f t="shared" si="11"/>
        <v>0</v>
      </c>
      <c r="I29" s="2">
        <f t="shared" si="11"/>
        <v>0</v>
      </c>
      <c r="J29" s="2">
        <f t="shared" si="11"/>
        <v>0</v>
      </c>
      <c r="K29" s="2">
        <f t="shared" si="11"/>
        <v>0</v>
      </c>
      <c r="L29" s="2">
        <f t="shared" si="11"/>
        <v>0</v>
      </c>
      <c r="M29" s="2">
        <f t="shared" si="11"/>
        <v>0</v>
      </c>
      <c r="N29" s="2">
        <f t="shared" si="11"/>
        <v>0</v>
      </c>
      <c r="O29" s="2">
        <f t="shared" si="11"/>
        <v>0</v>
      </c>
      <c r="P29" s="2">
        <f t="shared" si="11"/>
        <v>0</v>
      </c>
      <c r="Q29" s="2">
        <f t="shared" si="11"/>
        <v>0</v>
      </c>
      <c r="R29" s="2">
        <f t="shared" si="11"/>
        <v>0</v>
      </c>
      <c r="S29" s="2">
        <f t="shared" si="11"/>
        <v>0</v>
      </c>
      <c r="T29" s="2">
        <f t="shared" si="11"/>
        <v>0</v>
      </c>
      <c r="U29" s="2">
        <f t="shared" si="11"/>
        <v>0</v>
      </c>
      <c r="V29" s="2">
        <f t="shared" si="11"/>
        <v>0</v>
      </c>
      <c r="W29" s="2">
        <f t="shared" si="11"/>
        <v>0</v>
      </c>
      <c r="X29" s="2">
        <f t="shared" si="11"/>
        <v>0</v>
      </c>
      <c r="Y29" s="2">
        <f t="shared" si="11"/>
        <v>0</v>
      </c>
      <c r="Z29" s="2">
        <f t="shared" si="11"/>
        <v>0</v>
      </c>
      <c r="AA29" s="2">
        <f t="shared" si="11"/>
        <v>0</v>
      </c>
    </row>
    <row r="30" spans="1:27" ht="15" customHeight="1" x14ac:dyDescent="0.25">
      <c r="A30" s="734"/>
      <c r="B30" s="6" t="str">
        <f t="shared" si="2"/>
        <v>Motors</v>
      </c>
      <c r="C30" s="2">
        <f t="shared" si="2"/>
        <v>0</v>
      </c>
      <c r="D30" s="2">
        <f t="shared" ref="D30:AA30" si="12">IF(SUM($C$17:$N$17)=0,0,C30+D12)</f>
        <v>0</v>
      </c>
      <c r="E30" s="2">
        <f t="shared" si="12"/>
        <v>0</v>
      </c>
      <c r="F30" s="2">
        <f t="shared" si="12"/>
        <v>0</v>
      </c>
      <c r="G30" s="2">
        <f t="shared" si="12"/>
        <v>0</v>
      </c>
      <c r="H30" s="2">
        <f t="shared" si="12"/>
        <v>0</v>
      </c>
      <c r="I30" s="2">
        <f t="shared" si="12"/>
        <v>40112</v>
      </c>
      <c r="J30" s="2">
        <f t="shared" si="12"/>
        <v>40112</v>
      </c>
      <c r="K30" s="2">
        <f t="shared" si="12"/>
        <v>40112</v>
      </c>
      <c r="L30" s="2">
        <f t="shared" si="12"/>
        <v>40112</v>
      </c>
      <c r="M30" s="2">
        <f t="shared" si="12"/>
        <v>41703.677575642512</v>
      </c>
      <c r="N30" s="2">
        <f t="shared" si="12"/>
        <v>61488.420434176587</v>
      </c>
      <c r="O30" s="2">
        <f t="shared" si="12"/>
        <v>61488.420434176587</v>
      </c>
      <c r="P30" s="2">
        <f t="shared" si="12"/>
        <v>61488.420434176587</v>
      </c>
      <c r="Q30" s="2">
        <f t="shared" si="12"/>
        <v>61488.420434176587</v>
      </c>
      <c r="R30" s="2">
        <f t="shared" si="12"/>
        <v>61488.420434176587</v>
      </c>
      <c r="S30" s="2">
        <f t="shared" si="12"/>
        <v>61488.420434176587</v>
      </c>
      <c r="T30" s="2">
        <f t="shared" si="12"/>
        <v>61488.420434176587</v>
      </c>
      <c r="U30" s="2">
        <f t="shared" si="12"/>
        <v>61488.420434176587</v>
      </c>
      <c r="V30" s="2">
        <f t="shared" si="12"/>
        <v>61488.420434176587</v>
      </c>
      <c r="W30" s="2">
        <f t="shared" si="12"/>
        <v>61488.420434176587</v>
      </c>
      <c r="X30" s="2">
        <f t="shared" si="12"/>
        <v>61488.420434176587</v>
      </c>
      <c r="Y30" s="2">
        <f t="shared" si="12"/>
        <v>61488.420434176587</v>
      </c>
      <c r="Z30" s="2">
        <f t="shared" si="12"/>
        <v>61488.420434176587</v>
      </c>
      <c r="AA30" s="2">
        <f t="shared" si="12"/>
        <v>61488.420434176587</v>
      </c>
    </row>
    <row r="31" spans="1:27" x14ac:dyDescent="0.25">
      <c r="A31" s="734"/>
      <c r="B31" s="6" t="str">
        <f t="shared" si="2"/>
        <v>Process</v>
      </c>
      <c r="C31" s="2">
        <f t="shared" si="2"/>
        <v>0</v>
      </c>
      <c r="D31" s="2">
        <f t="shared" ref="D31:AA31" si="13">IF(SUM($C$17:$N$17)=0,0,C31+D13)</f>
        <v>0</v>
      </c>
      <c r="E31" s="2">
        <f t="shared" si="13"/>
        <v>0</v>
      </c>
      <c r="F31" s="2">
        <f t="shared" si="13"/>
        <v>0</v>
      </c>
      <c r="G31" s="2">
        <f t="shared" si="13"/>
        <v>0</v>
      </c>
      <c r="H31" s="2">
        <f t="shared" si="13"/>
        <v>0</v>
      </c>
      <c r="I31" s="2">
        <f t="shared" si="13"/>
        <v>0</v>
      </c>
      <c r="J31" s="2">
        <f t="shared" si="13"/>
        <v>0</v>
      </c>
      <c r="K31" s="2">
        <f t="shared" si="13"/>
        <v>0</v>
      </c>
      <c r="L31" s="2">
        <f t="shared" si="13"/>
        <v>0</v>
      </c>
      <c r="M31" s="2">
        <f t="shared" si="13"/>
        <v>0</v>
      </c>
      <c r="N31" s="2">
        <f t="shared" si="13"/>
        <v>0</v>
      </c>
      <c r="O31" s="2">
        <f t="shared" si="13"/>
        <v>0</v>
      </c>
      <c r="P31" s="2">
        <f t="shared" si="13"/>
        <v>0</v>
      </c>
      <c r="Q31" s="2">
        <f t="shared" si="13"/>
        <v>0</v>
      </c>
      <c r="R31" s="2">
        <f t="shared" si="13"/>
        <v>0</v>
      </c>
      <c r="S31" s="2">
        <f t="shared" si="13"/>
        <v>0</v>
      </c>
      <c r="T31" s="2">
        <f t="shared" si="13"/>
        <v>0</v>
      </c>
      <c r="U31" s="2">
        <f t="shared" si="13"/>
        <v>0</v>
      </c>
      <c r="V31" s="2">
        <f t="shared" si="13"/>
        <v>0</v>
      </c>
      <c r="W31" s="2">
        <f t="shared" si="13"/>
        <v>0</v>
      </c>
      <c r="X31" s="2">
        <f t="shared" si="13"/>
        <v>0</v>
      </c>
      <c r="Y31" s="2">
        <f t="shared" si="13"/>
        <v>0</v>
      </c>
      <c r="Z31" s="2">
        <f t="shared" si="13"/>
        <v>0</v>
      </c>
      <c r="AA31" s="2">
        <f t="shared" si="13"/>
        <v>0</v>
      </c>
    </row>
    <row r="32" spans="1:27" x14ac:dyDescent="0.25">
      <c r="A32" s="734"/>
      <c r="B32" s="6" t="str">
        <f t="shared" si="2"/>
        <v>Refrigeration</v>
      </c>
      <c r="C32" s="2">
        <f t="shared" si="2"/>
        <v>0</v>
      </c>
      <c r="D32" s="2">
        <f t="shared" ref="D32:AA32" si="14">IF(SUM($C$17:$N$17)=0,0,C32+D14)</f>
        <v>0</v>
      </c>
      <c r="E32" s="2">
        <f t="shared" si="14"/>
        <v>558088</v>
      </c>
      <c r="F32" s="2">
        <f t="shared" si="14"/>
        <v>558088</v>
      </c>
      <c r="G32" s="2">
        <f t="shared" si="14"/>
        <v>558088</v>
      </c>
      <c r="H32" s="2">
        <f t="shared" si="14"/>
        <v>558088</v>
      </c>
      <c r="I32" s="2">
        <f t="shared" si="14"/>
        <v>558088</v>
      </c>
      <c r="J32" s="2">
        <f t="shared" si="14"/>
        <v>558088</v>
      </c>
      <c r="K32" s="2">
        <f t="shared" si="14"/>
        <v>558088</v>
      </c>
      <c r="L32" s="2">
        <f t="shared" si="14"/>
        <v>558088</v>
      </c>
      <c r="M32" s="2">
        <f t="shared" si="14"/>
        <v>580233.3967599516</v>
      </c>
      <c r="N32" s="2">
        <f t="shared" si="14"/>
        <v>855503.330256999</v>
      </c>
      <c r="O32" s="2">
        <f t="shared" si="14"/>
        <v>855503.330256999</v>
      </c>
      <c r="P32" s="2">
        <f t="shared" si="14"/>
        <v>855503.330256999</v>
      </c>
      <c r="Q32" s="2">
        <f t="shared" si="14"/>
        <v>855503.330256999</v>
      </c>
      <c r="R32" s="2">
        <f t="shared" si="14"/>
        <v>855503.330256999</v>
      </c>
      <c r="S32" s="2">
        <f t="shared" si="14"/>
        <v>855503.330256999</v>
      </c>
      <c r="T32" s="2">
        <f t="shared" si="14"/>
        <v>855503.330256999</v>
      </c>
      <c r="U32" s="2">
        <f t="shared" si="14"/>
        <v>855503.330256999</v>
      </c>
      <c r="V32" s="2">
        <f t="shared" si="14"/>
        <v>855503.330256999</v>
      </c>
      <c r="W32" s="2">
        <f t="shared" si="14"/>
        <v>855503.330256999</v>
      </c>
      <c r="X32" s="2">
        <f t="shared" si="14"/>
        <v>855503.330256999</v>
      </c>
      <c r="Y32" s="2">
        <f t="shared" si="14"/>
        <v>855503.330256999</v>
      </c>
      <c r="Z32" s="2">
        <f t="shared" si="14"/>
        <v>855503.330256999</v>
      </c>
      <c r="AA32" s="2">
        <f t="shared" si="14"/>
        <v>855503.330256999</v>
      </c>
    </row>
    <row r="33" spans="1:27" x14ac:dyDescent="0.25">
      <c r="A33" s="734"/>
      <c r="B33" s="6" t="str">
        <f t="shared" si="2"/>
        <v>Water Heating</v>
      </c>
      <c r="C33" s="2">
        <f t="shared" si="2"/>
        <v>0</v>
      </c>
      <c r="D33" s="2">
        <f t="shared" ref="D33:AA33" si="15">IF(SUM($C$17:$N$17)=0,0,C33+D15)</f>
        <v>0</v>
      </c>
      <c r="E33" s="2">
        <f t="shared" si="15"/>
        <v>0</v>
      </c>
      <c r="F33" s="2">
        <f t="shared" si="15"/>
        <v>0</v>
      </c>
      <c r="G33" s="2">
        <f t="shared" si="15"/>
        <v>0</v>
      </c>
      <c r="H33" s="2">
        <f t="shared" si="15"/>
        <v>0</v>
      </c>
      <c r="I33" s="2">
        <f t="shared" si="15"/>
        <v>0</v>
      </c>
      <c r="J33" s="2">
        <f t="shared" si="15"/>
        <v>0</v>
      </c>
      <c r="K33" s="2">
        <f t="shared" si="15"/>
        <v>0</v>
      </c>
      <c r="L33" s="2">
        <f t="shared" si="15"/>
        <v>0</v>
      </c>
      <c r="M33" s="2">
        <f t="shared" si="15"/>
        <v>0</v>
      </c>
      <c r="N33" s="2">
        <f t="shared" si="15"/>
        <v>0</v>
      </c>
      <c r="O33" s="2">
        <f t="shared" si="15"/>
        <v>0</v>
      </c>
      <c r="P33" s="2">
        <f t="shared" si="15"/>
        <v>0</v>
      </c>
      <c r="Q33" s="2">
        <f t="shared" si="15"/>
        <v>0</v>
      </c>
      <c r="R33" s="2">
        <f t="shared" si="15"/>
        <v>0</v>
      </c>
      <c r="S33" s="2">
        <f t="shared" si="15"/>
        <v>0</v>
      </c>
      <c r="T33" s="2">
        <f t="shared" si="15"/>
        <v>0</v>
      </c>
      <c r="U33" s="2">
        <f t="shared" si="15"/>
        <v>0</v>
      </c>
      <c r="V33" s="2">
        <f t="shared" si="15"/>
        <v>0</v>
      </c>
      <c r="W33" s="2">
        <f t="shared" si="15"/>
        <v>0</v>
      </c>
      <c r="X33" s="2">
        <f t="shared" si="15"/>
        <v>0</v>
      </c>
      <c r="Y33" s="2">
        <f t="shared" si="15"/>
        <v>0</v>
      </c>
      <c r="Z33" s="2">
        <f t="shared" si="15"/>
        <v>0</v>
      </c>
      <c r="AA33" s="2">
        <f t="shared" si="15"/>
        <v>0</v>
      </c>
    </row>
    <row r="34" spans="1:27" ht="15" customHeight="1" x14ac:dyDescent="0.25">
      <c r="A34" s="734"/>
      <c r="B34" s="6" t="str">
        <f t="shared" si="2"/>
        <v xml:space="preserve"> </v>
      </c>
      <c r="C34" s="2"/>
      <c r="D34" s="2"/>
      <c r="E34" s="2"/>
      <c r="F34" s="2"/>
      <c r="G34" s="2"/>
      <c r="H34" s="2"/>
      <c r="I34" s="2"/>
      <c r="J34" s="2"/>
      <c r="K34" s="2"/>
      <c r="L34" s="2"/>
      <c r="M34" s="2"/>
      <c r="N34" s="2"/>
      <c r="O34" s="2"/>
      <c r="P34" s="2"/>
      <c r="Q34" s="2"/>
      <c r="R34" s="2"/>
      <c r="S34" s="2"/>
      <c r="T34" s="2"/>
      <c r="U34" s="2"/>
      <c r="V34" s="2"/>
      <c r="W34" s="2"/>
      <c r="X34" s="2"/>
      <c r="Y34" s="2"/>
      <c r="Z34" s="2"/>
      <c r="AA34" s="2"/>
    </row>
    <row r="35" spans="1:27" ht="15" customHeight="1" thickBot="1" x14ac:dyDescent="0.3">
      <c r="A35" s="735"/>
      <c r="B35" s="136" t="str">
        <f t="shared" si="2"/>
        <v>Monthly kWh</v>
      </c>
      <c r="C35" s="166">
        <f>SUM(C21:C34)</f>
        <v>0</v>
      </c>
      <c r="D35" s="166">
        <f t="shared" ref="D35:AA35" si="16">SUM(D21:D34)</f>
        <v>0</v>
      </c>
      <c r="E35" s="166">
        <f t="shared" si="16"/>
        <v>707138</v>
      </c>
      <c r="F35" s="166">
        <f t="shared" si="16"/>
        <v>707138</v>
      </c>
      <c r="G35" s="166">
        <f t="shared" si="16"/>
        <v>905062</v>
      </c>
      <c r="H35" s="166">
        <f t="shared" si="16"/>
        <v>1641096</v>
      </c>
      <c r="I35" s="166">
        <f t="shared" si="16"/>
        <v>4115215</v>
      </c>
      <c r="J35" s="166">
        <f t="shared" si="16"/>
        <v>4536023</v>
      </c>
      <c r="K35" s="166">
        <f t="shared" si="16"/>
        <v>4166892</v>
      </c>
      <c r="L35" s="166">
        <f t="shared" si="16"/>
        <v>5082175</v>
      </c>
      <c r="M35" s="166">
        <f t="shared" si="16"/>
        <v>5283839.9377490766</v>
      </c>
      <c r="N35" s="166">
        <f t="shared" si="16"/>
        <v>7790559.2620677464</v>
      </c>
      <c r="O35" s="166">
        <f t="shared" si="16"/>
        <v>7790559.2620677464</v>
      </c>
      <c r="P35" s="166">
        <f t="shared" si="16"/>
        <v>7790559.2620677464</v>
      </c>
      <c r="Q35" s="166">
        <f t="shared" si="16"/>
        <v>7790559.2620677464</v>
      </c>
      <c r="R35" s="166">
        <f t="shared" si="16"/>
        <v>7790559.2620677464</v>
      </c>
      <c r="S35" s="166">
        <f t="shared" si="16"/>
        <v>7790559.2620677464</v>
      </c>
      <c r="T35" s="166">
        <f t="shared" si="16"/>
        <v>7790559.2620677464</v>
      </c>
      <c r="U35" s="166">
        <f t="shared" si="16"/>
        <v>7790559.2620677464</v>
      </c>
      <c r="V35" s="166">
        <f t="shared" si="16"/>
        <v>7790559.2620677464</v>
      </c>
      <c r="W35" s="166">
        <f t="shared" si="16"/>
        <v>7790559.2620677464</v>
      </c>
      <c r="X35" s="166">
        <f t="shared" si="16"/>
        <v>7790559.2620677464</v>
      </c>
      <c r="Y35" s="166">
        <f t="shared" si="16"/>
        <v>7790559.2620677464</v>
      </c>
      <c r="Z35" s="166">
        <f t="shared" si="16"/>
        <v>7790559.2620677464</v>
      </c>
      <c r="AA35" s="166">
        <f t="shared" si="16"/>
        <v>7790559.2620677464</v>
      </c>
    </row>
    <row r="36" spans="1:27" x14ac:dyDescent="0.25">
      <c r="A36" s="308"/>
      <c r="B36" s="301"/>
      <c r="C36" s="302"/>
      <c r="D36" s="301"/>
      <c r="E36" s="302"/>
      <c r="F36" s="301"/>
      <c r="G36" s="301"/>
      <c r="H36" s="302"/>
      <c r="I36" s="301"/>
      <c r="J36" s="301"/>
      <c r="K36" s="302"/>
      <c r="L36" s="301"/>
      <c r="M36" s="301"/>
      <c r="N36" s="289" t="s">
        <v>169</v>
      </c>
      <c r="O36" s="212">
        <f>SUM(C3:N16)</f>
        <v>7790559.2620677436</v>
      </c>
      <c r="P36" s="301"/>
      <c r="Q36" s="302"/>
      <c r="R36" s="301"/>
      <c r="S36" s="301"/>
      <c r="T36" s="302"/>
      <c r="U36" s="301"/>
      <c r="V36" s="301"/>
      <c r="W36" s="302"/>
      <c r="X36" s="301"/>
      <c r="Y36" s="301"/>
      <c r="Z36" s="302"/>
      <c r="AA36" s="301"/>
    </row>
    <row r="37" spans="1:27" ht="15.75" thickBot="1" x14ac:dyDescent="0.3">
      <c r="C37" s="222"/>
      <c r="D37" s="222"/>
      <c r="E37" s="222"/>
      <c r="F37" s="222"/>
      <c r="G37" s="222"/>
      <c r="H37" s="222"/>
      <c r="I37" s="222"/>
      <c r="J37" s="222"/>
      <c r="K37" s="222"/>
      <c r="L37" s="222"/>
      <c r="M37" s="222"/>
      <c r="N37" s="222"/>
      <c r="O37" s="222"/>
      <c r="P37" s="222"/>
      <c r="Q37" s="222"/>
      <c r="R37" s="222"/>
      <c r="S37" s="222"/>
      <c r="T37" s="222"/>
      <c r="U37" s="222"/>
      <c r="V37" s="222"/>
      <c r="W37" s="222"/>
      <c r="X37" s="222"/>
      <c r="Y37" s="222"/>
      <c r="Z37" s="222"/>
      <c r="AA37" s="222"/>
    </row>
    <row r="38" spans="1:27" ht="16.350000000000001" customHeight="1" thickBot="1" x14ac:dyDescent="0.3">
      <c r="A38" s="736" t="s">
        <v>14</v>
      </c>
      <c r="B38" s="313" t="s">
        <v>10</v>
      </c>
      <c r="C38" s="102">
        <f>C$2</f>
        <v>45658</v>
      </c>
      <c r="D38" s="102">
        <f t="shared" ref="D38:AA38" si="17">D$2</f>
        <v>45689</v>
      </c>
      <c r="E38" s="102">
        <f t="shared" si="17"/>
        <v>45717</v>
      </c>
      <c r="F38" s="102">
        <f t="shared" si="17"/>
        <v>45748</v>
      </c>
      <c r="G38" s="102">
        <f t="shared" si="17"/>
        <v>45778</v>
      </c>
      <c r="H38" s="102">
        <f t="shared" si="17"/>
        <v>45809</v>
      </c>
      <c r="I38" s="102">
        <f t="shared" si="17"/>
        <v>45839</v>
      </c>
      <c r="J38" s="102">
        <f t="shared" si="17"/>
        <v>45870</v>
      </c>
      <c r="K38" s="102">
        <f t="shared" si="17"/>
        <v>45901</v>
      </c>
      <c r="L38" s="102">
        <f t="shared" si="17"/>
        <v>45931</v>
      </c>
      <c r="M38" s="102">
        <f t="shared" si="17"/>
        <v>45962</v>
      </c>
      <c r="N38" s="102">
        <f t="shared" si="17"/>
        <v>45992</v>
      </c>
      <c r="O38" s="102">
        <f t="shared" si="17"/>
        <v>46023</v>
      </c>
      <c r="P38" s="102">
        <f t="shared" si="17"/>
        <v>46054</v>
      </c>
      <c r="Q38" s="102">
        <f t="shared" si="17"/>
        <v>46082</v>
      </c>
      <c r="R38" s="102">
        <f t="shared" si="17"/>
        <v>46113</v>
      </c>
      <c r="S38" s="102">
        <f t="shared" si="17"/>
        <v>46143</v>
      </c>
      <c r="T38" s="102">
        <f t="shared" si="17"/>
        <v>46174</v>
      </c>
      <c r="U38" s="102">
        <f t="shared" si="17"/>
        <v>46204</v>
      </c>
      <c r="V38" s="102">
        <f t="shared" si="17"/>
        <v>46235</v>
      </c>
      <c r="W38" s="102">
        <f t="shared" si="17"/>
        <v>46266</v>
      </c>
      <c r="X38" s="102">
        <f t="shared" si="17"/>
        <v>46296</v>
      </c>
      <c r="Y38" s="102">
        <f t="shared" si="17"/>
        <v>46327</v>
      </c>
      <c r="Z38" s="102">
        <f t="shared" si="17"/>
        <v>46357</v>
      </c>
      <c r="AA38" s="102">
        <f t="shared" si="17"/>
        <v>46388</v>
      </c>
    </row>
    <row r="39" spans="1:27" ht="15" customHeight="1" x14ac:dyDescent="0.25">
      <c r="A39" s="737"/>
      <c r="B39" s="312" t="str">
        <f t="shared" ref="B39:B53" si="18">B21</f>
        <v>Air Comp</v>
      </c>
      <c r="C39" s="2">
        <v>0</v>
      </c>
      <c r="D39" s="2">
        <v>0</v>
      </c>
      <c r="E39" s="2">
        <v>0</v>
      </c>
      <c r="F39" s="2">
        <v>0</v>
      </c>
      <c r="G39" s="2">
        <f>F39</f>
        <v>0</v>
      </c>
      <c r="H39" s="2">
        <f t="shared" ref="H39:AA39" si="19">G39</f>
        <v>0</v>
      </c>
      <c r="I39" s="2">
        <f t="shared" si="19"/>
        <v>0</v>
      </c>
      <c r="J39" s="2">
        <f t="shared" si="19"/>
        <v>0</v>
      </c>
      <c r="K39" s="2">
        <f t="shared" si="19"/>
        <v>0</v>
      </c>
      <c r="L39" s="2">
        <f t="shared" si="19"/>
        <v>0</v>
      </c>
      <c r="M39" s="2">
        <f t="shared" si="19"/>
        <v>0</v>
      </c>
      <c r="N39" s="2">
        <f t="shared" si="19"/>
        <v>0</v>
      </c>
      <c r="O39" s="2">
        <f t="shared" si="19"/>
        <v>0</v>
      </c>
      <c r="P39" s="2">
        <f t="shared" si="19"/>
        <v>0</v>
      </c>
      <c r="Q39" s="2">
        <f t="shared" si="19"/>
        <v>0</v>
      </c>
      <c r="R39" s="2">
        <f t="shared" si="19"/>
        <v>0</v>
      </c>
      <c r="S39" s="2">
        <f t="shared" si="19"/>
        <v>0</v>
      </c>
      <c r="T39" s="2">
        <f t="shared" si="19"/>
        <v>0</v>
      </c>
      <c r="U39" s="2">
        <f t="shared" si="19"/>
        <v>0</v>
      </c>
      <c r="V39" s="2">
        <f t="shared" si="19"/>
        <v>0</v>
      </c>
      <c r="W39" s="2">
        <f t="shared" si="19"/>
        <v>0</v>
      </c>
      <c r="X39" s="2">
        <f t="shared" si="19"/>
        <v>0</v>
      </c>
      <c r="Y39" s="2">
        <f t="shared" si="19"/>
        <v>0</v>
      </c>
      <c r="Z39" s="2">
        <f t="shared" si="19"/>
        <v>0</v>
      </c>
      <c r="AA39" s="2">
        <f t="shared" si="19"/>
        <v>0</v>
      </c>
    </row>
    <row r="40" spans="1:27" x14ac:dyDescent="0.25">
      <c r="A40" s="737"/>
      <c r="B40" s="7" t="str">
        <f t="shared" si="18"/>
        <v>Building Shell</v>
      </c>
      <c r="C40" s="2">
        <v>0</v>
      </c>
      <c r="D40" s="2">
        <v>0</v>
      </c>
      <c r="E40" s="2">
        <v>0</v>
      </c>
      <c r="F40" s="2">
        <v>0</v>
      </c>
      <c r="G40" s="2">
        <f t="shared" ref="G40:AA40" si="20">F40</f>
        <v>0</v>
      </c>
      <c r="H40" s="2">
        <f t="shared" si="20"/>
        <v>0</v>
      </c>
      <c r="I40" s="2">
        <f t="shared" si="20"/>
        <v>0</v>
      </c>
      <c r="J40" s="2">
        <f t="shared" si="20"/>
        <v>0</v>
      </c>
      <c r="K40" s="2">
        <f t="shared" si="20"/>
        <v>0</v>
      </c>
      <c r="L40" s="2">
        <f t="shared" si="20"/>
        <v>0</v>
      </c>
      <c r="M40" s="2">
        <f t="shared" si="20"/>
        <v>0</v>
      </c>
      <c r="N40" s="2">
        <f t="shared" si="20"/>
        <v>0</v>
      </c>
      <c r="O40" s="2">
        <f t="shared" si="20"/>
        <v>0</v>
      </c>
      <c r="P40" s="2">
        <f t="shared" si="20"/>
        <v>0</v>
      </c>
      <c r="Q40" s="2">
        <f t="shared" si="20"/>
        <v>0</v>
      </c>
      <c r="R40" s="2">
        <f t="shared" si="20"/>
        <v>0</v>
      </c>
      <c r="S40" s="2">
        <f t="shared" si="20"/>
        <v>0</v>
      </c>
      <c r="T40" s="2">
        <f t="shared" si="20"/>
        <v>0</v>
      </c>
      <c r="U40" s="2">
        <f t="shared" si="20"/>
        <v>0</v>
      </c>
      <c r="V40" s="2">
        <f t="shared" si="20"/>
        <v>0</v>
      </c>
      <c r="W40" s="2">
        <f t="shared" si="20"/>
        <v>0</v>
      </c>
      <c r="X40" s="2">
        <f t="shared" si="20"/>
        <v>0</v>
      </c>
      <c r="Y40" s="2">
        <f t="shared" si="20"/>
        <v>0</v>
      </c>
      <c r="Z40" s="2">
        <f t="shared" si="20"/>
        <v>0</v>
      </c>
      <c r="AA40" s="2">
        <f t="shared" si="20"/>
        <v>0</v>
      </c>
    </row>
    <row r="41" spans="1:27" x14ac:dyDescent="0.25">
      <c r="A41" s="737"/>
      <c r="B41" s="6" t="str">
        <f t="shared" si="18"/>
        <v>Cooking</v>
      </c>
      <c r="C41" s="2">
        <v>0</v>
      </c>
      <c r="D41" s="2">
        <v>0</v>
      </c>
      <c r="E41" s="2">
        <v>0</v>
      </c>
      <c r="F41" s="2">
        <v>0</v>
      </c>
      <c r="G41" s="2">
        <f t="shared" ref="G41:AA41" si="21">F41</f>
        <v>0</v>
      </c>
      <c r="H41" s="2">
        <f t="shared" si="21"/>
        <v>0</v>
      </c>
      <c r="I41" s="2">
        <f t="shared" si="21"/>
        <v>0</v>
      </c>
      <c r="J41" s="2">
        <f t="shared" si="21"/>
        <v>0</v>
      </c>
      <c r="K41" s="2">
        <f t="shared" si="21"/>
        <v>0</v>
      </c>
      <c r="L41" s="2">
        <f t="shared" si="21"/>
        <v>0</v>
      </c>
      <c r="M41" s="2">
        <f t="shared" si="21"/>
        <v>0</v>
      </c>
      <c r="N41" s="2">
        <f t="shared" si="21"/>
        <v>0</v>
      </c>
      <c r="O41" s="2">
        <f t="shared" si="21"/>
        <v>0</v>
      </c>
      <c r="P41" s="2">
        <f t="shared" si="21"/>
        <v>0</v>
      </c>
      <c r="Q41" s="2">
        <f t="shared" si="21"/>
        <v>0</v>
      </c>
      <c r="R41" s="2">
        <f t="shared" si="21"/>
        <v>0</v>
      </c>
      <c r="S41" s="2">
        <f t="shared" si="21"/>
        <v>0</v>
      </c>
      <c r="T41" s="2">
        <f t="shared" si="21"/>
        <v>0</v>
      </c>
      <c r="U41" s="2">
        <f t="shared" si="21"/>
        <v>0</v>
      </c>
      <c r="V41" s="2">
        <f t="shared" si="21"/>
        <v>0</v>
      </c>
      <c r="W41" s="2">
        <f t="shared" si="21"/>
        <v>0</v>
      </c>
      <c r="X41" s="2">
        <f t="shared" si="21"/>
        <v>0</v>
      </c>
      <c r="Y41" s="2">
        <f t="shared" si="21"/>
        <v>0</v>
      </c>
      <c r="Z41" s="2">
        <f t="shared" si="21"/>
        <v>0</v>
      </c>
      <c r="AA41" s="2">
        <f t="shared" si="21"/>
        <v>0</v>
      </c>
    </row>
    <row r="42" spans="1:27" x14ac:dyDescent="0.25">
      <c r="A42" s="737"/>
      <c r="B42" s="6" t="str">
        <f t="shared" si="18"/>
        <v>Cooling</v>
      </c>
      <c r="C42" s="2">
        <v>0</v>
      </c>
      <c r="D42" s="2">
        <v>0</v>
      </c>
      <c r="E42" s="2">
        <v>0</v>
      </c>
      <c r="F42" s="2">
        <v>0</v>
      </c>
      <c r="G42" s="2">
        <f t="shared" ref="G42:AA42" si="22">F42</f>
        <v>0</v>
      </c>
      <c r="H42" s="2">
        <f t="shared" si="22"/>
        <v>0</v>
      </c>
      <c r="I42" s="2">
        <f t="shared" si="22"/>
        <v>0</v>
      </c>
      <c r="J42" s="2">
        <f t="shared" si="22"/>
        <v>0</v>
      </c>
      <c r="K42" s="2">
        <f t="shared" si="22"/>
        <v>0</v>
      </c>
      <c r="L42" s="2">
        <f t="shared" si="22"/>
        <v>0</v>
      </c>
      <c r="M42" s="2">
        <f t="shared" si="22"/>
        <v>0</v>
      </c>
      <c r="N42" s="2">
        <f t="shared" si="22"/>
        <v>0</v>
      </c>
      <c r="O42" s="2">
        <f t="shared" si="22"/>
        <v>0</v>
      </c>
      <c r="P42" s="2">
        <f t="shared" si="22"/>
        <v>0</v>
      </c>
      <c r="Q42" s="2">
        <f t="shared" si="22"/>
        <v>0</v>
      </c>
      <c r="R42" s="2">
        <f t="shared" si="22"/>
        <v>0</v>
      </c>
      <c r="S42" s="2">
        <f t="shared" si="22"/>
        <v>0</v>
      </c>
      <c r="T42" s="2">
        <f t="shared" si="22"/>
        <v>0</v>
      </c>
      <c r="U42" s="2">
        <f t="shared" si="22"/>
        <v>0</v>
      </c>
      <c r="V42" s="2">
        <f t="shared" si="22"/>
        <v>0</v>
      </c>
      <c r="W42" s="2">
        <f t="shared" si="22"/>
        <v>0</v>
      </c>
      <c r="X42" s="2">
        <f t="shared" si="22"/>
        <v>0</v>
      </c>
      <c r="Y42" s="2">
        <f t="shared" si="22"/>
        <v>0</v>
      </c>
      <c r="Z42" s="2">
        <f t="shared" si="22"/>
        <v>0</v>
      </c>
      <c r="AA42" s="2">
        <f t="shared" si="22"/>
        <v>0</v>
      </c>
    </row>
    <row r="43" spans="1:27" x14ac:dyDescent="0.25">
      <c r="A43" s="737"/>
      <c r="B43" s="7" t="str">
        <f t="shared" si="18"/>
        <v>Ext Lighting</v>
      </c>
      <c r="C43" s="2">
        <v>0</v>
      </c>
      <c r="D43" s="2">
        <v>0</v>
      </c>
      <c r="E43" s="2">
        <v>0</v>
      </c>
      <c r="F43" s="2">
        <v>0</v>
      </c>
      <c r="G43" s="2">
        <f t="shared" ref="G43:AA43" si="23">F43</f>
        <v>0</v>
      </c>
      <c r="H43" s="2">
        <f t="shared" si="23"/>
        <v>0</v>
      </c>
      <c r="I43" s="2">
        <f t="shared" si="23"/>
        <v>0</v>
      </c>
      <c r="J43" s="2">
        <f t="shared" si="23"/>
        <v>0</v>
      </c>
      <c r="K43" s="2">
        <f t="shared" si="23"/>
        <v>0</v>
      </c>
      <c r="L43" s="2">
        <f t="shared" si="23"/>
        <v>0</v>
      </c>
      <c r="M43" s="2">
        <f t="shared" si="23"/>
        <v>0</v>
      </c>
      <c r="N43" s="2">
        <f t="shared" si="23"/>
        <v>0</v>
      </c>
      <c r="O43" s="2">
        <f t="shared" si="23"/>
        <v>0</v>
      </c>
      <c r="P43" s="2">
        <f t="shared" si="23"/>
        <v>0</v>
      </c>
      <c r="Q43" s="2">
        <f t="shared" si="23"/>
        <v>0</v>
      </c>
      <c r="R43" s="2">
        <f t="shared" si="23"/>
        <v>0</v>
      </c>
      <c r="S43" s="2">
        <f t="shared" si="23"/>
        <v>0</v>
      </c>
      <c r="T43" s="2">
        <f t="shared" si="23"/>
        <v>0</v>
      </c>
      <c r="U43" s="2">
        <f t="shared" si="23"/>
        <v>0</v>
      </c>
      <c r="V43" s="2">
        <f t="shared" si="23"/>
        <v>0</v>
      </c>
      <c r="W43" s="2">
        <f t="shared" si="23"/>
        <v>0</v>
      </c>
      <c r="X43" s="2">
        <f t="shared" si="23"/>
        <v>0</v>
      </c>
      <c r="Y43" s="2">
        <f t="shared" si="23"/>
        <v>0</v>
      </c>
      <c r="Z43" s="2">
        <f t="shared" si="23"/>
        <v>0</v>
      </c>
      <c r="AA43" s="2">
        <f t="shared" si="23"/>
        <v>0</v>
      </c>
    </row>
    <row r="44" spans="1:27" x14ac:dyDescent="0.25">
      <c r="A44" s="737"/>
      <c r="B44" s="6" t="str">
        <f t="shared" si="18"/>
        <v>Heating</v>
      </c>
      <c r="C44" s="2">
        <v>0</v>
      </c>
      <c r="D44" s="2">
        <v>0</v>
      </c>
      <c r="E44" s="2">
        <v>0</v>
      </c>
      <c r="F44" s="2">
        <v>0</v>
      </c>
      <c r="G44" s="2">
        <f t="shared" ref="G44:AA44" si="24">F44</f>
        <v>0</v>
      </c>
      <c r="H44" s="2">
        <f t="shared" si="24"/>
        <v>0</v>
      </c>
      <c r="I44" s="2">
        <f t="shared" si="24"/>
        <v>0</v>
      </c>
      <c r="J44" s="2">
        <f t="shared" si="24"/>
        <v>0</v>
      </c>
      <c r="K44" s="2">
        <f t="shared" si="24"/>
        <v>0</v>
      </c>
      <c r="L44" s="2">
        <f t="shared" si="24"/>
        <v>0</v>
      </c>
      <c r="M44" s="2">
        <f t="shared" si="24"/>
        <v>0</v>
      </c>
      <c r="N44" s="2">
        <f t="shared" si="24"/>
        <v>0</v>
      </c>
      <c r="O44" s="2">
        <f t="shared" si="24"/>
        <v>0</v>
      </c>
      <c r="P44" s="2">
        <f t="shared" si="24"/>
        <v>0</v>
      </c>
      <c r="Q44" s="2">
        <f t="shared" si="24"/>
        <v>0</v>
      </c>
      <c r="R44" s="2">
        <f t="shared" si="24"/>
        <v>0</v>
      </c>
      <c r="S44" s="2">
        <f t="shared" si="24"/>
        <v>0</v>
      </c>
      <c r="T44" s="2">
        <f t="shared" si="24"/>
        <v>0</v>
      </c>
      <c r="U44" s="2">
        <f t="shared" si="24"/>
        <v>0</v>
      </c>
      <c r="V44" s="2">
        <f t="shared" si="24"/>
        <v>0</v>
      </c>
      <c r="W44" s="2">
        <f t="shared" si="24"/>
        <v>0</v>
      </c>
      <c r="X44" s="2">
        <f t="shared" si="24"/>
        <v>0</v>
      </c>
      <c r="Y44" s="2">
        <f t="shared" si="24"/>
        <v>0</v>
      </c>
      <c r="Z44" s="2">
        <f t="shared" si="24"/>
        <v>0</v>
      </c>
      <c r="AA44" s="2">
        <f t="shared" si="24"/>
        <v>0</v>
      </c>
    </row>
    <row r="45" spans="1:27" x14ac:dyDescent="0.25">
      <c r="A45" s="737"/>
      <c r="B45" s="6" t="str">
        <f t="shared" si="18"/>
        <v>HVAC</v>
      </c>
      <c r="C45" s="2">
        <v>0</v>
      </c>
      <c r="D45" s="2">
        <v>0</v>
      </c>
      <c r="E45" s="2">
        <v>0</v>
      </c>
      <c r="F45" s="2">
        <v>0</v>
      </c>
      <c r="G45" s="2">
        <f t="shared" ref="G45:AA45" si="25">F45</f>
        <v>0</v>
      </c>
      <c r="H45" s="2">
        <f t="shared" si="25"/>
        <v>0</v>
      </c>
      <c r="I45" s="2">
        <f t="shared" si="25"/>
        <v>0</v>
      </c>
      <c r="J45" s="2">
        <f t="shared" si="25"/>
        <v>0</v>
      </c>
      <c r="K45" s="2">
        <f t="shared" si="25"/>
        <v>0</v>
      </c>
      <c r="L45" s="2">
        <f t="shared" si="25"/>
        <v>0</v>
      </c>
      <c r="M45" s="2">
        <f t="shared" si="25"/>
        <v>0</v>
      </c>
      <c r="N45" s="2">
        <f t="shared" si="25"/>
        <v>0</v>
      </c>
      <c r="O45" s="2">
        <f t="shared" si="25"/>
        <v>0</v>
      </c>
      <c r="P45" s="2">
        <f t="shared" si="25"/>
        <v>0</v>
      </c>
      <c r="Q45" s="2">
        <f t="shared" si="25"/>
        <v>0</v>
      </c>
      <c r="R45" s="2">
        <f t="shared" si="25"/>
        <v>0</v>
      </c>
      <c r="S45" s="2">
        <f t="shared" si="25"/>
        <v>0</v>
      </c>
      <c r="T45" s="2">
        <f t="shared" si="25"/>
        <v>0</v>
      </c>
      <c r="U45" s="2">
        <f t="shared" si="25"/>
        <v>0</v>
      </c>
      <c r="V45" s="2">
        <f t="shared" si="25"/>
        <v>0</v>
      </c>
      <c r="W45" s="2">
        <f t="shared" si="25"/>
        <v>0</v>
      </c>
      <c r="X45" s="2">
        <f t="shared" si="25"/>
        <v>0</v>
      </c>
      <c r="Y45" s="2">
        <f t="shared" si="25"/>
        <v>0</v>
      </c>
      <c r="Z45" s="2">
        <f t="shared" si="25"/>
        <v>0</v>
      </c>
      <c r="AA45" s="2">
        <f t="shared" si="25"/>
        <v>0</v>
      </c>
    </row>
    <row r="46" spans="1:27" x14ac:dyDescent="0.25">
      <c r="A46" s="737"/>
      <c r="B46" s="6" t="str">
        <f t="shared" si="18"/>
        <v>Lighting</v>
      </c>
      <c r="C46" s="2">
        <v>0</v>
      </c>
      <c r="D46" s="2">
        <v>0</v>
      </c>
      <c r="E46" s="2">
        <v>0</v>
      </c>
      <c r="F46" s="2">
        <v>0</v>
      </c>
      <c r="G46" s="2">
        <f t="shared" ref="G46:AA46" si="26">F46</f>
        <v>0</v>
      </c>
      <c r="H46" s="2">
        <f t="shared" si="26"/>
        <v>0</v>
      </c>
      <c r="I46" s="2">
        <f t="shared" si="26"/>
        <v>0</v>
      </c>
      <c r="J46" s="2">
        <f t="shared" si="26"/>
        <v>0</v>
      </c>
      <c r="K46" s="2">
        <f t="shared" si="26"/>
        <v>0</v>
      </c>
      <c r="L46" s="2">
        <f t="shared" si="26"/>
        <v>0</v>
      </c>
      <c r="M46" s="2">
        <f t="shared" si="26"/>
        <v>0</v>
      </c>
      <c r="N46" s="2">
        <f t="shared" si="26"/>
        <v>0</v>
      </c>
      <c r="O46" s="2">
        <f t="shared" si="26"/>
        <v>0</v>
      </c>
      <c r="P46" s="2">
        <f t="shared" si="26"/>
        <v>0</v>
      </c>
      <c r="Q46" s="2">
        <f t="shared" si="26"/>
        <v>0</v>
      </c>
      <c r="R46" s="2">
        <f t="shared" si="26"/>
        <v>0</v>
      </c>
      <c r="S46" s="2">
        <f t="shared" si="26"/>
        <v>0</v>
      </c>
      <c r="T46" s="2">
        <f t="shared" si="26"/>
        <v>0</v>
      </c>
      <c r="U46" s="2">
        <f t="shared" si="26"/>
        <v>0</v>
      </c>
      <c r="V46" s="2">
        <f t="shared" si="26"/>
        <v>0</v>
      </c>
      <c r="W46" s="2">
        <f t="shared" si="26"/>
        <v>0</v>
      </c>
      <c r="X46" s="2">
        <f t="shared" si="26"/>
        <v>0</v>
      </c>
      <c r="Y46" s="2">
        <f t="shared" si="26"/>
        <v>0</v>
      </c>
      <c r="Z46" s="2">
        <f t="shared" si="26"/>
        <v>0</v>
      </c>
      <c r="AA46" s="2">
        <f t="shared" si="26"/>
        <v>0</v>
      </c>
    </row>
    <row r="47" spans="1:27" x14ac:dyDescent="0.25">
      <c r="A47" s="737"/>
      <c r="B47" s="6" t="str">
        <f t="shared" si="18"/>
        <v>Miscellaneous</v>
      </c>
      <c r="C47" s="2">
        <v>0</v>
      </c>
      <c r="D47" s="2">
        <v>0</v>
      </c>
      <c r="E47" s="2">
        <v>0</v>
      </c>
      <c r="F47" s="2">
        <v>0</v>
      </c>
      <c r="G47" s="2">
        <f t="shared" ref="G47:AA47" si="27">F47</f>
        <v>0</v>
      </c>
      <c r="H47" s="2">
        <f t="shared" si="27"/>
        <v>0</v>
      </c>
      <c r="I47" s="2">
        <f t="shared" si="27"/>
        <v>0</v>
      </c>
      <c r="J47" s="2">
        <f t="shared" si="27"/>
        <v>0</v>
      </c>
      <c r="K47" s="2">
        <f t="shared" si="27"/>
        <v>0</v>
      </c>
      <c r="L47" s="2">
        <f t="shared" si="27"/>
        <v>0</v>
      </c>
      <c r="M47" s="2">
        <f t="shared" si="27"/>
        <v>0</v>
      </c>
      <c r="N47" s="2">
        <f t="shared" si="27"/>
        <v>0</v>
      </c>
      <c r="O47" s="2">
        <f t="shared" si="27"/>
        <v>0</v>
      </c>
      <c r="P47" s="2">
        <f t="shared" si="27"/>
        <v>0</v>
      </c>
      <c r="Q47" s="2">
        <f t="shared" si="27"/>
        <v>0</v>
      </c>
      <c r="R47" s="2">
        <f t="shared" si="27"/>
        <v>0</v>
      </c>
      <c r="S47" s="2">
        <f t="shared" si="27"/>
        <v>0</v>
      </c>
      <c r="T47" s="2">
        <f t="shared" si="27"/>
        <v>0</v>
      </c>
      <c r="U47" s="2">
        <f t="shared" si="27"/>
        <v>0</v>
      </c>
      <c r="V47" s="2">
        <f t="shared" si="27"/>
        <v>0</v>
      </c>
      <c r="W47" s="2">
        <f t="shared" si="27"/>
        <v>0</v>
      </c>
      <c r="X47" s="2">
        <f t="shared" si="27"/>
        <v>0</v>
      </c>
      <c r="Y47" s="2">
        <f t="shared" si="27"/>
        <v>0</v>
      </c>
      <c r="Z47" s="2">
        <f t="shared" si="27"/>
        <v>0</v>
      </c>
      <c r="AA47" s="2">
        <f t="shared" si="27"/>
        <v>0</v>
      </c>
    </row>
    <row r="48" spans="1:27" ht="15" customHeight="1" x14ac:dyDescent="0.25">
      <c r="A48" s="737"/>
      <c r="B48" s="6" t="str">
        <f t="shared" si="18"/>
        <v>Motors</v>
      </c>
      <c r="C48" s="2">
        <v>0</v>
      </c>
      <c r="D48" s="2">
        <v>0</v>
      </c>
      <c r="E48" s="2">
        <v>0</v>
      </c>
      <c r="F48" s="2">
        <v>0</v>
      </c>
      <c r="G48" s="2">
        <f t="shared" ref="G48:AA48" si="28">F48</f>
        <v>0</v>
      </c>
      <c r="H48" s="2">
        <f t="shared" si="28"/>
        <v>0</v>
      </c>
      <c r="I48" s="2">
        <f t="shared" si="28"/>
        <v>0</v>
      </c>
      <c r="J48" s="2">
        <f t="shared" si="28"/>
        <v>0</v>
      </c>
      <c r="K48" s="2">
        <f t="shared" si="28"/>
        <v>0</v>
      </c>
      <c r="L48" s="2">
        <f t="shared" si="28"/>
        <v>0</v>
      </c>
      <c r="M48" s="2">
        <f t="shared" si="28"/>
        <v>0</v>
      </c>
      <c r="N48" s="2">
        <f t="shared" si="28"/>
        <v>0</v>
      </c>
      <c r="O48" s="2">
        <f t="shared" si="28"/>
        <v>0</v>
      </c>
      <c r="P48" s="2">
        <f t="shared" si="28"/>
        <v>0</v>
      </c>
      <c r="Q48" s="2">
        <f t="shared" si="28"/>
        <v>0</v>
      </c>
      <c r="R48" s="2">
        <f t="shared" si="28"/>
        <v>0</v>
      </c>
      <c r="S48" s="2">
        <f t="shared" si="28"/>
        <v>0</v>
      </c>
      <c r="T48" s="2">
        <f t="shared" si="28"/>
        <v>0</v>
      </c>
      <c r="U48" s="2">
        <f t="shared" si="28"/>
        <v>0</v>
      </c>
      <c r="V48" s="2">
        <f t="shared" si="28"/>
        <v>0</v>
      </c>
      <c r="W48" s="2">
        <f t="shared" si="28"/>
        <v>0</v>
      </c>
      <c r="X48" s="2">
        <f t="shared" si="28"/>
        <v>0</v>
      </c>
      <c r="Y48" s="2">
        <f t="shared" si="28"/>
        <v>0</v>
      </c>
      <c r="Z48" s="2">
        <f t="shared" si="28"/>
        <v>0</v>
      </c>
      <c r="AA48" s="2">
        <f t="shared" si="28"/>
        <v>0</v>
      </c>
    </row>
    <row r="49" spans="1:28" x14ac:dyDescent="0.25">
      <c r="A49" s="737"/>
      <c r="B49" s="6" t="str">
        <f t="shared" si="18"/>
        <v>Process</v>
      </c>
      <c r="C49" s="2">
        <v>0</v>
      </c>
      <c r="D49" s="2">
        <v>0</v>
      </c>
      <c r="E49" s="2">
        <v>0</v>
      </c>
      <c r="F49" s="2">
        <v>0</v>
      </c>
      <c r="G49" s="2">
        <f t="shared" ref="G49:AA49" si="29">F49</f>
        <v>0</v>
      </c>
      <c r="H49" s="2">
        <f t="shared" si="29"/>
        <v>0</v>
      </c>
      <c r="I49" s="2">
        <f t="shared" si="29"/>
        <v>0</v>
      </c>
      <c r="J49" s="2">
        <f t="shared" si="29"/>
        <v>0</v>
      </c>
      <c r="K49" s="2">
        <f t="shared" si="29"/>
        <v>0</v>
      </c>
      <c r="L49" s="2">
        <f t="shared" si="29"/>
        <v>0</v>
      </c>
      <c r="M49" s="2">
        <f t="shared" si="29"/>
        <v>0</v>
      </c>
      <c r="N49" s="2">
        <f t="shared" si="29"/>
        <v>0</v>
      </c>
      <c r="O49" s="2">
        <f t="shared" si="29"/>
        <v>0</v>
      </c>
      <c r="P49" s="2">
        <f t="shared" si="29"/>
        <v>0</v>
      </c>
      <c r="Q49" s="2">
        <f t="shared" si="29"/>
        <v>0</v>
      </c>
      <c r="R49" s="2">
        <f t="shared" si="29"/>
        <v>0</v>
      </c>
      <c r="S49" s="2">
        <f t="shared" si="29"/>
        <v>0</v>
      </c>
      <c r="T49" s="2">
        <f t="shared" si="29"/>
        <v>0</v>
      </c>
      <c r="U49" s="2">
        <f t="shared" si="29"/>
        <v>0</v>
      </c>
      <c r="V49" s="2">
        <f t="shared" si="29"/>
        <v>0</v>
      </c>
      <c r="W49" s="2">
        <f t="shared" si="29"/>
        <v>0</v>
      </c>
      <c r="X49" s="2">
        <f t="shared" si="29"/>
        <v>0</v>
      </c>
      <c r="Y49" s="2">
        <f t="shared" si="29"/>
        <v>0</v>
      </c>
      <c r="Z49" s="2">
        <f t="shared" si="29"/>
        <v>0</v>
      </c>
      <c r="AA49" s="2">
        <f t="shared" si="29"/>
        <v>0</v>
      </c>
    </row>
    <row r="50" spans="1:28" x14ac:dyDescent="0.25">
      <c r="A50" s="737"/>
      <c r="B50" s="6" t="str">
        <f t="shared" si="18"/>
        <v>Refrigeration</v>
      </c>
      <c r="C50" s="2">
        <v>0</v>
      </c>
      <c r="D50" s="2">
        <v>0</v>
      </c>
      <c r="E50" s="2">
        <v>0</v>
      </c>
      <c r="F50" s="2">
        <v>0</v>
      </c>
      <c r="G50" s="2">
        <f t="shared" ref="G50:AA50" si="30">F50</f>
        <v>0</v>
      </c>
      <c r="H50" s="2">
        <f t="shared" si="30"/>
        <v>0</v>
      </c>
      <c r="I50" s="2">
        <f t="shared" si="30"/>
        <v>0</v>
      </c>
      <c r="J50" s="2">
        <f t="shared" si="30"/>
        <v>0</v>
      </c>
      <c r="K50" s="2">
        <f t="shared" si="30"/>
        <v>0</v>
      </c>
      <c r="L50" s="2">
        <f t="shared" si="30"/>
        <v>0</v>
      </c>
      <c r="M50" s="2">
        <f t="shared" si="30"/>
        <v>0</v>
      </c>
      <c r="N50" s="2">
        <f t="shared" si="30"/>
        <v>0</v>
      </c>
      <c r="O50" s="2">
        <f t="shared" si="30"/>
        <v>0</v>
      </c>
      <c r="P50" s="2">
        <f t="shared" si="30"/>
        <v>0</v>
      </c>
      <c r="Q50" s="2">
        <f t="shared" si="30"/>
        <v>0</v>
      </c>
      <c r="R50" s="2">
        <f t="shared" si="30"/>
        <v>0</v>
      </c>
      <c r="S50" s="2">
        <f t="shared" si="30"/>
        <v>0</v>
      </c>
      <c r="T50" s="2">
        <f t="shared" si="30"/>
        <v>0</v>
      </c>
      <c r="U50" s="2">
        <f t="shared" si="30"/>
        <v>0</v>
      </c>
      <c r="V50" s="2">
        <f t="shared" si="30"/>
        <v>0</v>
      </c>
      <c r="W50" s="2">
        <f t="shared" si="30"/>
        <v>0</v>
      </c>
      <c r="X50" s="2">
        <f t="shared" si="30"/>
        <v>0</v>
      </c>
      <c r="Y50" s="2">
        <f t="shared" si="30"/>
        <v>0</v>
      </c>
      <c r="Z50" s="2">
        <f t="shared" si="30"/>
        <v>0</v>
      </c>
      <c r="AA50" s="2">
        <f t="shared" si="30"/>
        <v>0</v>
      </c>
    </row>
    <row r="51" spans="1:28" x14ac:dyDescent="0.25">
      <c r="A51" s="737"/>
      <c r="B51" s="6" t="str">
        <f t="shared" si="18"/>
        <v>Water Heating</v>
      </c>
      <c r="C51" s="2">
        <v>0</v>
      </c>
      <c r="D51" s="2">
        <v>0</v>
      </c>
      <c r="E51" s="2">
        <v>0</v>
      </c>
      <c r="F51" s="2">
        <v>0</v>
      </c>
      <c r="G51" s="2">
        <f t="shared" ref="G51:AA51" si="31">F51</f>
        <v>0</v>
      </c>
      <c r="H51" s="2">
        <f t="shared" si="31"/>
        <v>0</v>
      </c>
      <c r="I51" s="2">
        <f t="shared" si="31"/>
        <v>0</v>
      </c>
      <c r="J51" s="2">
        <f t="shared" si="31"/>
        <v>0</v>
      </c>
      <c r="K51" s="2">
        <f t="shared" si="31"/>
        <v>0</v>
      </c>
      <c r="L51" s="2">
        <f t="shared" si="31"/>
        <v>0</v>
      </c>
      <c r="M51" s="2">
        <f t="shared" si="31"/>
        <v>0</v>
      </c>
      <c r="N51" s="2">
        <f t="shared" si="31"/>
        <v>0</v>
      </c>
      <c r="O51" s="2">
        <f t="shared" si="31"/>
        <v>0</v>
      </c>
      <c r="P51" s="2">
        <f t="shared" si="31"/>
        <v>0</v>
      </c>
      <c r="Q51" s="2">
        <f t="shared" si="31"/>
        <v>0</v>
      </c>
      <c r="R51" s="2">
        <f t="shared" si="31"/>
        <v>0</v>
      </c>
      <c r="S51" s="2">
        <f t="shared" si="31"/>
        <v>0</v>
      </c>
      <c r="T51" s="2">
        <f t="shared" si="31"/>
        <v>0</v>
      </c>
      <c r="U51" s="2">
        <f t="shared" si="31"/>
        <v>0</v>
      </c>
      <c r="V51" s="2">
        <f t="shared" si="31"/>
        <v>0</v>
      </c>
      <c r="W51" s="2">
        <f t="shared" si="31"/>
        <v>0</v>
      </c>
      <c r="X51" s="2">
        <f t="shared" si="31"/>
        <v>0</v>
      </c>
      <c r="Y51" s="2">
        <f t="shared" si="31"/>
        <v>0</v>
      </c>
      <c r="Z51" s="2">
        <f t="shared" si="31"/>
        <v>0</v>
      </c>
      <c r="AA51" s="2">
        <f t="shared" si="31"/>
        <v>0</v>
      </c>
    </row>
    <row r="52" spans="1:28" ht="15" customHeight="1" x14ac:dyDescent="0.25">
      <c r="A52" s="737"/>
      <c r="B52" s="6" t="str">
        <f t="shared" si="18"/>
        <v xml:space="preserve"> </v>
      </c>
      <c r="C52" s="2"/>
      <c r="D52" s="2"/>
      <c r="E52" s="2"/>
      <c r="F52" s="2"/>
      <c r="G52" s="2"/>
      <c r="H52" s="2"/>
      <c r="I52" s="2"/>
      <c r="J52" s="2"/>
      <c r="K52" s="2"/>
      <c r="L52" s="2"/>
      <c r="M52" s="2"/>
      <c r="N52" s="2"/>
      <c r="O52" s="2"/>
      <c r="P52" s="2"/>
      <c r="Q52" s="2"/>
      <c r="R52" s="2"/>
      <c r="S52" s="2"/>
      <c r="T52" s="2"/>
      <c r="U52" s="2"/>
      <c r="V52" s="2"/>
      <c r="W52" s="2"/>
      <c r="X52" s="2"/>
      <c r="Y52" s="2"/>
      <c r="Z52" s="2"/>
      <c r="AA52" s="2"/>
    </row>
    <row r="53" spans="1:28" ht="15" customHeight="1" thickBot="1" x14ac:dyDescent="0.3">
      <c r="A53" s="738"/>
      <c r="B53" s="136" t="str">
        <f t="shared" si="18"/>
        <v>Monthly kWh</v>
      </c>
      <c r="C53" s="166">
        <f>SUM(C39:C52)</f>
        <v>0</v>
      </c>
      <c r="D53" s="166">
        <f t="shared" ref="D53:AA53" si="32">SUM(D39:D52)</f>
        <v>0</v>
      </c>
      <c r="E53" s="166">
        <f t="shared" si="32"/>
        <v>0</v>
      </c>
      <c r="F53" s="166">
        <f t="shared" si="32"/>
        <v>0</v>
      </c>
      <c r="G53" s="166">
        <f t="shared" si="32"/>
        <v>0</v>
      </c>
      <c r="H53" s="166">
        <f t="shared" si="32"/>
        <v>0</v>
      </c>
      <c r="I53" s="166">
        <f t="shared" si="32"/>
        <v>0</v>
      </c>
      <c r="J53" s="166">
        <f t="shared" si="32"/>
        <v>0</v>
      </c>
      <c r="K53" s="166">
        <f t="shared" si="32"/>
        <v>0</v>
      </c>
      <c r="L53" s="166">
        <f t="shared" si="32"/>
        <v>0</v>
      </c>
      <c r="M53" s="166">
        <f t="shared" si="32"/>
        <v>0</v>
      </c>
      <c r="N53" s="166">
        <f t="shared" si="32"/>
        <v>0</v>
      </c>
      <c r="O53" s="166">
        <f t="shared" si="32"/>
        <v>0</v>
      </c>
      <c r="P53" s="166">
        <f t="shared" si="32"/>
        <v>0</v>
      </c>
      <c r="Q53" s="166">
        <f t="shared" si="32"/>
        <v>0</v>
      </c>
      <c r="R53" s="166">
        <f t="shared" si="32"/>
        <v>0</v>
      </c>
      <c r="S53" s="166">
        <f t="shared" si="32"/>
        <v>0</v>
      </c>
      <c r="T53" s="166">
        <f t="shared" si="32"/>
        <v>0</v>
      </c>
      <c r="U53" s="166">
        <f t="shared" si="32"/>
        <v>0</v>
      </c>
      <c r="V53" s="166">
        <f t="shared" si="32"/>
        <v>0</v>
      </c>
      <c r="W53" s="166">
        <f t="shared" si="32"/>
        <v>0</v>
      </c>
      <c r="X53" s="166">
        <f t="shared" si="32"/>
        <v>0</v>
      </c>
      <c r="Y53" s="166">
        <f t="shared" si="32"/>
        <v>0</v>
      </c>
      <c r="Z53" s="166">
        <f t="shared" si="32"/>
        <v>0</v>
      </c>
      <c r="AA53" s="166">
        <f t="shared" si="32"/>
        <v>0</v>
      </c>
    </row>
    <row r="54" spans="1:28" x14ac:dyDescent="0.25">
      <c r="A54" s="308"/>
      <c r="B54" s="301"/>
      <c r="C54" s="302"/>
      <c r="D54" s="301"/>
      <c r="E54" s="302"/>
      <c r="F54" s="301"/>
      <c r="G54" s="301"/>
      <c r="H54" s="302"/>
      <c r="I54" s="301"/>
      <c r="J54" s="301"/>
      <c r="K54" s="302"/>
      <c r="L54" s="301"/>
      <c r="M54" s="301"/>
      <c r="N54" s="302"/>
      <c r="O54" s="301"/>
      <c r="P54" s="301"/>
      <c r="Q54" s="302"/>
      <c r="R54" s="301"/>
      <c r="S54" s="301"/>
      <c r="T54" s="302"/>
      <c r="U54" s="301"/>
      <c r="V54" s="301"/>
      <c r="W54" s="302"/>
      <c r="X54" s="301"/>
      <c r="Y54" s="301"/>
      <c r="Z54" s="302"/>
      <c r="AA54" s="301"/>
    </row>
    <row r="55" spans="1:28" ht="15.75" thickBot="1" x14ac:dyDescent="0.3">
      <c r="A55" s="298" t="s">
        <v>206</v>
      </c>
      <c r="B55" s="296"/>
      <c r="C55" s="296"/>
      <c r="D55" s="296"/>
      <c r="E55" s="296"/>
      <c r="F55" s="296"/>
      <c r="G55" s="296"/>
      <c r="H55" s="308"/>
      <c r="I55" s="308"/>
      <c r="J55" s="308"/>
      <c r="K55" s="308"/>
      <c r="L55" s="308"/>
      <c r="M55" s="308"/>
      <c r="N55" s="308"/>
      <c r="O55" s="308"/>
      <c r="P55" s="308"/>
      <c r="Q55" s="308"/>
      <c r="R55" s="308"/>
      <c r="S55" s="308"/>
      <c r="T55" s="308"/>
      <c r="U55" s="308"/>
      <c r="V55" s="308"/>
      <c r="W55" s="308"/>
      <c r="X55" s="308"/>
      <c r="Y55" s="308"/>
      <c r="Z55" s="308"/>
      <c r="AA55" s="308"/>
      <c r="AB55" s="137"/>
    </row>
    <row r="56" spans="1:28" ht="16.350000000000001" customHeight="1" thickBot="1" x14ac:dyDescent="0.3">
      <c r="A56" s="745" t="s">
        <v>207</v>
      </c>
      <c r="B56" s="313" t="s">
        <v>10</v>
      </c>
      <c r="C56" s="102">
        <f>C$2</f>
        <v>45658</v>
      </c>
      <c r="D56" s="102">
        <f t="shared" ref="D56:AA56" si="33">D$2</f>
        <v>45689</v>
      </c>
      <c r="E56" s="102">
        <f t="shared" si="33"/>
        <v>45717</v>
      </c>
      <c r="F56" s="102">
        <f t="shared" si="33"/>
        <v>45748</v>
      </c>
      <c r="G56" s="102">
        <f t="shared" si="33"/>
        <v>45778</v>
      </c>
      <c r="H56" s="102">
        <f t="shared" si="33"/>
        <v>45809</v>
      </c>
      <c r="I56" s="102">
        <f t="shared" si="33"/>
        <v>45839</v>
      </c>
      <c r="J56" s="102">
        <f t="shared" si="33"/>
        <v>45870</v>
      </c>
      <c r="K56" s="102">
        <f t="shared" si="33"/>
        <v>45901</v>
      </c>
      <c r="L56" s="102">
        <f t="shared" si="33"/>
        <v>45931</v>
      </c>
      <c r="M56" s="102">
        <f t="shared" si="33"/>
        <v>45962</v>
      </c>
      <c r="N56" s="102">
        <f t="shared" si="33"/>
        <v>45992</v>
      </c>
      <c r="O56" s="102">
        <f t="shared" si="33"/>
        <v>46023</v>
      </c>
      <c r="P56" s="102">
        <f t="shared" si="33"/>
        <v>46054</v>
      </c>
      <c r="Q56" s="102">
        <f t="shared" si="33"/>
        <v>46082</v>
      </c>
      <c r="R56" s="102">
        <f t="shared" si="33"/>
        <v>46113</v>
      </c>
      <c r="S56" s="102">
        <f t="shared" si="33"/>
        <v>46143</v>
      </c>
      <c r="T56" s="102">
        <f t="shared" si="33"/>
        <v>46174</v>
      </c>
      <c r="U56" s="102">
        <f t="shared" si="33"/>
        <v>46204</v>
      </c>
      <c r="V56" s="102">
        <f t="shared" si="33"/>
        <v>46235</v>
      </c>
      <c r="W56" s="102">
        <f t="shared" si="33"/>
        <v>46266</v>
      </c>
      <c r="X56" s="102">
        <f t="shared" si="33"/>
        <v>46296</v>
      </c>
      <c r="Y56" s="102">
        <f t="shared" si="33"/>
        <v>46327</v>
      </c>
      <c r="Z56" s="102">
        <f t="shared" si="33"/>
        <v>46357</v>
      </c>
      <c r="AA56" s="102">
        <f t="shared" si="33"/>
        <v>46388</v>
      </c>
    </row>
    <row r="57" spans="1:28" ht="15" customHeight="1" x14ac:dyDescent="0.25">
      <c r="A57" s="746"/>
      <c r="B57" s="312" t="str">
        <f t="shared" ref="B57:B71" si="34">B39</f>
        <v>Air Comp</v>
      </c>
      <c r="C57" s="2">
        <f>(C3*0.5)-C39</f>
        <v>0</v>
      </c>
      <c r="D57" s="2">
        <f>(D3*0.5)+C21-D39</f>
        <v>0</v>
      </c>
      <c r="E57" s="2">
        <f t="shared" ref="E57:AA57" si="35">(E3*0.5)+D21-E39</f>
        <v>0</v>
      </c>
      <c r="F57" s="2">
        <f t="shared" si="35"/>
        <v>0</v>
      </c>
      <c r="G57" s="2">
        <f t="shared" si="35"/>
        <v>96500.5</v>
      </c>
      <c r="H57" s="2">
        <f t="shared" si="35"/>
        <v>512395</v>
      </c>
      <c r="I57" s="2">
        <f t="shared" si="35"/>
        <v>621385</v>
      </c>
      <c r="J57" s="2">
        <f t="shared" si="35"/>
        <v>621385</v>
      </c>
      <c r="K57" s="2">
        <f t="shared" si="35"/>
        <v>621385</v>
      </c>
      <c r="L57" s="2">
        <f t="shared" si="35"/>
        <v>621385</v>
      </c>
      <c r="M57" s="2">
        <f t="shared" si="35"/>
        <v>848292.04022444796</v>
      </c>
      <c r="N57" s="2">
        <f t="shared" si="35"/>
        <v>1069929.8465732126</v>
      </c>
      <c r="O57" s="2">
        <f t="shared" si="35"/>
        <v>1275064.6126975296</v>
      </c>
      <c r="P57" s="2">
        <f t="shared" si="35"/>
        <v>1275064.6126975296</v>
      </c>
      <c r="Q57" s="2">
        <f t="shared" si="35"/>
        <v>1275064.6126975296</v>
      </c>
      <c r="R57" s="2">
        <f t="shared" si="35"/>
        <v>1275064.6126975296</v>
      </c>
      <c r="S57" s="2">
        <f t="shared" si="35"/>
        <v>1275064.6126975296</v>
      </c>
      <c r="T57" s="2">
        <f t="shared" si="35"/>
        <v>1275064.6126975296</v>
      </c>
      <c r="U57" s="2">
        <f t="shared" si="35"/>
        <v>1275064.6126975296</v>
      </c>
      <c r="V57" s="2">
        <f t="shared" si="35"/>
        <v>1275064.6126975296</v>
      </c>
      <c r="W57" s="2">
        <f t="shared" si="35"/>
        <v>1275064.6126975296</v>
      </c>
      <c r="X57" s="2">
        <f t="shared" si="35"/>
        <v>1275064.6126975296</v>
      </c>
      <c r="Y57" s="2">
        <f t="shared" si="35"/>
        <v>1275064.6126975296</v>
      </c>
      <c r="Z57" s="2">
        <f t="shared" si="35"/>
        <v>1275064.6126975296</v>
      </c>
      <c r="AA57" s="2">
        <f t="shared" si="35"/>
        <v>1275064.6126975296</v>
      </c>
    </row>
    <row r="58" spans="1:28" x14ac:dyDescent="0.25">
      <c r="A58" s="746"/>
      <c r="B58" s="7" t="str">
        <f t="shared" si="34"/>
        <v>Building Shell</v>
      </c>
      <c r="C58" s="2">
        <f t="shared" ref="C58:C69" si="36">(C4*0.5)-C40</f>
        <v>0</v>
      </c>
      <c r="D58" s="2">
        <f t="shared" ref="D58:AA58" si="37">(D4*0.5)+C22-D40</f>
        <v>0</v>
      </c>
      <c r="E58" s="2">
        <f t="shared" si="37"/>
        <v>0</v>
      </c>
      <c r="F58" s="2">
        <f t="shared" si="37"/>
        <v>0</v>
      </c>
      <c r="G58" s="2">
        <f t="shared" si="37"/>
        <v>0</v>
      </c>
      <c r="H58" s="2">
        <f t="shared" si="37"/>
        <v>0</v>
      </c>
      <c r="I58" s="2">
        <f t="shared" si="37"/>
        <v>0</v>
      </c>
      <c r="J58" s="2">
        <f t="shared" si="37"/>
        <v>0</v>
      </c>
      <c r="K58" s="2">
        <f t="shared" si="37"/>
        <v>0</v>
      </c>
      <c r="L58" s="2">
        <f t="shared" si="37"/>
        <v>0</v>
      </c>
      <c r="M58" s="2">
        <f t="shared" si="37"/>
        <v>0</v>
      </c>
      <c r="N58" s="2">
        <f t="shared" si="37"/>
        <v>0</v>
      </c>
      <c r="O58" s="2">
        <f t="shared" si="37"/>
        <v>0</v>
      </c>
      <c r="P58" s="2">
        <f t="shared" si="37"/>
        <v>0</v>
      </c>
      <c r="Q58" s="2">
        <f t="shared" si="37"/>
        <v>0</v>
      </c>
      <c r="R58" s="2">
        <f t="shared" si="37"/>
        <v>0</v>
      </c>
      <c r="S58" s="2">
        <f t="shared" si="37"/>
        <v>0</v>
      </c>
      <c r="T58" s="2">
        <f t="shared" si="37"/>
        <v>0</v>
      </c>
      <c r="U58" s="2">
        <f t="shared" si="37"/>
        <v>0</v>
      </c>
      <c r="V58" s="2">
        <f t="shared" si="37"/>
        <v>0</v>
      </c>
      <c r="W58" s="2">
        <f t="shared" si="37"/>
        <v>0</v>
      </c>
      <c r="X58" s="2">
        <f t="shared" si="37"/>
        <v>0</v>
      </c>
      <c r="Y58" s="2">
        <f t="shared" si="37"/>
        <v>0</v>
      </c>
      <c r="Z58" s="2">
        <f t="shared" si="37"/>
        <v>0</v>
      </c>
      <c r="AA58" s="2">
        <f t="shared" si="37"/>
        <v>0</v>
      </c>
    </row>
    <row r="59" spans="1:28" x14ac:dyDescent="0.25">
      <c r="A59" s="746"/>
      <c r="B59" s="6" t="str">
        <f t="shared" si="34"/>
        <v>Cooking</v>
      </c>
      <c r="C59" s="2">
        <f t="shared" si="36"/>
        <v>0</v>
      </c>
      <c r="D59" s="2">
        <f t="shared" ref="D59:AA59" si="38">(D5*0.5)+C23-D41</f>
        <v>0</v>
      </c>
      <c r="E59" s="2">
        <f t="shared" si="38"/>
        <v>0</v>
      </c>
      <c r="F59" s="2">
        <f t="shared" si="38"/>
        <v>0</v>
      </c>
      <c r="G59" s="2">
        <f t="shared" si="38"/>
        <v>0</v>
      </c>
      <c r="H59" s="2">
        <f t="shared" si="38"/>
        <v>0</v>
      </c>
      <c r="I59" s="2">
        <f t="shared" si="38"/>
        <v>0</v>
      </c>
      <c r="J59" s="2">
        <f t="shared" si="38"/>
        <v>0</v>
      </c>
      <c r="K59" s="2">
        <f t="shared" si="38"/>
        <v>0</v>
      </c>
      <c r="L59" s="2">
        <f t="shared" si="38"/>
        <v>0</v>
      </c>
      <c r="M59" s="2">
        <f t="shared" si="38"/>
        <v>0</v>
      </c>
      <c r="N59" s="2">
        <f t="shared" si="38"/>
        <v>0</v>
      </c>
      <c r="O59" s="2">
        <f t="shared" si="38"/>
        <v>0</v>
      </c>
      <c r="P59" s="2">
        <f t="shared" si="38"/>
        <v>0</v>
      </c>
      <c r="Q59" s="2">
        <f t="shared" si="38"/>
        <v>0</v>
      </c>
      <c r="R59" s="2">
        <f t="shared" si="38"/>
        <v>0</v>
      </c>
      <c r="S59" s="2">
        <f t="shared" si="38"/>
        <v>0</v>
      </c>
      <c r="T59" s="2">
        <f t="shared" si="38"/>
        <v>0</v>
      </c>
      <c r="U59" s="2">
        <f t="shared" si="38"/>
        <v>0</v>
      </c>
      <c r="V59" s="2">
        <f t="shared" si="38"/>
        <v>0</v>
      </c>
      <c r="W59" s="2">
        <f t="shared" si="38"/>
        <v>0</v>
      </c>
      <c r="X59" s="2">
        <f t="shared" si="38"/>
        <v>0</v>
      </c>
      <c r="Y59" s="2">
        <f t="shared" si="38"/>
        <v>0</v>
      </c>
      <c r="Z59" s="2">
        <f t="shared" si="38"/>
        <v>0</v>
      </c>
      <c r="AA59" s="2">
        <f t="shared" si="38"/>
        <v>0</v>
      </c>
    </row>
    <row r="60" spans="1:28" x14ac:dyDescent="0.25">
      <c r="A60" s="746"/>
      <c r="B60" s="6" t="str">
        <f t="shared" si="34"/>
        <v>Cooling</v>
      </c>
      <c r="C60" s="2">
        <f t="shared" si="36"/>
        <v>0</v>
      </c>
      <c r="D60" s="2">
        <f t="shared" ref="D60:AA60" si="39">(D6*0.5)+C24-D42</f>
        <v>0</v>
      </c>
      <c r="E60" s="2">
        <f t="shared" si="39"/>
        <v>74525</v>
      </c>
      <c r="F60" s="2">
        <f t="shared" si="39"/>
        <v>149050</v>
      </c>
      <c r="G60" s="2">
        <f t="shared" si="39"/>
        <v>151511.5</v>
      </c>
      <c r="H60" s="2">
        <f t="shared" si="39"/>
        <v>189289</v>
      </c>
      <c r="I60" s="2">
        <f t="shared" si="39"/>
        <v>304720.5</v>
      </c>
      <c r="J60" s="2">
        <f t="shared" si="39"/>
        <v>384836</v>
      </c>
      <c r="K60" s="2">
        <f t="shared" si="39"/>
        <v>384836</v>
      </c>
      <c r="L60" s="2">
        <f t="shared" si="39"/>
        <v>608380</v>
      </c>
      <c r="M60" s="2">
        <f t="shared" si="39"/>
        <v>848429.71868067933</v>
      </c>
      <c r="N60" s="2">
        <f t="shared" si="39"/>
        <v>1070103.4970173608</v>
      </c>
      <c r="O60" s="2">
        <f t="shared" si="39"/>
        <v>1275271.5566733626</v>
      </c>
      <c r="P60" s="2">
        <f t="shared" si="39"/>
        <v>1275271.5566733626</v>
      </c>
      <c r="Q60" s="2">
        <f t="shared" si="39"/>
        <v>1275271.5566733626</v>
      </c>
      <c r="R60" s="2">
        <f t="shared" si="39"/>
        <v>1275271.5566733626</v>
      </c>
      <c r="S60" s="2">
        <f t="shared" si="39"/>
        <v>1275271.5566733626</v>
      </c>
      <c r="T60" s="2">
        <f t="shared" si="39"/>
        <v>1275271.5566733626</v>
      </c>
      <c r="U60" s="2">
        <f t="shared" si="39"/>
        <v>1275271.5566733626</v>
      </c>
      <c r="V60" s="2">
        <f t="shared" si="39"/>
        <v>1275271.5566733626</v>
      </c>
      <c r="W60" s="2">
        <f t="shared" si="39"/>
        <v>1275271.5566733626</v>
      </c>
      <c r="X60" s="2">
        <f t="shared" si="39"/>
        <v>1275271.5566733626</v>
      </c>
      <c r="Y60" s="2">
        <f t="shared" si="39"/>
        <v>1275271.5566733626</v>
      </c>
      <c r="Z60" s="2">
        <f t="shared" si="39"/>
        <v>1275271.5566733626</v>
      </c>
      <c r="AA60" s="2">
        <f t="shared" si="39"/>
        <v>1275271.5566733626</v>
      </c>
    </row>
    <row r="61" spans="1:28" x14ac:dyDescent="0.25">
      <c r="A61" s="746"/>
      <c r="B61" s="7" t="str">
        <f t="shared" si="34"/>
        <v>Ext Lighting</v>
      </c>
      <c r="C61" s="2">
        <f t="shared" si="36"/>
        <v>0</v>
      </c>
      <c r="D61" s="2">
        <f t="shared" ref="D61:AA61" si="40">(D7*0.5)+C25-D43</f>
        <v>0</v>
      </c>
      <c r="E61" s="2">
        <f t="shared" si="40"/>
        <v>0</v>
      </c>
      <c r="F61" s="2">
        <f t="shared" si="40"/>
        <v>0</v>
      </c>
      <c r="G61" s="2">
        <f t="shared" si="40"/>
        <v>0</v>
      </c>
      <c r="H61" s="2">
        <f t="shared" si="40"/>
        <v>0</v>
      </c>
      <c r="I61" s="2">
        <f t="shared" si="40"/>
        <v>0</v>
      </c>
      <c r="J61" s="2">
        <f t="shared" si="40"/>
        <v>0</v>
      </c>
      <c r="K61" s="2">
        <f t="shared" si="40"/>
        <v>0</v>
      </c>
      <c r="L61" s="2">
        <f t="shared" si="40"/>
        <v>0</v>
      </c>
      <c r="M61" s="2">
        <f t="shared" si="40"/>
        <v>0</v>
      </c>
      <c r="N61" s="2">
        <f t="shared" si="40"/>
        <v>0</v>
      </c>
      <c r="O61" s="2">
        <f t="shared" si="40"/>
        <v>0</v>
      </c>
      <c r="P61" s="2">
        <f t="shared" si="40"/>
        <v>0</v>
      </c>
      <c r="Q61" s="2">
        <f t="shared" si="40"/>
        <v>0</v>
      </c>
      <c r="R61" s="2">
        <f t="shared" si="40"/>
        <v>0</v>
      </c>
      <c r="S61" s="2">
        <f t="shared" si="40"/>
        <v>0</v>
      </c>
      <c r="T61" s="2">
        <f t="shared" si="40"/>
        <v>0</v>
      </c>
      <c r="U61" s="2">
        <f t="shared" si="40"/>
        <v>0</v>
      </c>
      <c r="V61" s="2">
        <f t="shared" si="40"/>
        <v>0</v>
      </c>
      <c r="W61" s="2">
        <f t="shared" si="40"/>
        <v>0</v>
      </c>
      <c r="X61" s="2">
        <f t="shared" si="40"/>
        <v>0</v>
      </c>
      <c r="Y61" s="2">
        <f t="shared" si="40"/>
        <v>0</v>
      </c>
      <c r="Z61" s="2">
        <f t="shared" si="40"/>
        <v>0</v>
      </c>
      <c r="AA61" s="2">
        <f t="shared" si="40"/>
        <v>0</v>
      </c>
    </row>
    <row r="62" spans="1:28" x14ac:dyDescent="0.25">
      <c r="A62" s="746"/>
      <c r="B62" s="6" t="str">
        <f t="shared" si="34"/>
        <v>Heating</v>
      </c>
      <c r="C62" s="2">
        <f t="shared" si="36"/>
        <v>0</v>
      </c>
      <c r="D62" s="2">
        <f t="shared" ref="D62:AA62" si="41">(D8*0.5)+C26-D44</f>
        <v>0</v>
      </c>
      <c r="E62" s="2">
        <f t="shared" si="41"/>
        <v>0</v>
      </c>
      <c r="F62" s="2">
        <f t="shared" si="41"/>
        <v>0</v>
      </c>
      <c r="G62" s="2">
        <f t="shared" si="41"/>
        <v>0</v>
      </c>
      <c r="H62" s="2">
        <f t="shared" si="41"/>
        <v>0</v>
      </c>
      <c r="I62" s="2">
        <f t="shared" si="41"/>
        <v>0</v>
      </c>
      <c r="J62" s="2">
        <f t="shared" si="41"/>
        <v>0</v>
      </c>
      <c r="K62" s="2">
        <f t="shared" si="41"/>
        <v>0</v>
      </c>
      <c r="L62" s="2">
        <f t="shared" si="41"/>
        <v>0</v>
      </c>
      <c r="M62" s="2">
        <f t="shared" si="41"/>
        <v>0</v>
      </c>
      <c r="N62" s="2">
        <f t="shared" si="41"/>
        <v>0</v>
      </c>
      <c r="O62" s="2">
        <f t="shared" si="41"/>
        <v>0</v>
      </c>
      <c r="P62" s="2">
        <f t="shared" si="41"/>
        <v>0</v>
      </c>
      <c r="Q62" s="2">
        <f t="shared" si="41"/>
        <v>0</v>
      </c>
      <c r="R62" s="2">
        <f t="shared" si="41"/>
        <v>0</v>
      </c>
      <c r="S62" s="2">
        <f t="shared" si="41"/>
        <v>0</v>
      </c>
      <c r="T62" s="2">
        <f t="shared" si="41"/>
        <v>0</v>
      </c>
      <c r="U62" s="2">
        <f t="shared" si="41"/>
        <v>0</v>
      </c>
      <c r="V62" s="2">
        <f t="shared" si="41"/>
        <v>0</v>
      </c>
      <c r="W62" s="2">
        <f t="shared" si="41"/>
        <v>0</v>
      </c>
      <c r="X62" s="2">
        <f t="shared" si="41"/>
        <v>0</v>
      </c>
      <c r="Y62" s="2">
        <f t="shared" si="41"/>
        <v>0</v>
      </c>
      <c r="Z62" s="2">
        <f t="shared" si="41"/>
        <v>0</v>
      </c>
      <c r="AA62" s="2">
        <f t="shared" si="41"/>
        <v>0</v>
      </c>
    </row>
    <row r="63" spans="1:28" x14ac:dyDescent="0.25">
      <c r="A63" s="746"/>
      <c r="B63" s="6" t="str">
        <f t="shared" si="34"/>
        <v>HVAC</v>
      </c>
      <c r="C63" s="2">
        <f t="shared" si="36"/>
        <v>0</v>
      </c>
      <c r="D63" s="2">
        <f t="shared" ref="D63:AA63" si="42">(D9*0.5)+C27-D45</f>
        <v>0</v>
      </c>
      <c r="E63" s="2">
        <f t="shared" si="42"/>
        <v>0</v>
      </c>
      <c r="F63" s="2">
        <f t="shared" si="42"/>
        <v>0</v>
      </c>
      <c r="G63" s="2">
        <f t="shared" si="42"/>
        <v>0</v>
      </c>
      <c r="H63" s="2">
        <f t="shared" si="42"/>
        <v>13307</v>
      </c>
      <c r="I63" s="2">
        <f t="shared" si="42"/>
        <v>1373906</v>
      </c>
      <c r="J63" s="2">
        <f t="shared" si="42"/>
        <v>2721198</v>
      </c>
      <c r="K63" s="2">
        <f t="shared" si="42"/>
        <v>2747036.5</v>
      </c>
      <c r="L63" s="2">
        <f t="shared" si="42"/>
        <v>2796568.5</v>
      </c>
      <c r="M63" s="2">
        <f t="shared" si="42"/>
        <v>2876217.1728016143</v>
      </c>
      <c r="N63" s="2">
        <f t="shared" si="42"/>
        <v>3627701.8438044526</v>
      </c>
      <c r="O63" s="2">
        <f t="shared" si="42"/>
        <v>4323231.3420056775</v>
      </c>
      <c r="P63" s="2">
        <f t="shared" si="42"/>
        <v>4323231.3420056775</v>
      </c>
      <c r="Q63" s="2">
        <f t="shared" si="42"/>
        <v>4323231.3420056775</v>
      </c>
      <c r="R63" s="2">
        <f t="shared" si="42"/>
        <v>4323231.3420056775</v>
      </c>
      <c r="S63" s="2">
        <f t="shared" si="42"/>
        <v>4323231.3420056775</v>
      </c>
      <c r="T63" s="2">
        <f t="shared" si="42"/>
        <v>4323231.3420056775</v>
      </c>
      <c r="U63" s="2">
        <f t="shared" si="42"/>
        <v>4323231.3420056775</v>
      </c>
      <c r="V63" s="2">
        <f t="shared" si="42"/>
        <v>4323231.3420056775</v>
      </c>
      <c r="W63" s="2">
        <f t="shared" si="42"/>
        <v>4323231.3420056775</v>
      </c>
      <c r="X63" s="2">
        <f t="shared" si="42"/>
        <v>4323231.3420056775</v>
      </c>
      <c r="Y63" s="2">
        <f t="shared" si="42"/>
        <v>4323231.3420056775</v>
      </c>
      <c r="Z63" s="2">
        <f t="shared" si="42"/>
        <v>4323231.3420056775</v>
      </c>
      <c r="AA63" s="2">
        <f t="shared" si="42"/>
        <v>4323231.3420056775</v>
      </c>
    </row>
    <row r="64" spans="1:28" x14ac:dyDescent="0.25">
      <c r="A64" s="746"/>
      <c r="B64" s="6" t="str">
        <f t="shared" si="34"/>
        <v>Lighting</v>
      </c>
      <c r="C64" s="2">
        <f t="shared" si="36"/>
        <v>0</v>
      </c>
      <c r="D64" s="2">
        <f t="shared" ref="D64:AA64" si="43">(D10*0.5)+C28-D46</f>
        <v>0</v>
      </c>
      <c r="E64" s="2">
        <f t="shared" si="43"/>
        <v>0</v>
      </c>
      <c r="F64" s="2">
        <f t="shared" si="43"/>
        <v>0</v>
      </c>
      <c r="G64" s="2">
        <f t="shared" si="43"/>
        <v>0</v>
      </c>
      <c r="H64" s="2">
        <f t="shared" si="43"/>
        <v>0</v>
      </c>
      <c r="I64" s="2">
        <f t="shared" si="43"/>
        <v>0</v>
      </c>
      <c r="J64" s="2">
        <f t="shared" si="43"/>
        <v>0</v>
      </c>
      <c r="K64" s="2">
        <f t="shared" si="43"/>
        <v>0</v>
      </c>
      <c r="L64" s="2">
        <f t="shared" si="43"/>
        <v>0</v>
      </c>
      <c r="M64" s="2">
        <f t="shared" si="43"/>
        <v>0</v>
      </c>
      <c r="N64" s="2">
        <f t="shared" si="43"/>
        <v>0</v>
      </c>
      <c r="O64" s="2">
        <f t="shared" si="43"/>
        <v>0</v>
      </c>
      <c r="P64" s="2">
        <f t="shared" si="43"/>
        <v>0</v>
      </c>
      <c r="Q64" s="2">
        <f t="shared" si="43"/>
        <v>0</v>
      </c>
      <c r="R64" s="2">
        <f t="shared" si="43"/>
        <v>0</v>
      </c>
      <c r="S64" s="2">
        <f t="shared" si="43"/>
        <v>0</v>
      </c>
      <c r="T64" s="2">
        <f t="shared" si="43"/>
        <v>0</v>
      </c>
      <c r="U64" s="2">
        <f t="shared" si="43"/>
        <v>0</v>
      </c>
      <c r="V64" s="2">
        <f t="shared" si="43"/>
        <v>0</v>
      </c>
      <c r="W64" s="2">
        <f t="shared" si="43"/>
        <v>0</v>
      </c>
      <c r="X64" s="2">
        <f t="shared" si="43"/>
        <v>0</v>
      </c>
      <c r="Y64" s="2">
        <f t="shared" si="43"/>
        <v>0</v>
      </c>
      <c r="Z64" s="2">
        <f t="shared" si="43"/>
        <v>0</v>
      </c>
      <c r="AA64" s="2">
        <f t="shared" si="43"/>
        <v>0</v>
      </c>
    </row>
    <row r="65" spans="1:35" x14ac:dyDescent="0.25">
      <c r="A65" s="746"/>
      <c r="B65" s="6" t="str">
        <f t="shared" si="34"/>
        <v>Miscellaneous</v>
      </c>
      <c r="C65" s="2">
        <f t="shared" si="36"/>
        <v>0</v>
      </c>
      <c r="D65" s="2">
        <f t="shared" ref="D65:AA65" si="44">(D11*0.5)+C29-D47</f>
        <v>0</v>
      </c>
      <c r="E65" s="2">
        <f t="shared" si="44"/>
        <v>0</v>
      </c>
      <c r="F65" s="2">
        <f t="shared" si="44"/>
        <v>0</v>
      </c>
      <c r="G65" s="2">
        <f t="shared" si="44"/>
        <v>0</v>
      </c>
      <c r="H65" s="2">
        <f t="shared" si="44"/>
        <v>0</v>
      </c>
      <c r="I65" s="2">
        <f t="shared" si="44"/>
        <v>0</v>
      </c>
      <c r="J65" s="2">
        <f t="shared" si="44"/>
        <v>0</v>
      </c>
      <c r="K65" s="2">
        <f t="shared" si="44"/>
        <v>0</v>
      </c>
      <c r="L65" s="2">
        <f t="shared" si="44"/>
        <v>0</v>
      </c>
      <c r="M65" s="2">
        <f t="shared" si="44"/>
        <v>0</v>
      </c>
      <c r="N65" s="2">
        <f t="shared" si="44"/>
        <v>0</v>
      </c>
      <c r="O65" s="2">
        <f t="shared" si="44"/>
        <v>0</v>
      </c>
      <c r="P65" s="2">
        <f t="shared" si="44"/>
        <v>0</v>
      </c>
      <c r="Q65" s="2">
        <f t="shared" si="44"/>
        <v>0</v>
      </c>
      <c r="R65" s="2">
        <f t="shared" si="44"/>
        <v>0</v>
      </c>
      <c r="S65" s="2">
        <f t="shared" si="44"/>
        <v>0</v>
      </c>
      <c r="T65" s="2">
        <f t="shared" si="44"/>
        <v>0</v>
      </c>
      <c r="U65" s="2">
        <f t="shared" si="44"/>
        <v>0</v>
      </c>
      <c r="V65" s="2">
        <f t="shared" si="44"/>
        <v>0</v>
      </c>
      <c r="W65" s="2">
        <f t="shared" si="44"/>
        <v>0</v>
      </c>
      <c r="X65" s="2">
        <f t="shared" si="44"/>
        <v>0</v>
      </c>
      <c r="Y65" s="2">
        <f t="shared" si="44"/>
        <v>0</v>
      </c>
      <c r="Z65" s="2">
        <f t="shared" si="44"/>
        <v>0</v>
      </c>
      <c r="AA65" s="2">
        <f t="shared" si="44"/>
        <v>0</v>
      </c>
    </row>
    <row r="66" spans="1:35" ht="15" customHeight="1" x14ac:dyDescent="0.25">
      <c r="A66" s="746"/>
      <c r="B66" s="6" t="str">
        <f t="shared" si="34"/>
        <v>Motors</v>
      </c>
      <c r="C66" s="2">
        <f t="shared" si="36"/>
        <v>0</v>
      </c>
      <c r="D66" s="2">
        <f t="shared" ref="D66:AA66" si="45">(D12*0.5)+C30-D48</f>
        <v>0</v>
      </c>
      <c r="E66" s="2">
        <f t="shared" si="45"/>
        <v>0</v>
      </c>
      <c r="F66" s="2">
        <f t="shared" si="45"/>
        <v>0</v>
      </c>
      <c r="G66" s="2">
        <f t="shared" si="45"/>
        <v>0</v>
      </c>
      <c r="H66" s="2">
        <f t="shared" si="45"/>
        <v>0</v>
      </c>
      <c r="I66" s="2">
        <f t="shared" si="45"/>
        <v>20056</v>
      </c>
      <c r="J66" s="2">
        <f t="shared" si="45"/>
        <v>40112</v>
      </c>
      <c r="K66" s="2">
        <f t="shared" si="45"/>
        <v>40112</v>
      </c>
      <c r="L66" s="2">
        <f t="shared" si="45"/>
        <v>40112</v>
      </c>
      <c r="M66" s="2">
        <f t="shared" si="45"/>
        <v>40907.83878782126</v>
      </c>
      <c r="N66" s="2">
        <f t="shared" si="45"/>
        <v>51596.049004909546</v>
      </c>
      <c r="O66" s="2">
        <f t="shared" si="45"/>
        <v>61488.420434176587</v>
      </c>
      <c r="P66" s="2">
        <f t="shared" si="45"/>
        <v>61488.420434176587</v>
      </c>
      <c r="Q66" s="2">
        <f t="shared" si="45"/>
        <v>61488.420434176587</v>
      </c>
      <c r="R66" s="2">
        <f t="shared" si="45"/>
        <v>61488.420434176587</v>
      </c>
      <c r="S66" s="2">
        <f t="shared" si="45"/>
        <v>61488.420434176587</v>
      </c>
      <c r="T66" s="2">
        <f t="shared" si="45"/>
        <v>61488.420434176587</v>
      </c>
      <c r="U66" s="2">
        <f t="shared" si="45"/>
        <v>61488.420434176587</v>
      </c>
      <c r="V66" s="2">
        <f t="shared" si="45"/>
        <v>61488.420434176587</v>
      </c>
      <c r="W66" s="2">
        <f t="shared" si="45"/>
        <v>61488.420434176587</v>
      </c>
      <c r="X66" s="2">
        <f t="shared" si="45"/>
        <v>61488.420434176587</v>
      </c>
      <c r="Y66" s="2">
        <f t="shared" si="45"/>
        <v>61488.420434176587</v>
      </c>
      <c r="Z66" s="2">
        <f t="shared" si="45"/>
        <v>61488.420434176587</v>
      </c>
      <c r="AA66" s="2">
        <f t="shared" si="45"/>
        <v>61488.420434176587</v>
      </c>
    </row>
    <row r="67" spans="1:35" x14ac:dyDescent="0.25">
      <c r="A67" s="746"/>
      <c r="B67" s="6" t="str">
        <f t="shared" si="34"/>
        <v>Process</v>
      </c>
      <c r="C67" s="2">
        <f t="shared" si="36"/>
        <v>0</v>
      </c>
      <c r="D67" s="2">
        <f t="shared" ref="D67:AA67" si="46">(D13*0.5)+C31-D49</f>
        <v>0</v>
      </c>
      <c r="E67" s="2">
        <f t="shared" si="46"/>
        <v>0</v>
      </c>
      <c r="F67" s="2">
        <f t="shared" si="46"/>
        <v>0</v>
      </c>
      <c r="G67" s="2">
        <f t="shared" si="46"/>
        <v>0</v>
      </c>
      <c r="H67" s="2">
        <f t="shared" si="46"/>
        <v>0</v>
      </c>
      <c r="I67" s="2">
        <f t="shared" si="46"/>
        <v>0</v>
      </c>
      <c r="J67" s="2">
        <f t="shared" si="46"/>
        <v>0</v>
      </c>
      <c r="K67" s="2">
        <f t="shared" si="46"/>
        <v>0</v>
      </c>
      <c r="L67" s="2">
        <f t="shared" si="46"/>
        <v>0</v>
      </c>
      <c r="M67" s="2">
        <f t="shared" si="46"/>
        <v>0</v>
      </c>
      <c r="N67" s="2">
        <f t="shared" si="46"/>
        <v>0</v>
      </c>
      <c r="O67" s="2">
        <f t="shared" si="46"/>
        <v>0</v>
      </c>
      <c r="P67" s="2">
        <f t="shared" si="46"/>
        <v>0</v>
      </c>
      <c r="Q67" s="2">
        <f t="shared" si="46"/>
        <v>0</v>
      </c>
      <c r="R67" s="2">
        <f t="shared" si="46"/>
        <v>0</v>
      </c>
      <c r="S67" s="2">
        <f t="shared" si="46"/>
        <v>0</v>
      </c>
      <c r="T67" s="2">
        <f t="shared" si="46"/>
        <v>0</v>
      </c>
      <c r="U67" s="2">
        <f t="shared" si="46"/>
        <v>0</v>
      </c>
      <c r="V67" s="2">
        <f t="shared" si="46"/>
        <v>0</v>
      </c>
      <c r="W67" s="2">
        <f t="shared" si="46"/>
        <v>0</v>
      </c>
      <c r="X67" s="2">
        <f t="shared" si="46"/>
        <v>0</v>
      </c>
      <c r="Y67" s="2">
        <f t="shared" si="46"/>
        <v>0</v>
      </c>
      <c r="Z67" s="2">
        <f t="shared" si="46"/>
        <v>0</v>
      </c>
      <c r="AA67" s="2">
        <f t="shared" si="46"/>
        <v>0</v>
      </c>
    </row>
    <row r="68" spans="1:35" x14ac:dyDescent="0.25">
      <c r="A68" s="746"/>
      <c r="B68" s="6" t="str">
        <f t="shared" si="34"/>
        <v>Refrigeration</v>
      </c>
      <c r="C68" s="2">
        <f t="shared" si="36"/>
        <v>0</v>
      </c>
      <c r="D68" s="2">
        <f t="shared" ref="D68:AA68" si="47">(D14*0.5)+C32-D50</f>
        <v>0</v>
      </c>
      <c r="E68" s="2">
        <f t="shared" si="47"/>
        <v>279044</v>
      </c>
      <c r="F68" s="2">
        <f t="shared" si="47"/>
        <v>558088</v>
      </c>
      <c r="G68" s="2">
        <f t="shared" si="47"/>
        <v>558088</v>
      </c>
      <c r="H68" s="2">
        <f t="shared" si="47"/>
        <v>558088</v>
      </c>
      <c r="I68" s="2">
        <f t="shared" si="47"/>
        <v>558088</v>
      </c>
      <c r="J68" s="2">
        <f t="shared" si="47"/>
        <v>558088</v>
      </c>
      <c r="K68" s="2">
        <f t="shared" si="47"/>
        <v>558088</v>
      </c>
      <c r="L68" s="2">
        <f t="shared" si="47"/>
        <v>558088</v>
      </c>
      <c r="M68" s="2">
        <f t="shared" si="47"/>
        <v>569160.69837997586</v>
      </c>
      <c r="N68" s="2">
        <f t="shared" si="47"/>
        <v>717868.36350847525</v>
      </c>
      <c r="O68" s="2">
        <f t="shared" si="47"/>
        <v>855503.330256999</v>
      </c>
      <c r="P68" s="2">
        <f t="shared" si="47"/>
        <v>855503.330256999</v>
      </c>
      <c r="Q68" s="2">
        <f t="shared" si="47"/>
        <v>855503.330256999</v>
      </c>
      <c r="R68" s="2">
        <f t="shared" si="47"/>
        <v>855503.330256999</v>
      </c>
      <c r="S68" s="2">
        <f t="shared" si="47"/>
        <v>855503.330256999</v>
      </c>
      <c r="T68" s="2">
        <f t="shared" si="47"/>
        <v>855503.330256999</v>
      </c>
      <c r="U68" s="2">
        <f t="shared" si="47"/>
        <v>855503.330256999</v>
      </c>
      <c r="V68" s="2">
        <f t="shared" si="47"/>
        <v>855503.330256999</v>
      </c>
      <c r="W68" s="2">
        <f t="shared" si="47"/>
        <v>855503.330256999</v>
      </c>
      <c r="X68" s="2">
        <f t="shared" si="47"/>
        <v>855503.330256999</v>
      </c>
      <c r="Y68" s="2">
        <f t="shared" si="47"/>
        <v>855503.330256999</v>
      </c>
      <c r="Z68" s="2">
        <f t="shared" si="47"/>
        <v>855503.330256999</v>
      </c>
      <c r="AA68" s="2">
        <f t="shared" si="47"/>
        <v>855503.330256999</v>
      </c>
    </row>
    <row r="69" spans="1:35" x14ac:dyDescent="0.25">
      <c r="A69" s="746"/>
      <c r="B69" s="6" t="str">
        <f t="shared" si="34"/>
        <v>Water Heating</v>
      </c>
      <c r="C69" s="2">
        <f t="shared" si="36"/>
        <v>0</v>
      </c>
      <c r="D69" s="2">
        <f t="shared" ref="D69:AA69" si="48">(D15*0.5)+C33-D51</f>
        <v>0</v>
      </c>
      <c r="E69" s="2">
        <f t="shared" si="48"/>
        <v>0</v>
      </c>
      <c r="F69" s="2">
        <f t="shared" si="48"/>
        <v>0</v>
      </c>
      <c r="G69" s="2">
        <f t="shared" si="48"/>
        <v>0</v>
      </c>
      <c r="H69" s="2">
        <f t="shared" si="48"/>
        <v>0</v>
      </c>
      <c r="I69" s="2">
        <f t="shared" si="48"/>
        <v>0</v>
      </c>
      <c r="J69" s="2">
        <f t="shared" si="48"/>
        <v>0</v>
      </c>
      <c r="K69" s="2">
        <f t="shared" si="48"/>
        <v>0</v>
      </c>
      <c r="L69" s="2">
        <f t="shared" si="48"/>
        <v>0</v>
      </c>
      <c r="M69" s="2">
        <f t="shared" si="48"/>
        <v>0</v>
      </c>
      <c r="N69" s="2">
        <f t="shared" si="48"/>
        <v>0</v>
      </c>
      <c r="O69" s="2">
        <f t="shared" si="48"/>
        <v>0</v>
      </c>
      <c r="P69" s="2">
        <f t="shared" si="48"/>
        <v>0</v>
      </c>
      <c r="Q69" s="2">
        <f t="shared" si="48"/>
        <v>0</v>
      </c>
      <c r="R69" s="2">
        <f t="shared" si="48"/>
        <v>0</v>
      </c>
      <c r="S69" s="2">
        <f t="shared" si="48"/>
        <v>0</v>
      </c>
      <c r="T69" s="2">
        <f t="shared" si="48"/>
        <v>0</v>
      </c>
      <c r="U69" s="2">
        <f t="shared" si="48"/>
        <v>0</v>
      </c>
      <c r="V69" s="2">
        <f t="shared" si="48"/>
        <v>0</v>
      </c>
      <c r="W69" s="2">
        <f t="shared" si="48"/>
        <v>0</v>
      </c>
      <c r="X69" s="2">
        <f t="shared" si="48"/>
        <v>0</v>
      </c>
      <c r="Y69" s="2">
        <f t="shared" si="48"/>
        <v>0</v>
      </c>
      <c r="Z69" s="2">
        <f t="shared" si="48"/>
        <v>0</v>
      </c>
      <c r="AA69" s="2">
        <f t="shared" si="48"/>
        <v>0</v>
      </c>
    </row>
    <row r="70" spans="1:35" ht="15" customHeight="1" x14ac:dyDescent="0.25">
      <c r="A70" s="746"/>
      <c r="B70" s="6" t="str">
        <f t="shared" si="34"/>
        <v xml:space="preserve"> </v>
      </c>
      <c r="C70" s="2"/>
      <c r="D70" s="2"/>
      <c r="E70" s="2"/>
      <c r="F70" s="2"/>
      <c r="G70" s="2"/>
      <c r="H70" s="2"/>
      <c r="I70" s="2"/>
      <c r="J70" s="2"/>
      <c r="K70" s="2"/>
      <c r="L70" s="2"/>
      <c r="M70" s="2"/>
      <c r="N70" s="2"/>
      <c r="O70" s="2"/>
      <c r="P70" s="2"/>
      <c r="Q70" s="2"/>
      <c r="R70" s="2"/>
      <c r="S70" s="2"/>
      <c r="T70" s="2"/>
      <c r="U70" s="2"/>
      <c r="V70" s="2"/>
      <c r="W70" s="2"/>
      <c r="X70" s="2"/>
      <c r="Y70" s="2"/>
      <c r="Z70" s="2"/>
      <c r="AA70" s="2"/>
    </row>
    <row r="71" spans="1:35" ht="15" customHeight="1" thickBot="1" x14ac:dyDescent="0.3">
      <c r="A71" s="747"/>
      <c r="B71" s="136" t="str">
        <f t="shared" si="34"/>
        <v>Monthly kWh</v>
      </c>
      <c r="C71" s="166">
        <f>SUM(C57:C70)</f>
        <v>0</v>
      </c>
      <c r="D71" s="166">
        <f t="shared" ref="D71:AA71" si="49">SUM(D57:D70)</f>
        <v>0</v>
      </c>
      <c r="E71" s="166">
        <f t="shared" si="49"/>
        <v>353569</v>
      </c>
      <c r="F71" s="166">
        <f t="shared" si="49"/>
        <v>707138</v>
      </c>
      <c r="G71" s="166">
        <f t="shared" si="49"/>
        <v>806100</v>
      </c>
      <c r="H71" s="166">
        <f t="shared" si="49"/>
        <v>1273079</v>
      </c>
      <c r="I71" s="166">
        <f t="shared" si="49"/>
        <v>2878155.5</v>
      </c>
      <c r="J71" s="166">
        <f t="shared" si="49"/>
        <v>4325619</v>
      </c>
      <c r="K71" s="166">
        <f t="shared" si="49"/>
        <v>4351457.5</v>
      </c>
      <c r="L71" s="166">
        <f t="shared" si="49"/>
        <v>4624533.5</v>
      </c>
      <c r="M71" s="166">
        <f t="shared" si="49"/>
        <v>5183007.4688745383</v>
      </c>
      <c r="N71" s="166">
        <f t="shared" si="49"/>
        <v>6537199.5999084106</v>
      </c>
      <c r="O71" s="166">
        <f t="shared" si="49"/>
        <v>7790559.2620677464</v>
      </c>
      <c r="P71" s="166">
        <f t="shared" si="49"/>
        <v>7790559.2620677464</v>
      </c>
      <c r="Q71" s="166">
        <f t="shared" si="49"/>
        <v>7790559.2620677464</v>
      </c>
      <c r="R71" s="166">
        <f t="shared" si="49"/>
        <v>7790559.2620677464</v>
      </c>
      <c r="S71" s="166">
        <f t="shared" si="49"/>
        <v>7790559.2620677464</v>
      </c>
      <c r="T71" s="166">
        <f t="shared" si="49"/>
        <v>7790559.2620677464</v>
      </c>
      <c r="U71" s="166">
        <f t="shared" si="49"/>
        <v>7790559.2620677464</v>
      </c>
      <c r="V71" s="166">
        <f t="shared" si="49"/>
        <v>7790559.2620677464</v>
      </c>
      <c r="W71" s="166">
        <f t="shared" si="49"/>
        <v>7790559.2620677464</v>
      </c>
      <c r="X71" s="166">
        <f t="shared" si="49"/>
        <v>7790559.2620677464</v>
      </c>
      <c r="Y71" s="166">
        <f t="shared" si="49"/>
        <v>7790559.2620677464</v>
      </c>
      <c r="Z71" s="166">
        <f t="shared" si="49"/>
        <v>7790559.2620677464</v>
      </c>
      <c r="AA71" s="166">
        <f t="shared" si="49"/>
        <v>7790559.2620677464</v>
      </c>
    </row>
    <row r="72" spans="1:35" x14ac:dyDescent="0.25">
      <c r="A72" s="308"/>
      <c r="B72" s="301"/>
      <c r="C72" s="302"/>
      <c r="D72" s="301"/>
      <c r="E72" s="302"/>
      <c r="F72" s="301"/>
      <c r="G72" s="301"/>
      <c r="H72" s="302"/>
      <c r="I72" s="301"/>
      <c r="J72" s="301"/>
      <c r="K72" s="302"/>
      <c r="L72" s="301"/>
      <c r="M72" s="301"/>
      <c r="N72" s="302"/>
      <c r="O72" s="301"/>
      <c r="P72" s="301"/>
      <c r="Q72" s="302"/>
      <c r="R72" s="301"/>
      <c r="S72" s="301"/>
      <c r="T72" s="302"/>
      <c r="U72" s="301"/>
      <c r="V72" s="301"/>
      <c r="W72" s="302"/>
      <c r="X72" s="301"/>
      <c r="Y72" s="301"/>
      <c r="Z72" s="302"/>
      <c r="AA72" s="301"/>
    </row>
    <row r="73" spans="1:35" ht="15.75" thickBot="1" x14ac:dyDescent="0.3">
      <c r="B73" s="311"/>
      <c r="C73" s="308"/>
      <c r="D73" s="308"/>
      <c r="E73" s="308"/>
      <c r="F73" s="308"/>
      <c r="G73" s="308"/>
      <c r="H73" s="308"/>
      <c r="I73" s="308"/>
      <c r="J73" s="308"/>
      <c r="K73" s="308"/>
      <c r="L73" s="308"/>
      <c r="M73" s="308"/>
      <c r="N73" s="308"/>
      <c r="O73" s="308"/>
      <c r="P73" s="308"/>
      <c r="Q73" s="308"/>
      <c r="R73" s="308"/>
      <c r="S73" s="308"/>
      <c r="T73" s="308"/>
      <c r="U73" s="308"/>
      <c r="V73" s="308"/>
      <c r="W73" s="308"/>
      <c r="X73" s="308"/>
      <c r="Y73" s="308"/>
      <c r="Z73" s="308"/>
      <c r="AA73" s="308"/>
      <c r="AB73" s="137"/>
    </row>
    <row r="74" spans="1:35" ht="16.350000000000001" customHeight="1" thickBot="1" x14ac:dyDescent="0.3">
      <c r="A74" s="742" t="s">
        <v>12</v>
      </c>
      <c r="B74" s="313" t="s">
        <v>12</v>
      </c>
      <c r="C74" s="102">
        <f>C$2</f>
        <v>45658</v>
      </c>
      <c r="D74" s="102">
        <f t="shared" ref="D74:AA74" si="50">D$2</f>
        <v>45689</v>
      </c>
      <c r="E74" s="102">
        <f t="shared" si="50"/>
        <v>45717</v>
      </c>
      <c r="F74" s="102">
        <f t="shared" si="50"/>
        <v>45748</v>
      </c>
      <c r="G74" s="102">
        <f t="shared" si="50"/>
        <v>45778</v>
      </c>
      <c r="H74" s="102">
        <f t="shared" si="50"/>
        <v>45809</v>
      </c>
      <c r="I74" s="102">
        <f t="shared" si="50"/>
        <v>45839</v>
      </c>
      <c r="J74" s="102">
        <f t="shared" si="50"/>
        <v>45870</v>
      </c>
      <c r="K74" s="102">
        <f t="shared" si="50"/>
        <v>45901</v>
      </c>
      <c r="L74" s="102">
        <f t="shared" si="50"/>
        <v>45931</v>
      </c>
      <c r="M74" s="102">
        <f t="shared" si="50"/>
        <v>45962</v>
      </c>
      <c r="N74" s="102">
        <f t="shared" si="50"/>
        <v>45992</v>
      </c>
      <c r="O74" s="102">
        <f t="shared" si="50"/>
        <v>46023</v>
      </c>
      <c r="P74" s="102">
        <f t="shared" si="50"/>
        <v>46054</v>
      </c>
      <c r="Q74" s="102">
        <f t="shared" si="50"/>
        <v>46082</v>
      </c>
      <c r="R74" s="102">
        <f t="shared" si="50"/>
        <v>46113</v>
      </c>
      <c r="S74" s="102">
        <f t="shared" si="50"/>
        <v>46143</v>
      </c>
      <c r="T74" s="102">
        <f t="shared" si="50"/>
        <v>46174</v>
      </c>
      <c r="U74" s="102">
        <f t="shared" si="50"/>
        <v>46204</v>
      </c>
      <c r="V74" s="102">
        <f t="shared" si="50"/>
        <v>46235</v>
      </c>
      <c r="W74" s="102">
        <f t="shared" si="50"/>
        <v>46266</v>
      </c>
      <c r="X74" s="102">
        <f t="shared" si="50"/>
        <v>46296</v>
      </c>
      <c r="Y74" s="102">
        <f t="shared" si="50"/>
        <v>46327</v>
      </c>
      <c r="Z74" s="102">
        <f t="shared" si="50"/>
        <v>46357</v>
      </c>
      <c r="AA74" s="102">
        <f t="shared" si="50"/>
        <v>46388</v>
      </c>
      <c r="AC74" s="138" t="s">
        <v>216</v>
      </c>
    </row>
    <row r="75" spans="1:35" ht="15.75" customHeight="1" x14ac:dyDescent="0.25">
      <c r="A75" s="743"/>
      <c r="B75" s="317" t="str">
        <f t="shared" ref="B75:B87" si="51">B110</f>
        <v>Air Comp</v>
      </c>
      <c r="C75" s="484">
        <v>8.5109000000000004E-2</v>
      </c>
      <c r="D75" s="484">
        <v>7.7715000000000006E-2</v>
      </c>
      <c r="E75" s="484">
        <v>8.6136000000000004E-2</v>
      </c>
      <c r="F75" s="484">
        <v>7.9796000000000006E-2</v>
      </c>
      <c r="G75" s="484">
        <v>8.5334999999999994E-2</v>
      </c>
      <c r="H75" s="484">
        <v>8.1994999999999998E-2</v>
      </c>
      <c r="I75" s="484">
        <v>8.4098999999999993E-2</v>
      </c>
      <c r="J75" s="484">
        <v>8.4198999999999996E-2</v>
      </c>
      <c r="K75" s="484">
        <v>8.2512000000000002E-2</v>
      </c>
      <c r="L75" s="484">
        <v>8.5277000000000006E-2</v>
      </c>
      <c r="M75" s="484">
        <v>8.2588999999999996E-2</v>
      </c>
      <c r="N75" s="484">
        <v>8.5237999999999994E-2</v>
      </c>
      <c r="O75" s="204">
        <f>'2M - SGS'!O75</f>
        <v>8.5109000000000004E-2</v>
      </c>
      <c r="P75" s="204">
        <f>'2M - SGS'!P75</f>
        <v>7.7715000000000006E-2</v>
      </c>
      <c r="Q75" s="204">
        <f>'2M - SGS'!Q75</f>
        <v>8.6136000000000004E-2</v>
      </c>
      <c r="R75" s="204">
        <f>'2M - SGS'!R75</f>
        <v>7.9796000000000006E-2</v>
      </c>
      <c r="S75" s="204">
        <f>'2M - SGS'!S75</f>
        <v>8.5334999999999994E-2</v>
      </c>
      <c r="T75" s="204">
        <f>'2M - SGS'!T75</f>
        <v>8.1994999999999998E-2</v>
      </c>
      <c r="U75" s="204">
        <f>'2M - SGS'!U75</f>
        <v>8.4098999999999993E-2</v>
      </c>
      <c r="V75" s="204">
        <f>'2M - SGS'!V75</f>
        <v>8.4198999999999996E-2</v>
      </c>
      <c r="W75" s="204">
        <f>'2M - SGS'!W75</f>
        <v>8.2512000000000002E-2</v>
      </c>
      <c r="X75" s="204">
        <f>'2M - SGS'!X75</f>
        <v>8.5277000000000006E-2</v>
      </c>
      <c r="Y75" s="204">
        <f>'2M - SGS'!Y75</f>
        <v>8.2588999999999996E-2</v>
      </c>
      <c r="Z75" s="204">
        <f>'2M - SGS'!Z75</f>
        <v>8.5237999999999994E-2</v>
      </c>
      <c r="AA75" s="204">
        <f>'2M - SGS'!AA75</f>
        <v>8.5109000000000004E-2</v>
      </c>
      <c r="AC75" s="349">
        <f t="shared" ref="AC75:AC87" si="52">SUM(C75:N75)</f>
        <v>1.0000000000000002</v>
      </c>
      <c r="AD75" s="349">
        <f t="shared" ref="AD75:AD87" si="53">SUM(O75:Z75)</f>
        <v>1.0000000000000002</v>
      </c>
      <c r="AE75" s="349">
        <f t="shared" ref="AE75:AE87" si="54">SUM(AA75:AA75)</f>
        <v>8.5109000000000004E-2</v>
      </c>
      <c r="AF75" s="349" t="e">
        <f>SUM(#REF!)</f>
        <v>#REF!</v>
      </c>
      <c r="AG75" s="349" t="e">
        <f>SUM(#REF!)</f>
        <v>#REF!</v>
      </c>
      <c r="AH75" s="349" t="e">
        <f>SUM(#REF!)</f>
        <v>#REF!</v>
      </c>
      <c r="AI75" s="349" t="e">
        <f>SUM(#REF!)</f>
        <v>#REF!</v>
      </c>
    </row>
    <row r="76" spans="1:35" ht="15.75" x14ac:dyDescent="0.25">
      <c r="A76" s="743"/>
      <c r="B76" s="8" t="str">
        <f t="shared" si="51"/>
        <v>Building Shell</v>
      </c>
      <c r="C76" s="484">
        <v>0.107824</v>
      </c>
      <c r="D76" s="484">
        <v>9.1051999999999994E-2</v>
      </c>
      <c r="E76" s="484">
        <v>7.1135000000000004E-2</v>
      </c>
      <c r="F76" s="484">
        <v>4.1179E-2</v>
      </c>
      <c r="G76" s="484">
        <v>4.4423999999999998E-2</v>
      </c>
      <c r="H76" s="484">
        <v>0.106128</v>
      </c>
      <c r="I76" s="484">
        <v>0.14288100000000001</v>
      </c>
      <c r="J76" s="484">
        <v>0.133494</v>
      </c>
      <c r="K76" s="484">
        <v>5.781E-2</v>
      </c>
      <c r="L76" s="484">
        <v>3.8018000000000003E-2</v>
      </c>
      <c r="M76" s="484">
        <v>6.2103999999999999E-2</v>
      </c>
      <c r="N76" s="484">
        <v>0.103951</v>
      </c>
      <c r="O76" s="204">
        <f>'2M - SGS'!O76</f>
        <v>0.107824</v>
      </c>
      <c r="P76" s="204">
        <f>'2M - SGS'!P76</f>
        <v>9.1051999999999994E-2</v>
      </c>
      <c r="Q76" s="204">
        <f>'2M - SGS'!Q76</f>
        <v>7.1135000000000004E-2</v>
      </c>
      <c r="R76" s="204">
        <f>'2M - SGS'!R76</f>
        <v>4.1179E-2</v>
      </c>
      <c r="S76" s="204">
        <f>'2M - SGS'!S76</f>
        <v>4.4423999999999998E-2</v>
      </c>
      <c r="T76" s="204">
        <f>'2M - SGS'!T76</f>
        <v>0.106128</v>
      </c>
      <c r="U76" s="204">
        <f>'2M - SGS'!U76</f>
        <v>0.14288100000000001</v>
      </c>
      <c r="V76" s="204">
        <f>'2M - SGS'!V76</f>
        <v>0.133494</v>
      </c>
      <c r="W76" s="204">
        <f>'2M - SGS'!W76</f>
        <v>5.781E-2</v>
      </c>
      <c r="X76" s="204">
        <f>'2M - SGS'!X76</f>
        <v>3.8018000000000003E-2</v>
      </c>
      <c r="Y76" s="204">
        <f>'2M - SGS'!Y76</f>
        <v>6.2103999999999999E-2</v>
      </c>
      <c r="Z76" s="204">
        <f>'2M - SGS'!Z76</f>
        <v>0.103951</v>
      </c>
      <c r="AA76" s="204">
        <f>'2M - SGS'!AA76</f>
        <v>0.107824</v>
      </c>
      <c r="AC76" s="349">
        <f t="shared" si="52"/>
        <v>1</v>
      </c>
      <c r="AD76" s="349">
        <f t="shared" si="53"/>
        <v>1</v>
      </c>
      <c r="AE76" s="349">
        <f t="shared" si="54"/>
        <v>0.107824</v>
      </c>
      <c r="AF76" s="349" t="e">
        <f>SUM(#REF!)</f>
        <v>#REF!</v>
      </c>
      <c r="AG76" s="349" t="e">
        <f>SUM(#REF!)</f>
        <v>#REF!</v>
      </c>
      <c r="AH76" s="349" t="e">
        <f>SUM(#REF!)</f>
        <v>#REF!</v>
      </c>
      <c r="AI76" s="349" t="e">
        <f>SUM(#REF!)</f>
        <v>#REF!</v>
      </c>
    </row>
    <row r="77" spans="1:35" ht="15.75" x14ac:dyDescent="0.25">
      <c r="A77" s="743"/>
      <c r="B77" s="8" t="str">
        <f t="shared" si="51"/>
        <v>Cooking</v>
      </c>
      <c r="C77" s="484">
        <v>8.6096000000000006E-2</v>
      </c>
      <c r="D77" s="484">
        <v>7.8608999999999998E-2</v>
      </c>
      <c r="E77" s="484">
        <v>8.1547999999999995E-2</v>
      </c>
      <c r="F77" s="484">
        <v>7.2947999999999999E-2</v>
      </c>
      <c r="G77" s="484">
        <v>8.6277000000000006E-2</v>
      </c>
      <c r="H77" s="484">
        <v>8.3294000000000007E-2</v>
      </c>
      <c r="I77" s="484">
        <v>8.5859000000000005E-2</v>
      </c>
      <c r="J77" s="484">
        <v>8.5885000000000003E-2</v>
      </c>
      <c r="K77" s="484">
        <v>8.3474999999999994E-2</v>
      </c>
      <c r="L77" s="484">
        <v>8.6262000000000005E-2</v>
      </c>
      <c r="M77" s="484">
        <v>8.3496000000000001E-2</v>
      </c>
      <c r="N77" s="484">
        <v>8.6250999999999994E-2</v>
      </c>
      <c r="O77" s="204">
        <f>'2M - SGS'!O77</f>
        <v>8.6096000000000006E-2</v>
      </c>
      <c r="P77" s="204">
        <f>'2M - SGS'!P77</f>
        <v>7.8608999999999998E-2</v>
      </c>
      <c r="Q77" s="204">
        <f>'2M - SGS'!Q77</f>
        <v>8.1547999999999995E-2</v>
      </c>
      <c r="R77" s="204">
        <f>'2M - SGS'!R77</f>
        <v>7.2947999999999999E-2</v>
      </c>
      <c r="S77" s="204">
        <f>'2M - SGS'!S77</f>
        <v>8.6277000000000006E-2</v>
      </c>
      <c r="T77" s="204">
        <f>'2M - SGS'!T77</f>
        <v>8.3294000000000007E-2</v>
      </c>
      <c r="U77" s="204">
        <f>'2M - SGS'!U77</f>
        <v>8.5859000000000005E-2</v>
      </c>
      <c r="V77" s="204">
        <f>'2M - SGS'!V77</f>
        <v>8.5885000000000003E-2</v>
      </c>
      <c r="W77" s="204">
        <f>'2M - SGS'!W77</f>
        <v>8.3474999999999994E-2</v>
      </c>
      <c r="X77" s="204">
        <f>'2M - SGS'!X77</f>
        <v>8.6262000000000005E-2</v>
      </c>
      <c r="Y77" s="204">
        <f>'2M - SGS'!Y77</f>
        <v>8.3496000000000001E-2</v>
      </c>
      <c r="Z77" s="204">
        <f>'2M - SGS'!Z77</f>
        <v>8.6250999999999994E-2</v>
      </c>
      <c r="AA77" s="204">
        <f>'2M - SGS'!AA77</f>
        <v>8.6096000000000006E-2</v>
      </c>
      <c r="AC77" s="349">
        <f t="shared" si="52"/>
        <v>0.99999999999999989</v>
      </c>
      <c r="AD77" s="349">
        <f t="shared" si="53"/>
        <v>0.99999999999999989</v>
      </c>
      <c r="AE77" s="349">
        <f t="shared" si="54"/>
        <v>8.6096000000000006E-2</v>
      </c>
      <c r="AF77" s="349" t="e">
        <f>SUM(#REF!)</f>
        <v>#REF!</v>
      </c>
      <c r="AG77" s="349" t="e">
        <f>SUM(#REF!)</f>
        <v>#REF!</v>
      </c>
      <c r="AH77" s="349" t="e">
        <f>SUM(#REF!)</f>
        <v>#REF!</v>
      </c>
      <c r="AI77" s="349" t="e">
        <f>SUM(#REF!)</f>
        <v>#REF!</v>
      </c>
    </row>
    <row r="78" spans="1:35" ht="15.75" x14ac:dyDescent="0.25">
      <c r="A78" s="743"/>
      <c r="B78" s="8" t="str">
        <f t="shared" si="51"/>
        <v>Cooling</v>
      </c>
      <c r="C78" s="484">
        <v>6.0000000000000002E-6</v>
      </c>
      <c r="D78" s="484">
        <v>2.4699999999999999E-4</v>
      </c>
      <c r="E78" s="484">
        <v>7.2360000000000002E-3</v>
      </c>
      <c r="F78" s="484">
        <v>2.1690999999999998E-2</v>
      </c>
      <c r="G78" s="484">
        <v>6.2979999999999994E-2</v>
      </c>
      <c r="H78" s="484">
        <v>0.21317</v>
      </c>
      <c r="I78" s="484">
        <v>0.29002899999999998</v>
      </c>
      <c r="J78" s="484">
        <v>0.270206</v>
      </c>
      <c r="K78" s="484">
        <v>0.108695</v>
      </c>
      <c r="L78" s="484">
        <v>1.9643000000000001E-2</v>
      </c>
      <c r="M78" s="484">
        <v>6.0299999999999998E-3</v>
      </c>
      <c r="N78" s="484">
        <v>6.7000000000000002E-5</v>
      </c>
      <c r="O78" s="204">
        <f>'2M - SGS'!O78</f>
        <v>6.0000000000000002E-6</v>
      </c>
      <c r="P78" s="204">
        <f>'2M - SGS'!P78</f>
        <v>2.4699999999999999E-4</v>
      </c>
      <c r="Q78" s="204">
        <f>'2M - SGS'!Q78</f>
        <v>7.2360000000000002E-3</v>
      </c>
      <c r="R78" s="204">
        <f>'2M - SGS'!R78</f>
        <v>2.1690999999999998E-2</v>
      </c>
      <c r="S78" s="204">
        <f>'2M - SGS'!S78</f>
        <v>6.2979999999999994E-2</v>
      </c>
      <c r="T78" s="204">
        <f>'2M - SGS'!T78</f>
        <v>0.21317</v>
      </c>
      <c r="U78" s="204">
        <f>'2M - SGS'!U78</f>
        <v>0.29002899999999998</v>
      </c>
      <c r="V78" s="204">
        <f>'2M - SGS'!V78</f>
        <v>0.270206</v>
      </c>
      <c r="W78" s="204">
        <f>'2M - SGS'!W78</f>
        <v>0.108695</v>
      </c>
      <c r="X78" s="204">
        <f>'2M - SGS'!X78</f>
        <v>1.9643000000000001E-2</v>
      </c>
      <c r="Y78" s="204">
        <f>'2M - SGS'!Y78</f>
        <v>6.0299999999999998E-3</v>
      </c>
      <c r="Z78" s="204">
        <f>'2M - SGS'!Z78</f>
        <v>6.7000000000000002E-5</v>
      </c>
      <c r="AA78" s="204">
        <f>'2M - SGS'!AA78</f>
        <v>6.0000000000000002E-6</v>
      </c>
      <c r="AC78" s="349">
        <f t="shared" si="52"/>
        <v>0.99999999999999989</v>
      </c>
      <c r="AD78" s="349">
        <f t="shared" si="53"/>
        <v>0.99999999999999989</v>
      </c>
      <c r="AE78" s="349">
        <f t="shared" si="54"/>
        <v>6.0000000000000002E-6</v>
      </c>
      <c r="AF78" s="349" t="e">
        <f>SUM(#REF!)</f>
        <v>#REF!</v>
      </c>
      <c r="AG78" s="349" t="e">
        <f>SUM(#REF!)</f>
        <v>#REF!</v>
      </c>
      <c r="AH78" s="349" t="e">
        <f>SUM(#REF!)</f>
        <v>#REF!</v>
      </c>
      <c r="AI78" s="349" t="e">
        <f>SUM(#REF!)</f>
        <v>#REF!</v>
      </c>
    </row>
    <row r="79" spans="1:35" ht="15.75" x14ac:dyDescent="0.25">
      <c r="A79" s="743"/>
      <c r="B79" s="8" t="str">
        <f t="shared" si="51"/>
        <v>Ext Lighting</v>
      </c>
      <c r="C79" s="484">
        <v>0.106265</v>
      </c>
      <c r="D79" s="484">
        <v>8.2161999999999999E-2</v>
      </c>
      <c r="E79" s="484">
        <v>7.0887000000000006E-2</v>
      </c>
      <c r="F79" s="484">
        <v>6.8145999999999998E-2</v>
      </c>
      <c r="G79" s="484">
        <v>8.1852999999999995E-2</v>
      </c>
      <c r="H79" s="484">
        <v>6.7163E-2</v>
      </c>
      <c r="I79" s="484">
        <v>8.6751999999999996E-2</v>
      </c>
      <c r="J79" s="484">
        <v>6.9401000000000004E-2</v>
      </c>
      <c r="K79" s="484">
        <v>8.2907999999999996E-2</v>
      </c>
      <c r="L79" s="484">
        <v>0.100507</v>
      </c>
      <c r="M79" s="484">
        <v>8.7251999999999996E-2</v>
      </c>
      <c r="N79" s="484">
        <v>9.6703999999999998E-2</v>
      </c>
      <c r="O79" s="204">
        <f>'2M - SGS'!O79</f>
        <v>0.106265</v>
      </c>
      <c r="P79" s="204">
        <f>'2M - SGS'!P79</f>
        <v>8.2161999999999999E-2</v>
      </c>
      <c r="Q79" s="204">
        <f>'2M - SGS'!Q79</f>
        <v>7.0887000000000006E-2</v>
      </c>
      <c r="R79" s="204">
        <f>'2M - SGS'!R79</f>
        <v>6.8145999999999998E-2</v>
      </c>
      <c r="S79" s="204">
        <f>'2M - SGS'!S79</f>
        <v>8.1852999999999995E-2</v>
      </c>
      <c r="T79" s="204">
        <f>'2M - SGS'!T79</f>
        <v>6.7163E-2</v>
      </c>
      <c r="U79" s="204">
        <f>'2M - SGS'!U79</f>
        <v>8.6751999999999996E-2</v>
      </c>
      <c r="V79" s="204">
        <f>'2M - SGS'!V79</f>
        <v>6.9401000000000004E-2</v>
      </c>
      <c r="W79" s="204">
        <f>'2M - SGS'!W79</f>
        <v>8.2907999999999996E-2</v>
      </c>
      <c r="X79" s="204">
        <f>'2M - SGS'!X79</f>
        <v>0.100507</v>
      </c>
      <c r="Y79" s="204">
        <f>'2M - SGS'!Y79</f>
        <v>8.7251999999999996E-2</v>
      </c>
      <c r="Z79" s="204">
        <f>'2M - SGS'!Z79</f>
        <v>9.6703999999999998E-2</v>
      </c>
      <c r="AA79" s="204">
        <f>'2M - SGS'!AA79</f>
        <v>0.106265</v>
      </c>
      <c r="AC79" s="349">
        <f t="shared" si="52"/>
        <v>1</v>
      </c>
      <c r="AD79" s="349">
        <f t="shared" si="53"/>
        <v>1</v>
      </c>
      <c r="AE79" s="349">
        <f t="shared" si="54"/>
        <v>0.106265</v>
      </c>
      <c r="AF79" s="349" t="e">
        <f>SUM(#REF!)</f>
        <v>#REF!</v>
      </c>
      <c r="AG79" s="349" t="e">
        <f>SUM(#REF!)</f>
        <v>#REF!</v>
      </c>
      <c r="AH79" s="349" t="e">
        <f>SUM(#REF!)</f>
        <v>#REF!</v>
      </c>
      <c r="AI79" s="349" t="e">
        <f>SUM(#REF!)</f>
        <v>#REF!</v>
      </c>
    </row>
    <row r="80" spans="1:35" ht="15.75" x14ac:dyDescent="0.25">
      <c r="A80" s="743"/>
      <c r="B80" s="8" t="str">
        <f t="shared" si="51"/>
        <v>Heating</v>
      </c>
      <c r="C80" s="484">
        <v>0.210397</v>
      </c>
      <c r="D80" s="484">
        <v>0.17743600000000001</v>
      </c>
      <c r="E80" s="484">
        <v>0.13192400000000001</v>
      </c>
      <c r="F80" s="484">
        <v>5.9718E-2</v>
      </c>
      <c r="G80" s="484">
        <v>2.6769000000000001E-2</v>
      </c>
      <c r="H80" s="484">
        <v>4.2950000000000002E-3</v>
      </c>
      <c r="I80" s="484">
        <v>2.895E-3</v>
      </c>
      <c r="J80" s="484">
        <v>3.4320000000000002E-3</v>
      </c>
      <c r="K80" s="484">
        <v>9.4020000000000006E-3</v>
      </c>
      <c r="L80" s="484">
        <v>5.5496999999999998E-2</v>
      </c>
      <c r="M80" s="484">
        <v>0.115452</v>
      </c>
      <c r="N80" s="484">
        <v>0.20278299999999999</v>
      </c>
      <c r="O80" s="204">
        <f>'2M - SGS'!O80</f>
        <v>0.210397</v>
      </c>
      <c r="P80" s="204">
        <f>'2M - SGS'!P80</f>
        <v>0.17743600000000001</v>
      </c>
      <c r="Q80" s="204">
        <f>'2M - SGS'!Q80</f>
        <v>0.13192400000000001</v>
      </c>
      <c r="R80" s="204">
        <f>'2M - SGS'!R80</f>
        <v>5.9718E-2</v>
      </c>
      <c r="S80" s="204">
        <f>'2M - SGS'!S80</f>
        <v>2.6769000000000001E-2</v>
      </c>
      <c r="T80" s="204">
        <f>'2M - SGS'!T80</f>
        <v>4.2950000000000002E-3</v>
      </c>
      <c r="U80" s="204">
        <f>'2M - SGS'!U80</f>
        <v>2.895E-3</v>
      </c>
      <c r="V80" s="204">
        <f>'2M - SGS'!V80</f>
        <v>3.4320000000000002E-3</v>
      </c>
      <c r="W80" s="204">
        <f>'2M - SGS'!W80</f>
        <v>9.4020000000000006E-3</v>
      </c>
      <c r="X80" s="204">
        <f>'2M - SGS'!X80</f>
        <v>5.5496999999999998E-2</v>
      </c>
      <c r="Y80" s="204">
        <f>'2M - SGS'!Y80</f>
        <v>0.115452</v>
      </c>
      <c r="Z80" s="204">
        <f>'2M - SGS'!Z80</f>
        <v>0.20278299999999999</v>
      </c>
      <c r="AA80" s="204">
        <f>'2M - SGS'!AA80</f>
        <v>0.210397</v>
      </c>
      <c r="AC80" s="349">
        <f t="shared" si="52"/>
        <v>1.0000000000000002</v>
      </c>
      <c r="AD80" s="349">
        <f t="shared" si="53"/>
        <v>1.0000000000000002</v>
      </c>
      <c r="AE80" s="349">
        <f t="shared" si="54"/>
        <v>0.210397</v>
      </c>
      <c r="AF80" s="349" t="e">
        <f>SUM(#REF!)</f>
        <v>#REF!</v>
      </c>
      <c r="AG80" s="349" t="e">
        <f>SUM(#REF!)</f>
        <v>#REF!</v>
      </c>
      <c r="AH80" s="349" t="e">
        <f>SUM(#REF!)</f>
        <v>#REF!</v>
      </c>
      <c r="AI80" s="349" t="e">
        <f>SUM(#REF!)</f>
        <v>#REF!</v>
      </c>
    </row>
    <row r="81" spans="1:35" ht="15.75" x14ac:dyDescent="0.25">
      <c r="A81" s="743"/>
      <c r="B81" s="8" t="str">
        <f t="shared" si="51"/>
        <v>HVAC</v>
      </c>
      <c r="C81" s="484">
        <v>0.107824</v>
      </c>
      <c r="D81" s="484">
        <v>9.1051999999999994E-2</v>
      </c>
      <c r="E81" s="484">
        <v>7.1135000000000004E-2</v>
      </c>
      <c r="F81" s="484">
        <v>4.1179E-2</v>
      </c>
      <c r="G81" s="484">
        <v>4.4423999999999998E-2</v>
      </c>
      <c r="H81" s="484">
        <v>0.106128</v>
      </c>
      <c r="I81" s="484">
        <v>0.14288100000000001</v>
      </c>
      <c r="J81" s="484">
        <v>0.133494</v>
      </c>
      <c r="K81" s="484">
        <v>5.781E-2</v>
      </c>
      <c r="L81" s="484">
        <v>3.8018000000000003E-2</v>
      </c>
      <c r="M81" s="484">
        <v>6.2103999999999999E-2</v>
      </c>
      <c r="N81" s="484">
        <v>0.103951</v>
      </c>
      <c r="O81" s="204">
        <f>'2M - SGS'!O81</f>
        <v>0.107824</v>
      </c>
      <c r="P81" s="204">
        <f>'2M - SGS'!P81</f>
        <v>9.1051999999999994E-2</v>
      </c>
      <c r="Q81" s="204">
        <f>'2M - SGS'!Q81</f>
        <v>7.1135000000000004E-2</v>
      </c>
      <c r="R81" s="204">
        <f>'2M - SGS'!R81</f>
        <v>4.1179E-2</v>
      </c>
      <c r="S81" s="204">
        <f>'2M - SGS'!S81</f>
        <v>4.4423999999999998E-2</v>
      </c>
      <c r="T81" s="204">
        <f>'2M - SGS'!T81</f>
        <v>0.106128</v>
      </c>
      <c r="U81" s="204">
        <f>'2M - SGS'!U81</f>
        <v>0.14288100000000001</v>
      </c>
      <c r="V81" s="204">
        <f>'2M - SGS'!V81</f>
        <v>0.133494</v>
      </c>
      <c r="W81" s="204">
        <f>'2M - SGS'!W81</f>
        <v>5.781E-2</v>
      </c>
      <c r="X81" s="204">
        <f>'2M - SGS'!X81</f>
        <v>3.8018000000000003E-2</v>
      </c>
      <c r="Y81" s="204">
        <f>'2M - SGS'!Y81</f>
        <v>6.2103999999999999E-2</v>
      </c>
      <c r="Z81" s="204">
        <f>'2M - SGS'!Z81</f>
        <v>0.103951</v>
      </c>
      <c r="AA81" s="204">
        <f>'2M - SGS'!AA81</f>
        <v>0.107824</v>
      </c>
      <c r="AC81" s="349">
        <f t="shared" si="52"/>
        <v>1</v>
      </c>
      <c r="AD81" s="349">
        <f t="shared" si="53"/>
        <v>1</v>
      </c>
      <c r="AE81" s="349">
        <f t="shared" si="54"/>
        <v>0.107824</v>
      </c>
      <c r="AF81" s="349" t="e">
        <f>SUM(#REF!)</f>
        <v>#REF!</v>
      </c>
      <c r="AG81" s="349" t="e">
        <f>SUM(#REF!)</f>
        <v>#REF!</v>
      </c>
      <c r="AH81" s="349" t="e">
        <f>SUM(#REF!)</f>
        <v>#REF!</v>
      </c>
      <c r="AI81" s="349" t="e">
        <f>SUM(#REF!)</f>
        <v>#REF!</v>
      </c>
    </row>
    <row r="82" spans="1:35" ht="15.75" x14ac:dyDescent="0.25">
      <c r="A82" s="743"/>
      <c r="B82" s="8" t="str">
        <f t="shared" si="51"/>
        <v>Lighting</v>
      </c>
      <c r="C82" s="484">
        <v>9.3563999999999994E-2</v>
      </c>
      <c r="D82" s="484">
        <v>7.2162000000000004E-2</v>
      </c>
      <c r="E82" s="484">
        <v>7.8372999999999998E-2</v>
      </c>
      <c r="F82" s="484">
        <v>7.6534000000000005E-2</v>
      </c>
      <c r="G82" s="484">
        <v>9.4246999999999997E-2</v>
      </c>
      <c r="H82" s="484">
        <v>7.5599E-2</v>
      </c>
      <c r="I82" s="484">
        <v>9.6199999999999994E-2</v>
      </c>
      <c r="J82" s="484">
        <v>7.7077999999999994E-2</v>
      </c>
      <c r="K82" s="484">
        <v>8.1374000000000002E-2</v>
      </c>
      <c r="L82" s="484">
        <v>9.4072000000000003E-2</v>
      </c>
      <c r="M82" s="484">
        <v>7.6706999999999997E-2</v>
      </c>
      <c r="N82" s="484">
        <v>8.4089999999999998E-2</v>
      </c>
      <c r="O82" s="204">
        <f>'2M - SGS'!O82</f>
        <v>9.3563999999999994E-2</v>
      </c>
      <c r="P82" s="204">
        <f>'2M - SGS'!P82</f>
        <v>7.2162000000000004E-2</v>
      </c>
      <c r="Q82" s="204">
        <f>'2M - SGS'!Q82</f>
        <v>7.8372999999999998E-2</v>
      </c>
      <c r="R82" s="204">
        <f>'2M - SGS'!R82</f>
        <v>7.6534000000000005E-2</v>
      </c>
      <c r="S82" s="204">
        <f>'2M - SGS'!S82</f>
        <v>9.4246999999999997E-2</v>
      </c>
      <c r="T82" s="204">
        <f>'2M - SGS'!T82</f>
        <v>7.5599E-2</v>
      </c>
      <c r="U82" s="204">
        <f>'2M - SGS'!U82</f>
        <v>9.6199999999999994E-2</v>
      </c>
      <c r="V82" s="204">
        <f>'2M - SGS'!V82</f>
        <v>7.7077999999999994E-2</v>
      </c>
      <c r="W82" s="204">
        <f>'2M - SGS'!W82</f>
        <v>8.1374000000000002E-2</v>
      </c>
      <c r="X82" s="204">
        <f>'2M - SGS'!X82</f>
        <v>9.4072000000000003E-2</v>
      </c>
      <c r="Y82" s="204">
        <f>'2M - SGS'!Y82</f>
        <v>7.6706999999999997E-2</v>
      </c>
      <c r="Z82" s="204">
        <f>'2M - SGS'!Z82</f>
        <v>8.4089999999999998E-2</v>
      </c>
      <c r="AA82" s="204">
        <f>'2M - SGS'!AA82</f>
        <v>9.3563999999999994E-2</v>
      </c>
      <c r="AC82" s="349">
        <f t="shared" si="52"/>
        <v>1</v>
      </c>
      <c r="AD82" s="349">
        <f t="shared" si="53"/>
        <v>1</v>
      </c>
      <c r="AE82" s="349">
        <f t="shared" si="54"/>
        <v>9.3563999999999994E-2</v>
      </c>
      <c r="AF82" s="349" t="e">
        <f>SUM(#REF!)</f>
        <v>#REF!</v>
      </c>
      <c r="AG82" s="349" t="e">
        <f>SUM(#REF!)</f>
        <v>#REF!</v>
      </c>
      <c r="AH82" s="349" t="e">
        <f>SUM(#REF!)</f>
        <v>#REF!</v>
      </c>
      <c r="AI82" s="349" t="e">
        <f>SUM(#REF!)</f>
        <v>#REF!</v>
      </c>
    </row>
    <row r="83" spans="1:35" ht="15.75" x14ac:dyDescent="0.25">
      <c r="A83" s="743"/>
      <c r="B83" s="8" t="str">
        <f t="shared" si="51"/>
        <v>Miscellaneous</v>
      </c>
      <c r="C83" s="484">
        <v>8.5109000000000004E-2</v>
      </c>
      <c r="D83" s="484">
        <v>7.7715000000000006E-2</v>
      </c>
      <c r="E83" s="484">
        <v>8.6136000000000004E-2</v>
      </c>
      <c r="F83" s="484">
        <v>7.9796000000000006E-2</v>
      </c>
      <c r="G83" s="484">
        <v>8.5334999999999994E-2</v>
      </c>
      <c r="H83" s="484">
        <v>8.1994999999999998E-2</v>
      </c>
      <c r="I83" s="484">
        <v>8.4098999999999993E-2</v>
      </c>
      <c r="J83" s="484">
        <v>8.4198999999999996E-2</v>
      </c>
      <c r="K83" s="484">
        <v>8.2512000000000002E-2</v>
      </c>
      <c r="L83" s="484">
        <v>8.5277000000000006E-2</v>
      </c>
      <c r="M83" s="484">
        <v>8.2588999999999996E-2</v>
      </c>
      <c r="N83" s="484">
        <v>8.5237999999999994E-2</v>
      </c>
      <c r="O83" s="204">
        <f>'2M - SGS'!O83</f>
        <v>8.5109000000000004E-2</v>
      </c>
      <c r="P83" s="204">
        <f>'2M - SGS'!P83</f>
        <v>7.7715000000000006E-2</v>
      </c>
      <c r="Q83" s="204">
        <f>'2M - SGS'!Q83</f>
        <v>8.6136000000000004E-2</v>
      </c>
      <c r="R83" s="204">
        <f>'2M - SGS'!R83</f>
        <v>7.9796000000000006E-2</v>
      </c>
      <c r="S83" s="204">
        <f>'2M - SGS'!S83</f>
        <v>8.5334999999999994E-2</v>
      </c>
      <c r="T83" s="204">
        <f>'2M - SGS'!T83</f>
        <v>8.1994999999999998E-2</v>
      </c>
      <c r="U83" s="204">
        <f>'2M - SGS'!U83</f>
        <v>8.4098999999999993E-2</v>
      </c>
      <c r="V83" s="204">
        <f>'2M - SGS'!V83</f>
        <v>8.4198999999999996E-2</v>
      </c>
      <c r="W83" s="204">
        <f>'2M - SGS'!W83</f>
        <v>8.2512000000000002E-2</v>
      </c>
      <c r="X83" s="204">
        <f>'2M - SGS'!X83</f>
        <v>8.5277000000000006E-2</v>
      </c>
      <c r="Y83" s="204">
        <f>'2M - SGS'!Y83</f>
        <v>8.2588999999999996E-2</v>
      </c>
      <c r="Z83" s="204">
        <f>'2M - SGS'!Z83</f>
        <v>8.5237999999999994E-2</v>
      </c>
      <c r="AA83" s="204">
        <f>'2M - SGS'!AA83</f>
        <v>8.5109000000000004E-2</v>
      </c>
      <c r="AC83" s="349">
        <f t="shared" si="52"/>
        <v>1.0000000000000002</v>
      </c>
      <c r="AD83" s="349">
        <f t="shared" si="53"/>
        <v>1.0000000000000002</v>
      </c>
      <c r="AE83" s="349">
        <f t="shared" si="54"/>
        <v>8.5109000000000004E-2</v>
      </c>
      <c r="AF83" s="349" t="e">
        <f>SUM(#REF!)</f>
        <v>#REF!</v>
      </c>
      <c r="AG83" s="349" t="e">
        <f>SUM(#REF!)</f>
        <v>#REF!</v>
      </c>
      <c r="AH83" s="349" t="e">
        <f>SUM(#REF!)</f>
        <v>#REF!</v>
      </c>
      <c r="AI83" s="349" t="e">
        <f>SUM(#REF!)</f>
        <v>#REF!</v>
      </c>
    </row>
    <row r="84" spans="1:35" ht="15.75" x14ac:dyDescent="0.25">
      <c r="A84" s="743"/>
      <c r="B84" s="8" t="str">
        <f t="shared" si="51"/>
        <v>Motors</v>
      </c>
      <c r="C84" s="484">
        <v>8.5109000000000004E-2</v>
      </c>
      <c r="D84" s="484">
        <v>7.7715000000000006E-2</v>
      </c>
      <c r="E84" s="484">
        <v>8.6136000000000004E-2</v>
      </c>
      <c r="F84" s="484">
        <v>7.9796000000000006E-2</v>
      </c>
      <c r="G84" s="484">
        <v>8.5334999999999994E-2</v>
      </c>
      <c r="H84" s="484">
        <v>8.1994999999999998E-2</v>
      </c>
      <c r="I84" s="484">
        <v>8.4098999999999993E-2</v>
      </c>
      <c r="J84" s="484">
        <v>8.4198999999999996E-2</v>
      </c>
      <c r="K84" s="484">
        <v>8.2512000000000002E-2</v>
      </c>
      <c r="L84" s="484">
        <v>8.5277000000000006E-2</v>
      </c>
      <c r="M84" s="484">
        <v>8.2588999999999996E-2</v>
      </c>
      <c r="N84" s="484">
        <v>8.5237999999999994E-2</v>
      </c>
      <c r="O84" s="204">
        <f>'2M - SGS'!O84</f>
        <v>8.5109000000000004E-2</v>
      </c>
      <c r="P84" s="204">
        <f>'2M - SGS'!P84</f>
        <v>7.7715000000000006E-2</v>
      </c>
      <c r="Q84" s="204">
        <f>'2M - SGS'!Q84</f>
        <v>8.6136000000000004E-2</v>
      </c>
      <c r="R84" s="204">
        <f>'2M - SGS'!R84</f>
        <v>7.9796000000000006E-2</v>
      </c>
      <c r="S84" s="204">
        <f>'2M - SGS'!S84</f>
        <v>8.5334999999999994E-2</v>
      </c>
      <c r="T84" s="204">
        <f>'2M - SGS'!T84</f>
        <v>8.1994999999999998E-2</v>
      </c>
      <c r="U84" s="204">
        <f>'2M - SGS'!U84</f>
        <v>8.4098999999999993E-2</v>
      </c>
      <c r="V84" s="204">
        <f>'2M - SGS'!V84</f>
        <v>8.4198999999999996E-2</v>
      </c>
      <c r="W84" s="204">
        <f>'2M - SGS'!W84</f>
        <v>8.2512000000000002E-2</v>
      </c>
      <c r="X84" s="204">
        <f>'2M - SGS'!X84</f>
        <v>8.5277000000000006E-2</v>
      </c>
      <c r="Y84" s="204">
        <f>'2M - SGS'!Y84</f>
        <v>8.2588999999999996E-2</v>
      </c>
      <c r="Z84" s="204">
        <f>'2M - SGS'!Z84</f>
        <v>8.5237999999999994E-2</v>
      </c>
      <c r="AA84" s="204">
        <f>'2M - SGS'!AA84</f>
        <v>8.5109000000000004E-2</v>
      </c>
      <c r="AC84" s="349">
        <f t="shared" si="52"/>
        <v>1.0000000000000002</v>
      </c>
      <c r="AD84" s="349">
        <f t="shared" si="53"/>
        <v>1.0000000000000002</v>
      </c>
      <c r="AE84" s="349">
        <f t="shared" si="54"/>
        <v>8.5109000000000004E-2</v>
      </c>
      <c r="AF84" s="349" t="e">
        <f>SUM(#REF!)</f>
        <v>#REF!</v>
      </c>
      <c r="AG84" s="349" t="e">
        <f>SUM(#REF!)</f>
        <v>#REF!</v>
      </c>
      <c r="AH84" s="349" t="e">
        <f>SUM(#REF!)</f>
        <v>#REF!</v>
      </c>
      <c r="AI84" s="349" t="e">
        <f>SUM(#REF!)</f>
        <v>#REF!</v>
      </c>
    </row>
    <row r="85" spans="1:35" ht="15.75" x14ac:dyDescent="0.25">
      <c r="A85" s="743"/>
      <c r="B85" s="8" t="str">
        <f t="shared" si="51"/>
        <v>Process</v>
      </c>
      <c r="C85" s="484">
        <v>8.5109000000000004E-2</v>
      </c>
      <c r="D85" s="484">
        <v>7.7715000000000006E-2</v>
      </c>
      <c r="E85" s="484">
        <v>8.6136000000000004E-2</v>
      </c>
      <c r="F85" s="484">
        <v>7.9796000000000006E-2</v>
      </c>
      <c r="G85" s="484">
        <v>8.5334999999999994E-2</v>
      </c>
      <c r="H85" s="484">
        <v>8.1994999999999998E-2</v>
      </c>
      <c r="I85" s="484">
        <v>8.4098999999999993E-2</v>
      </c>
      <c r="J85" s="484">
        <v>8.4198999999999996E-2</v>
      </c>
      <c r="K85" s="484">
        <v>8.2512000000000002E-2</v>
      </c>
      <c r="L85" s="484">
        <v>8.5277000000000006E-2</v>
      </c>
      <c r="M85" s="484">
        <v>8.2588999999999996E-2</v>
      </c>
      <c r="N85" s="484">
        <v>8.5237999999999994E-2</v>
      </c>
      <c r="O85" s="204">
        <f>'2M - SGS'!O85</f>
        <v>8.5109000000000004E-2</v>
      </c>
      <c r="P85" s="204">
        <f>'2M - SGS'!P85</f>
        <v>7.7715000000000006E-2</v>
      </c>
      <c r="Q85" s="204">
        <f>'2M - SGS'!Q85</f>
        <v>8.6136000000000004E-2</v>
      </c>
      <c r="R85" s="204">
        <f>'2M - SGS'!R85</f>
        <v>7.9796000000000006E-2</v>
      </c>
      <c r="S85" s="204">
        <f>'2M - SGS'!S85</f>
        <v>8.5334999999999994E-2</v>
      </c>
      <c r="T85" s="204">
        <f>'2M - SGS'!T85</f>
        <v>8.1994999999999998E-2</v>
      </c>
      <c r="U85" s="204">
        <f>'2M - SGS'!U85</f>
        <v>8.4098999999999993E-2</v>
      </c>
      <c r="V85" s="204">
        <f>'2M - SGS'!V85</f>
        <v>8.4198999999999996E-2</v>
      </c>
      <c r="W85" s="204">
        <f>'2M - SGS'!W85</f>
        <v>8.2512000000000002E-2</v>
      </c>
      <c r="X85" s="204">
        <f>'2M - SGS'!X85</f>
        <v>8.5277000000000006E-2</v>
      </c>
      <c r="Y85" s="204">
        <f>'2M - SGS'!Y85</f>
        <v>8.2588999999999996E-2</v>
      </c>
      <c r="Z85" s="204">
        <f>'2M - SGS'!Z85</f>
        <v>8.5237999999999994E-2</v>
      </c>
      <c r="AA85" s="204">
        <f>'2M - SGS'!AA85</f>
        <v>8.5109000000000004E-2</v>
      </c>
      <c r="AC85" s="349">
        <f t="shared" si="52"/>
        <v>1.0000000000000002</v>
      </c>
      <c r="AD85" s="349">
        <f t="shared" si="53"/>
        <v>1.0000000000000002</v>
      </c>
      <c r="AE85" s="349">
        <f t="shared" si="54"/>
        <v>8.5109000000000004E-2</v>
      </c>
      <c r="AF85" s="349" t="e">
        <f>SUM(#REF!)</f>
        <v>#REF!</v>
      </c>
      <c r="AG85" s="349" t="e">
        <f>SUM(#REF!)</f>
        <v>#REF!</v>
      </c>
      <c r="AH85" s="349" t="e">
        <f>SUM(#REF!)</f>
        <v>#REF!</v>
      </c>
      <c r="AI85" s="349" t="e">
        <f>SUM(#REF!)</f>
        <v>#REF!</v>
      </c>
    </row>
    <row r="86" spans="1:35" ht="15.75" x14ac:dyDescent="0.25">
      <c r="A86" s="743"/>
      <c r="B86" s="8" t="str">
        <f t="shared" si="51"/>
        <v>Refrigeration</v>
      </c>
      <c r="C86" s="484">
        <v>8.3486000000000005E-2</v>
      </c>
      <c r="D86" s="484">
        <v>7.6158000000000003E-2</v>
      </c>
      <c r="E86" s="484">
        <v>8.3346000000000003E-2</v>
      </c>
      <c r="F86" s="484">
        <v>8.0782999999999994E-2</v>
      </c>
      <c r="G86" s="484">
        <v>8.5133E-2</v>
      </c>
      <c r="H86" s="484">
        <v>8.4294999999999995E-2</v>
      </c>
      <c r="I86" s="484">
        <v>8.7456999999999993E-2</v>
      </c>
      <c r="J86" s="484">
        <v>8.7230000000000002E-2</v>
      </c>
      <c r="K86" s="484">
        <v>8.3319000000000004E-2</v>
      </c>
      <c r="L86" s="484">
        <v>8.4562999999999999E-2</v>
      </c>
      <c r="M86" s="484">
        <v>8.1112000000000004E-2</v>
      </c>
      <c r="N86" s="484">
        <v>8.3117999999999997E-2</v>
      </c>
      <c r="O86" s="204">
        <f>'2M - SGS'!O86</f>
        <v>8.3486000000000005E-2</v>
      </c>
      <c r="P86" s="204">
        <f>'2M - SGS'!P86</f>
        <v>7.6158000000000003E-2</v>
      </c>
      <c r="Q86" s="204">
        <f>'2M - SGS'!Q86</f>
        <v>8.3346000000000003E-2</v>
      </c>
      <c r="R86" s="204">
        <f>'2M - SGS'!R86</f>
        <v>8.0782999999999994E-2</v>
      </c>
      <c r="S86" s="204">
        <f>'2M - SGS'!S86</f>
        <v>8.5133E-2</v>
      </c>
      <c r="T86" s="204">
        <f>'2M - SGS'!T86</f>
        <v>8.4294999999999995E-2</v>
      </c>
      <c r="U86" s="204">
        <f>'2M - SGS'!U86</f>
        <v>8.7456999999999993E-2</v>
      </c>
      <c r="V86" s="204">
        <f>'2M - SGS'!V86</f>
        <v>8.7230000000000002E-2</v>
      </c>
      <c r="W86" s="204">
        <f>'2M - SGS'!W86</f>
        <v>8.3319000000000004E-2</v>
      </c>
      <c r="X86" s="204">
        <f>'2M - SGS'!X86</f>
        <v>8.4562999999999999E-2</v>
      </c>
      <c r="Y86" s="204">
        <f>'2M - SGS'!Y86</f>
        <v>8.1112000000000004E-2</v>
      </c>
      <c r="Z86" s="204">
        <f>'2M - SGS'!Z86</f>
        <v>8.3117999999999997E-2</v>
      </c>
      <c r="AA86" s="204">
        <f>'2M - SGS'!AA86</f>
        <v>8.3486000000000005E-2</v>
      </c>
      <c r="AC86" s="349">
        <f t="shared" si="52"/>
        <v>1</v>
      </c>
      <c r="AD86" s="349">
        <f t="shared" si="53"/>
        <v>1</v>
      </c>
      <c r="AE86" s="349">
        <f t="shared" si="54"/>
        <v>8.3486000000000005E-2</v>
      </c>
      <c r="AF86" s="349" t="e">
        <f>SUM(#REF!)</f>
        <v>#REF!</v>
      </c>
      <c r="AG86" s="349" t="e">
        <f>SUM(#REF!)</f>
        <v>#REF!</v>
      </c>
      <c r="AH86" s="349" t="e">
        <f>SUM(#REF!)</f>
        <v>#REF!</v>
      </c>
      <c r="AI86" s="349" t="e">
        <f>SUM(#REF!)</f>
        <v>#REF!</v>
      </c>
    </row>
    <row r="87" spans="1:35" ht="16.5" thickBot="1" x14ac:dyDescent="0.3">
      <c r="A87" s="744"/>
      <c r="B87" s="9" t="str">
        <f t="shared" si="51"/>
        <v>Water Heating</v>
      </c>
      <c r="C87" s="485">
        <v>0.108255</v>
      </c>
      <c r="D87" s="485">
        <v>9.1078000000000006E-2</v>
      </c>
      <c r="E87" s="485">
        <v>8.5239999999999996E-2</v>
      </c>
      <c r="F87" s="485">
        <v>7.2980000000000003E-2</v>
      </c>
      <c r="G87" s="485">
        <v>7.9849000000000003E-2</v>
      </c>
      <c r="H87" s="485">
        <v>7.2720999999999994E-2</v>
      </c>
      <c r="I87" s="485">
        <v>7.4929999999999997E-2</v>
      </c>
      <c r="J87" s="485">
        <v>7.5861999999999999E-2</v>
      </c>
      <c r="K87" s="485">
        <v>7.5733999999999996E-2</v>
      </c>
      <c r="L87" s="485">
        <v>8.2808000000000007E-2</v>
      </c>
      <c r="M87" s="485">
        <v>8.6345000000000005E-2</v>
      </c>
      <c r="N87" s="485">
        <v>9.4198000000000004E-2</v>
      </c>
      <c r="O87" s="205">
        <f>'2M - SGS'!O87</f>
        <v>0.108255</v>
      </c>
      <c r="P87" s="205">
        <f>'2M - SGS'!P87</f>
        <v>9.1078000000000006E-2</v>
      </c>
      <c r="Q87" s="205">
        <f>'2M - SGS'!Q87</f>
        <v>8.5239999999999996E-2</v>
      </c>
      <c r="R87" s="205">
        <f>'2M - SGS'!R87</f>
        <v>7.2980000000000003E-2</v>
      </c>
      <c r="S87" s="205">
        <f>'2M - SGS'!S87</f>
        <v>7.9849000000000003E-2</v>
      </c>
      <c r="T87" s="205">
        <f>'2M - SGS'!T87</f>
        <v>7.2720999999999994E-2</v>
      </c>
      <c r="U87" s="205">
        <f>'2M - SGS'!U87</f>
        <v>7.4929999999999997E-2</v>
      </c>
      <c r="V87" s="205">
        <f>'2M - SGS'!V87</f>
        <v>7.5861999999999999E-2</v>
      </c>
      <c r="W87" s="205">
        <f>'2M - SGS'!W87</f>
        <v>7.5733999999999996E-2</v>
      </c>
      <c r="X87" s="205">
        <f>'2M - SGS'!X87</f>
        <v>8.2808000000000007E-2</v>
      </c>
      <c r="Y87" s="205">
        <f>'2M - SGS'!Y87</f>
        <v>8.6345000000000005E-2</v>
      </c>
      <c r="Z87" s="205">
        <f>'2M - SGS'!Z87</f>
        <v>9.4198000000000004E-2</v>
      </c>
      <c r="AA87" s="205">
        <f>'2M - SGS'!AA87</f>
        <v>0.108255</v>
      </c>
      <c r="AC87" s="349">
        <f t="shared" si="52"/>
        <v>1</v>
      </c>
      <c r="AD87" s="349">
        <f t="shared" si="53"/>
        <v>1</v>
      </c>
      <c r="AE87" s="349">
        <f t="shared" si="54"/>
        <v>0.108255</v>
      </c>
      <c r="AF87" s="349" t="e">
        <f>SUM(#REF!)</f>
        <v>#REF!</v>
      </c>
      <c r="AG87" s="349" t="e">
        <f>SUM(#REF!)</f>
        <v>#REF!</v>
      </c>
      <c r="AH87" s="349" t="e">
        <f>SUM(#REF!)</f>
        <v>#REF!</v>
      </c>
      <c r="AI87" s="349" t="e">
        <f>SUM(#REF!)</f>
        <v>#REF!</v>
      </c>
    </row>
    <row r="88" spans="1:35" x14ac:dyDescent="0.25">
      <c r="B88" s="486" t="s">
        <v>219</v>
      </c>
      <c r="AC88" s="138" t="s">
        <v>217</v>
      </c>
    </row>
    <row r="89" spans="1:35" ht="15.75" thickBot="1" x14ac:dyDescent="0.3">
      <c r="AC89" s="138"/>
    </row>
    <row r="90" spans="1:35" ht="15" customHeight="1" thickBot="1" x14ac:dyDescent="0.3">
      <c r="A90" s="748" t="s">
        <v>26</v>
      </c>
      <c r="B90" s="320" t="s">
        <v>30</v>
      </c>
      <c r="C90" s="102">
        <f>C$2</f>
        <v>45658</v>
      </c>
      <c r="D90" s="102">
        <f t="shared" ref="D90:AA90" si="55">D$2</f>
        <v>45689</v>
      </c>
      <c r="E90" s="102">
        <f t="shared" si="55"/>
        <v>45717</v>
      </c>
      <c r="F90" s="102">
        <f t="shared" si="55"/>
        <v>45748</v>
      </c>
      <c r="G90" s="102">
        <f t="shared" si="55"/>
        <v>45778</v>
      </c>
      <c r="H90" s="102">
        <f t="shared" si="55"/>
        <v>45809</v>
      </c>
      <c r="I90" s="102">
        <f t="shared" si="55"/>
        <v>45839</v>
      </c>
      <c r="J90" s="102">
        <f t="shared" si="55"/>
        <v>45870</v>
      </c>
      <c r="K90" s="102">
        <f t="shared" si="55"/>
        <v>45901</v>
      </c>
      <c r="L90" s="102">
        <f t="shared" si="55"/>
        <v>45931</v>
      </c>
      <c r="M90" s="102">
        <f t="shared" si="55"/>
        <v>45962</v>
      </c>
      <c r="N90" s="102">
        <f t="shared" si="55"/>
        <v>45992</v>
      </c>
      <c r="O90" s="102">
        <f t="shared" si="55"/>
        <v>46023</v>
      </c>
      <c r="P90" s="102">
        <f t="shared" si="55"/>
        <v>46054</v>
      </c>
      <c r="Q90" s="102">
        <f t="shared" si="55"/>
        <v>46082</v>
      </c>
      <c r="R90" s="102">
        <f t="shared" si="55"/>
        <v>46113</v>
      </c>
      <c r="S90" s="102">
        <f t="shared" si="55"/>
        <v>46143</v>
      </c>
      <c r="T90" s="102">
        <f t="shared" si="55"/>
        <v>46174</v>
      </c>
      <c r="U90" s="102">
        <f t="shared" si="55"/>
        <v>46204</v>
      </c>
      <c r="V90" s="102">
        <f t="shared" si="55"/>
        <v>46235</v>
      </c>
      <c r="W90" s="102">
        <f t="shared" si="55"/>
        <v>46266</v>
      </c>
      <c r="X90" s="102">
        <f t="shared" si="55"/>
        <v>46296</v>
      </c>
      <c r="Y90" s="102">
        <f t="shared" si="55"/>
        <v>46327</v>
      </c>
      <c r="Z90" s="102">
        <f t="shared" si="55"/>
        <v>46357</v>
      </c>
      <c r="AA90" s="102">
        <f t="shared" si="55"/>
        <v>46388</v>
      </c>
    </row>
    <row r="91" spans="1:35" ht="15.75" customHeight="1" x14ac:dyDescent="0.25">
      <c r="A91" s="749"/>
      <c r="B91" s="312" t="str">
        <f t="shared" ref="B91:B103" si="56">B75</f>
        <v>Air Comp</v>
      </c>
      <c r="C91" s="478">
        <v>3.9829999999999997E-2</v>
      </c>
      <c r="D91" s="478">
        <v>4.0202000000000002E-2</v>
      </c>
      <c r="E91" s="478">
        <v>4.0568E-2</v>
      </c>
      <c r="F91" s="478">
        <v>4.1613999999999998E-2</v>
      </c>
      <c r="G91" s="478">
        <v>4.3744999999999999E-2</v>
      </c>
      <c r="H91" s="540">
        <v>9.1775999999999996E-2</v>
      </c>
      <c r="I91" s="540">
        <v>8.8924000000000003E-2</v>
      </c>
      <c r="J91" s="540">
        <v>9.0119000000000005E-2</v>
      </c>
      <c r="K91" s="540">
        <v>8.9261999999999994E-2</v>
      </c>
      <c r="L91" s="540">
        <v>4.8958000000000002E-2</v>
      </c>
      <c r="M91" s="540">
        <v>4.9664E-2</v>
      </c>
      <c r="N91" s="540">
        <v>4.5769999999999998E-2</v>
      </c>
      <c r="O91" s="540">
        <v>4.5504000000000003E-2</v>
      </c>
      <c r="P91" s="540">
        <v>4.6175000000000001E-2</v>
      </c>
      <c r="Q91" s="540">
        <v>4.7510999999999998E-2</v>
      </c>
      <c r="R91" s="540">
        <v>4.8266000000000003E-2</v>
      </c>
      <c r="S91" s="540">
        <v>5.0146000000000003E-2</v>
      </c>
      <c r="T91" s="540">
        <f>H91</f>
        <v>9.1775999999999996E-2</v>
      </c>
      <c r="U91" s="540">
        <f t="shared" ref="U91:U103" si="57">I91</f>
        <v>8.8924000000000003E-2</v>
      </c>
      <c r="V91" s="540">
        <f t="shared" ref="V91:V103" si="58">J91</f>
        <v>9.0119000000000005E-2</v>
      </c>
      <c r="W91" s="540">
        <f t="shared" ref="W91:W103" si="59">K91</f>
        <v>8.9261999999999994E-2</v>
      </c>
      <c r="X91" s="540">
        <f t="shared" ref="X91:X103" si="60">L91</f>
        <v>4.8958000000000002E-2</v>
      </c>
      <c r="Y91" s="540">
        <f t="shared" ref="Y91:Y103" si="61">M91</f>
        <v>4.9664E-2</v>
      </c>
      <c r="Z91" s="540">
        <f t="shared" ref="Z91:Z103" si="62">N91</f>
        <v>4.5769999999999998E-2</v>
      </c>
      <c r="AA91" s="540">
        <f t="shared" ref="AA91:AA103" si="63">O91</f>
        <v>4.5504000000000003E-2</v>
      </c>
      <c r="AC91" s="138"/>
    </row>
    <row r="92" spans="1:35" x14ac:dyDescent="0.25">
      <c r="A92" s="749"/>
      <c r="B92" s="6" t="str">
        <f t="shared" si="56"/>
        <v>Building Shell</v>
      </c>
      <c r="C92" s="478">
        <v>4.6690000000000002E-2</v>
      </c>
      <c r="D92" s="478">
        <v>4.5469999999999997E-2</v>
      </c>
      <c r="E92" s="478">
        <v>4.6181E-2</v>
      </c>
      <c r="F92" s="478">
        <v>4.3610000000000003E-2</v>
      </c>
      <c r="G92" s="478">
        <v>5.1957000000000003E-2</v>
      </c>
      <c r="H92" s="540">
        <v>0.120381</v>
      </c>
      <c r="I92" s="540">
        <v>0.11025500000000001</v>
      </c>
      <c r="J92" s="540">
        <v>0.115824</v>
      </c>
      <c r="K92" s="540">
        <v>0.120159</v>
      </c>
      <c r="L92" s="540">
        <v>5.5509000000000003E-2</v>
      </c>
      <c r="M92" s="540">
        <v>5.3158999999999998E-2</v>
      </c>
      <c r="N92" s="540">
        <v>5.1805999999999998E-2</v>
      </c>
      <c r="O92" s="540">
        <v>5.3165999999999998E-2</v>
      </c>
      <c r="P92" s="540">
        <v>5.2478999999999998E-2</v>
      </c>
      <c r="Q92" s="540">
        <v>5.4157999999999998E-2</v>
      </c>
      <c r="R92" s="540">
        <v>5.1117999999999997E-2</v>
      </c>
      <c r="S92" s="540">
        <v>5.9484000000000002E-2</v>
      </c>
      <c r="T92" s="540">
        <f t="shared" ref="T92:T103" si="64">H92</f>
        <v>0.120381</v>
      </c>
      <c r="U92" s="540">
        <f t="shared" si="57"/>
        <v>0.11025500000000001</v>
      </c>
      <c r="V92" s="540">
        <f t="shared" si="58"/>
        <v>0.115824</v>
      </c>
      <c r="W92" s="540">
        <f t="shared" si="59"/>
        <v>0.120159</v>
      </c>
      <c r="X92" s="540">
        <f t="shared" si="60"/>
        <v>5.5509000000000003E-2</v>
      </c>
      <c r="Y92" s="540">
        <f t="shared" si="61"/>
        <v>5.3158999999999998E-2</v>
      </c>
      <c r="Z92" s="540">
        <f t="shared" si="62"/>
        <v>5.1805999999999998E-2</v>
      </c>
      <c r="AA92" s="540">
        <f t="shared" si="63"/>
        <v>5.3165999999999998E-2</v>
      </c>
      <c r="AC92" s="138"/>
    </row>
    <row r="93" spans="1:35" x14ac:dyDescent="0.25">
      <c r="A93" s="749"/>
      <c r="B93" s="6" t="str">
        <f t="shared" si="56"/>
        <v>Cooking</v>
      </c>
      <c r="C93" s="478">
        <v>4.0557000000000003E-2</v>
      </c>
      <c r="D93" s="478">
        <v>4.1267999999999999E-2</v>
      </c>
      <c r="E93" s="478">
        <v>4.3454E-2</v>
      </c>
      <c r="F93" s="478">
        <v>4.5587000000000003E-2</v>
      </c>
      <c r="G93" s="478">
        <v>4.6787000000000002E-2</v>
      </c>
      <c r="H93" s="540">
        <v>0.10058400000000001</v>
      </c>
      <c r="I93" s="540">
        <v>9.6225000000000005E-2</v>
      </c>
      <c r="J93" s="540">
        <v>9.8633999999999999E-2</v>
      </c>
      <c r="K93" s="540">
        <v>9.6726999999999994E-2</v>
      </c>
      <c r="L93" s="540">
        <v>5.2224E-2</v>
      </c>
      <c r="M93" s="540">
        <v>5.3099E-2</v>
      </c>
      <c r="N93" s="540">
        <v>4.7057000000000002E-2</v>
      </c>
      <c r="O93" s="540">
        <v>4.6351999999999997E-2</v>
      </c>
      <c r="P93" s="540">
        <v>4.7388E-2</v>
      </c>
      <c r="Q93" s="540">
        <v>5.0922000000000002E-2</v>
      </c>
      <c r="R93" s="540">
        <v>5.2740000000000002E-2</v>
      </c>
      <c r="S93" s="540">
        <v>5.3603999999999999E-2</v>
      </c>
      <c r="T93" s="540">
        <f t="shared" si="64"/>
        <v>0.10058400000000001</v>
      </c>
      <c r="U93" s="540">
        <f t="shared" si="57"/>
        <v>9.6225000000000005E-2</v>
      </c>
      <c r="V93" s="540">
        <f t="shared" si="58"/>
        <v>9.8633999999999999E-2</v>
      </c>
      <c r="W93" s="540">
        <f t="shared" si="59"/>
        <v>9.6726999999999994E-2</v>
      </c>
      <c r="X93" s="540">
        <f t="shared" si="60"/>
        <v>5.2224E-2</v>
      </c>
      <c r="Y93" s="540">
        <f t="shared" si="61"/>
        <v>5.3099E-2</v>
      </c>
      <c r="Z93" s="540">
        <f t="shared" si="62"/>
        <v>4.7057000000000002E-2</v>
      </c>
      <c r="AA93" s="540">
        <f t="shared" si="63"/>
        <v>4.6351999999999997E-2</v>
      </c>
      <c r="AC93" s="138"/>
    </row>
    <row r="94" spans="1:35" x14ac:dyDescent="0.25">
      <c r="A94" s="749"/>
      <c r="B94" s="6" t="str">
        <f t="shared" si="56"/>
        <v>Cooling</v>
      </c>
      <c r="C94" s="478">
        <v>3.7643000000000003E-2</v>
      </c>
      <c r="D94" s="478">
        <v>3.7594000000000002E-2</v>
      </c>
      <c r="E94" s="478">
        <v>3.8481000000000001E-2</v>
      </c>
      <c r="F94" s="478">
        <v>4.9109E-2</v>
      </c>
      <c r="G94" s="478">
        <v>6.1143000000000003E-2</v>
      </c>
      <c r="H94" s="540">
        <v>0.121847</v>
      </c>
      <c r="I94" s="540">
        <v>0.11090800000000001</v>
      </c>
      <c r="J94" s="540">
        <v>0.116701</v>
      </c>
      <c r="K94" s="540">
        <v>0.12651799999999999</v>
      </c>
      <c r="L94" s="540">
        <v>6.2914999999999999E-2</v>
      </c>
      <c r="M94" s="540">
        <v>5.0502999999999999E-2</v>
      </c>
      <c r="N94" s="540">
        <v>4.5546000000000003E-2</v>
      </c>
      <c r="O94" s="540">
        <v>4.3242000000000003E-2</v>
      </c>
      <c r="P94" s="540">
        <v>4.3921000000000002E-2</v>
      </c>
      <c r="Q94" s="540">
        <v>4.5185000000000003E-2</v>
      </c>
      <c r="R94" s="540">
        <v>5.7828999999999998E-2</v>
      </c>
      <c r="S94" s="540">
        <v>6.9942000000000004E-2</v>
      </c>
      <c r="T94" s="540">
        <f t="shared" si="64"/>
        <v>0.121847</v>
      </c>
      <c r="U94" s="540">
        <f t="shared" si="57"/>
        <v>0.11090800000000001</v>
      </c>
      <c r="V94" s="540">
        <f t="shared" si="58"/>
        <v>0.116701</v>
      </c>
      <c r="W94" s="540">
        <f t="shared" si="59"/>
        <v>0.12651799999999999</v>
      </c>
      <c r="X94" s="540">
        <f t="shared" si="60"/>
        <v>6.2914999999999999E-2</v>
      </c>
      <c r="Y94" s="540">
        <f t="shared" si="61"/>
        <v>5.0502999999999999E-2</v>
      </c>
      <c r="Z94" s="540">
        <f t="shared" si="62"/>
        <v>4.5546000000000003E-2</v>
      </c>
      <c r="AA94" s="540">
        <f t="shared" si="63"/>
        <v>4.3242000000000003E-2</v>
      </c>
    </row>
    <row r="95" spans="1:35" x14ac:dyDescent="0.25">
      <c r="A95" s="749"/>
      <c r="B95" s="6" t="str">
        <f t="shared" si="56"/>
        <v>Ext Lighting</v>
      </c>
      <c r="C95" s="478">
        <v>2.8396999999999999E-2</v>
      </c>
      <c r="D95" s="478">
        <v>2.7067000000000001E-2</v>
      </c>
      <c r="E95" s="478">
        <v>2.7428000000000001E-2</v>
      </c>
      <c r="F95" s="478">
        <v>2.8527E-2</v>
      </c>
      <c r="G95" s="478">
        <v>2.7924000000000001E-2</v>
      </c>
      <c r="H95" s="540">
        <v>5.1388999999999997E-2</v>
      </c>
      <c r="I95" s="540">
        <v>5.0473999999999998E-2</v>
      </c>
      <c r="J95" s="540">
        <v>5.1123000000000002E-2</v>
      </c>
      <c r="K95" s="540">
        <v>5.1249000000000003E-2</v>
      </c>
      <c r="L95" s="540">
        <v>3.1897000000000002E-2</v>
      </c>
      <c r="M95" s="540">
        <v>3.1947000000000003E-2</v>
      </c>
      <c r="N95" s="540">
        <v>3.1501000000000001E-2</v>
      </c>
      <c r="O95" s="540">
        <v>3.2620000000000003E-2</v>
      </c>
      <c r="P95" s="540">
        <v>3.1168000000000001E-2</v>
      </c>
      <c r="Q95" s="540">
        <v>3.2108999999999999E-2</v>
      </c>
      <c r="R95" s="540">
        <v>3.3001999999999997E-2</v>
      </c>
      <c r="S95" s="540">
        <v>3.2203000000000002E-2</v>
      </c>
      <c r="T95" s="540">
        <f t="shared" si="64"/>
        <v>5.1388999999999997E-2</v>
      </c>
      <c r="U95" s="540">
        <f t="shared" si="57"/>
        <v>5.0473999999999998E-2</v>
      </c>
      <c r="V95" s="540">
        <f t="shared" si="58"/>
        <v>5.1123000000000002E-2</v>
      </c>
      <c r="W95" s="540">
        <f t="shared" si="59"/>
        <v>5.1249000000000003E-2</v>
      </c>
      <c r="X95" s="540">
        <f t="shared" si="60"/>
        <v>3.1897000000000002E-2</v>
      </c>
      <c r="Y95" s="540">
        <f t="shared" si="61"/>
        <v>3.1947000000000003E-2</v>
      </c>
      <c r="Z95" s="540">
        <f t="shared" si="62"/>
        <v>3.1501000000000001E-2</v>
      </c>
      <c r="AA95" s="540">
        <f t="shared" si="63"/>
        <v>3.2620000000000003E-2</v>
      </c>
    </row>
    <row r="96" spans="1:35" x14ac:dyDescent="0.25">
      <c r="A96" s="749"/>
      <c r="B96" s="6" t="str">
        <f t="shared" si="56"/>
        <v>Heating</v>
      </c>
      <c r="C96" s="478">
        <v>4.4441000000000001E-2</v>
      </c>
      <c r="D96" s="478">
        <v>4.3256999999999997E-2</v>
      </c>
      <c r="E96" s="478">
        <v>4.4178000000000002E-2</v>
      </c>
      <c r="F96" s="478">
        <v>4.3381000000000003E-2</v>
      </c>
      <c r="G96" s="478">
        <v>4.3248000000000002E-2</v>
      </c>
      <c r="H96" s="540">
        <v>5.0605999999999998E-2</v>
      </c>
      <c r="I96" s="540">
        <v>4.9686000000000001E-2</v>
      </c>
      <c r="J96" s="540">
        <v>5.0367000000000002E-2</v>
      </c>
      <c r="K96" s="540">
        <v>9.3019000000000004E-2</v>
      </c>
      <c r="L96" s="540">
        <v>4.9519000000000001E-2</v>
      </c>
      <c r="M96" s="540">
        <v>4.8910000000000002E-2</v>
      </c>
      <c r="N96" s="540">
        <v>4.8503999999999999E-2</v>
      </c>
      <c r="O96" s="540">
        <v>5.0491000000000001E-2</v>
      </c>
      <c r="P96" s="540">
        <v>4.9575000000000001E-2</v>
      </c>
      <c r="Q96" s="540">
        <v>5.1875999999999999E-2</v>
      </c>
      <c r="R96" s="540">
        <v>5.0056999999999997E-2</v>
      </c>
      <c r="S96" s="540">
        <v>4.938E-2</v>
      </c>
      <c r="T96" s="540">
        <f t="shared" si="64"/>
        <v>5.0605999999999998E-2</v>
      </c>
      <c r="U96" s="540">
        <f t="shared" si="57"/>
        <v>4.9686000000000001E-2</v>
      </c>
      <c r="V96" s="540">
        <f t="shared" si="58"/>
        <v>5.0367000000000002E-2</v>
      </c>
      <c r="W96" s="540">
        <f t="shared" si="59"/>
        <v>9.3019000000000004E-2</v>
      </c>
      <c r="X96" s="540">
        <f t="shared" si="60"/>
        <v>4.9519000000000001E-2</v>
      </c>
      <c r="Y96" s="540">
        <f t="shared" si="61"/>
        <v>4.8910000000000002E-2</v>
      </c>
      <c r="Z96" s="540">
        <f t="shared" si="62"/>
        <v>4.8503999999999999E-2</v>
      </c>
      <c r="AA96" s="540">
        <f t="shared" si="63"/>
        <v>5.0491000000000001E-2</v>
      </c>
    </row>
    <row r="97" spans="1:27" x14ac:dyDescent="0.25">
      <c r="A97" s="749"/>
      <c r="B97" s="6" t="str">
        <f t="shared" si="56"/>
        <v>HVAC</v>
      </c>
      <c r="C97" s="478">
        <v>4.6690000000000002E-2</v>
      </c>
      <c r="D97" s="478">
        <v>4.5469999999999997E-2</v>
      </c>
      <c r="E97" s="478">
        <v>4.6181E-2</v>
      </c>
      <c r="F97" s="478">
        <v>4.3610000000000003E-2</v>
      </c>
      <c r="G97" s="478">
        <v>5.1957000000000003E-2</v>
      </c>
      <c r="H97" s="540">
        <v>0.120381</v>
      </c>
      <c r="I97" s="540">
        <v>0.11025500000000001</v>
      </c>
      <c r="J97" s="540">
        <v>0.115824</v>
      </c>
      <c r="K97" s="540">
        <v>0.120159</v>
      </c>
      <c r="L97" s="540">
        <v>5.5509000000000003E-2</v>
      </c>
      <c r="M97" s="540">
        <v>5.3158999999999998E-2</v>
      </c>
      <c r="N97" s="540">
        <v>5.1805999999999998E-2</v>
      </c>
      <c r="O97" s="540">
        <v>5.3165999999999998E-2</v>
      </c>
      <c r="P97" s="540">
        <v>5.2478999999999998E-2</v>
      </c>
      <c r="Q97" s="540">
        <v>5.4157999999999998E-2</v>
      </c>
      <c r="R97" s="540">
        <v>5.1117999999999997E-2</v>
      </c>
      <c r="S97" s="540">
        <v>5.9484000000000002E-2</v>
      </c>
      <c r="T97" s="540">
        <f t="shared" si="64"/>
        <v>0.120381</v>
      </c>
      <c r="U97" s="540">
        <f t="shared" si="57"/>
        <v>0.11025500000000001</v>
      </c>
      <c r="V97" s="540">
        <f t="shared" si="58"/>
        <v>0.115824</v>
      </c>
      <c r="W97" s="540">
        <f t="shared" si="59"/>
        <v>0.120159</v>
      </c>
      <c r="X97" s="540">
        <f t="shared" si="60"/>
        <v>5.5509000000000003E-2</v>
      </c>
      <c r="Y97" s="540">
        <f t="shared" si="61"/>
        <v>5.3158999999999998E-2</v>
      </c>
      <c r="Z97" s="540">
        <f t="shared" si="62"/>
        <v>5.1805999999999998E-2</v>
      </c>
      <c r="AA97" s="540">
        <f t="shared" si="63"/>
        <v>5.3165999999999998E-2</v>
      </c>
    </row>
    <row r="98" spans="1:27" x14ac:dyDescent="0.25">
      <c r="A98" s="749"/>
      <c r="B98" s="6" t="str">
        <f t="shared" si="56"/>
        <v>Lighting</v>
      </c>
      <c r="C98" s="478">
        <v>4.2353000000000002E-2</v>
      </c>
      <c r="D98" s="478">
        <v>4.2375999999999997E-2</v>
      </c>
      <c r="E98" s="478">
        <v>4.3025000000000001E-2</v>
      </c>
      <c r="F98" s="478">
        <v>4.5280000000000001E-2</v>
      </c>
      <c r="G98" s="478">
        <v>4.718E-2</v>
      </c>
      <c r="H98" s="540">
        <v>9.8854999999999998E-2</v>
      </c>
      <c r="I98" s="540">
        <v>9.4635999999999998E-2</v>
      </c>
      <c r="J98" s="540">
        <v>9.6814999999999998E-2</v>
      </c>
      <c r="K98" s="540">
        <v>9.2677999999999996E-2</v>
      </c>
      <c r="L98" s="540">
        <v>5.2706999999999997E-2</v>
      </c>
      <c r="M98" s="540">
        <v>5.2904E-2</v>
      </c>
      <c r="N98" s="540">
        <v>4.7689000000000002E-2</v>
      </c>
      <c r="O98" s="540">
        <v>4.8335000000000003E-2</v>
      </c>
      <c r="P98" s="540">
        <v>4.8652000000000001E-2</v>
      </c>
      <c r="Q98" s="540">
        <v>5.0395000000000002E-2</v>
      </c>
      <c r="R98" s="540">
        <v>5.2442000000000003E-2</v>
      </c>
      <c r="S98" s="540">
        <v>5.4066000000000003E-2</v>
      </c>
      <c r="T98" s="540">
        <f t="shared" si="64"/>
        <v>9.8854999999999998E-2</v>
      </c>
      <c r="U98" s="540">
        <f t="shared" si="57"/>
        <v>9.4635999999999998E-2</v>
      </c>
      <c r="V98" s="540">
        <f t="shared" si="58"/>
        <v>9.6814999999999998E-2</v>
      </c>
      <c r="W98" s="540">
        <f t="shared" si="59"/>
        <v>9.2677999999999996E-2</v>
      </c>
      <c r="X98" s="540">
        <f t="shared" si="60"/>
        <v>5.2706999999999997E-2</v>
      </c>
      <c r="Y98" s="540">
        <f t="shared" si="61"/>
        <v>5.2904E-2</v>
      </c>
      <c r="Z98" s="540">
        <f t="shared" si="62"/>
        <v>4.7689000000000002E-2</v>
      </c>
      <c r="AA98" s="540">
        <f t="shared" si="63"/>
        <v>4.8335000000000003E-2</v>
      </c>
    </row>
    <row r="99" spans="1:27" x14ac:dyDescent="0.25">
      <c r="A99" s="749"/>
      <c r="B99" s="6" t="str">
        <f t="shared" si="56"/>
        <v>Miscellaneous</v>
      </c>
      <c r="C99" s="478">
        <v>3.9829999999999997E-2</v>
      </c>
      <c r="D99" s="478">
        <v>4.0202000000000002E-2</v>
      </c>
      <c r="E99" s="478">
        <v>4.0568E-2</v>
      </c>
      <c r="F99" s="478">
        <v>4.1613999999999998E-2</v>
      </c>
      <c r="G99" s="478">
        <v>4.3744999999999999E-2</v>
      </c>
      <c r="H99" s="540">
        <v>9.1775999999999996E-2</v>
      </c>
      <c r="I99" s="540">
        <v>8.8924000000000003E-2</v>
      </c>
      <c r="J99" s="540">
        <v>9.0119000000000005E-2</v>
      </c>
      <c r="K99" s="540">
        <v>8.9261999999999994E-2</v>
      </c>
      <c r="L99" s="540">
        <v>4.8958000000000002E-2</v>
      </c>
      <c r="M99" s="540">
        <v>4.9664E-2</v>
      </c>
      <c r="N99" s="540">
        <v>4.5769999999999998E-2</v>
      </c>
      <c r="O99" s="540">
        <v>4.5504000000000003E-2</v>
      </c>
      <c r="P99" s="540">
        <v>4.6175000000000001E-2</v>
      </c>
      <c r="Q99" s="540">
        <v>4.7510999999999998E-2</v>
      </c>
      <c r="R99" s="540">
        <v>4.8266000000000003E-2</v>
      </c>
      <c r="S99" s="540">
        <v>5.0146000000000003E-2</v>
      </c>
      <c r="T99" s="540">
        <f t="shared" si="64"/>
        <v>9.1775999999999996E-2</v>
      </c>
      <c r="U99" s="540">
        <f t="shared" si="57"/>
        <v>8.8924000000000003E-2</v>
      </c>
      <c r="V99" s="540">
        <f t="shared" si="58"/>
        <v>9.0119000000000005E-2</v>
      </c>
      <c r="W99" s="540">
        <f t="shared" si="59"/>
        <v>8.9261999999999994E-2</v>
      </c>
      <c r="X99" s="540">
        <f t="shared" si="60"/>
        <v>4.8958000000000002E-2</v>
      </c>
      <c r="Y99" s="540">
        <f t="shared" si="61"/>
        <v>4.9664E-2</v>
      </c>
      <c r="Z99" s="540">
        <f t="shared" si="62"/>
        <v>4.5769999999999998E-2</v>
      </c>
      <c r="AA99" s="540">
        <f t="shared" si="63"/>
        <v>4.5504000000000003E-2</v>
      </c>
    </row>
    <row r="100" spans="1:27" x14ac:dyDescent="0.25">
      <c r="A100" s="749"/>
      <c r="B100" s="6" t="str">
        <f t="shared" si="56"/>
        <v>Motors</v>
      </c>
      <c r="C100" s="478">
        <v>3.9829999999999997E-2</v>
      </c>
      <c r="D100" s="478">
        <v>4.0202000000000002E-2</v>
      </c>
      <c r="E100" s="478">
        <v>4.0568E-2</v>
      </c>
      <c r="F100" s="478">
        <v>4.1613999999999998E-2</v>
      </c>
      <c r="G100" s="478">
        <v>4.3744999999999999E-2</v>
      </c>
      <c r="H100" s="540">
        <v>9.1775999999999996E-2</v>
      </c>
      <c r="I100" s="540">
        <v>8.8924000000000003E-2</v>
      </c>
      <c r="J100" s="540">
        <v>9.0119000000000005E-2</v>
      </c>
      <c r="K100" s="540">
        <v>8.9261999999999994E-2</v>
      </c>
      <c r="L100" s="540">
        <v>4.8958000000000002E-2</v>
      </c>
      <c r="M100" s="540">
        <v>4.9664E-2</v>
      </c>
      <c r="N100" s="540">
        <v>4.5769999999999998E-2</v>
      </c>
      <c r="O100" s="540">
        <v>4.5504000000000003E-2</v>
      </c>
      <c r="P100" s="540">
        <v>4.6175000000000001E-2</v>
      </c>
      <c r="Q100" s="540">
        <v>4.7510999999999998E-2</v>
      </c>
      <c r="R100" s="540">
        <v>4.8266000000000003E-2</v>
      </c>
      <c r="S100" s="540">
        <v>5.0146000000000003E-2</v>
      </c>
      <c r="T100" s="540">
        <f t="shared" si="64"/>
        <v>9.1775999999999996E-2</v>
      </c>
      <c r="U100" s="540">
        <f t="shared" si="57"/>
        <v>8.8924000000000003E-2</v>
      </c>
      <c r="V100" s="540">
        <f t="shared" si="58"/>
        <v>9.0119000000000005E-2</v>
      </c>
      <c r="W100" s="540">
        <f t="shared" si="59"/>
        <v>8.9261999999999994E-2</v>
      </c>
      <c r="X100" s="540">
        <f t="shared" si="60"/>
        <v>4.8958000000000002E-2</v>
      </c>
      <c r="Y100" s="540">
        <f t="shared" si="61"/>
        <v>4.9664E-2</v>
      </c>
      <c r="Z100" s="540">
        <f t="shared" si="62"/>
        <v>4.5769999999999998E-2</v>
      </c>
      <c r="AA100" s="540">
        <f t="shared" si="63"/>
        <v>4.5504000000000003E-2</v>
      </c>
    </row>
    <row r="101" spans="1:27" x14ac:dyDescent="0.25">
      <c r="A101" s="749"/>
      <c r="B101" s="6" t="str">
        <f t="shared" si="56"/>
        <v>Process</v>
      </c>
      <c r="C101" s="478">
        <v>3.9829999999999997E-2</v>
      </c>
      <c r="D101" s="478">
        <v>4.0202000000000002E-2</v>
      </c>
      <c r="E101" s="478">
        <v>4.0568E-2</v>
      </c>
      <c r="F101" s="478">
        <v>4.1613999999999998E-2</v>
      </c>
      <c r="G101" s="478">
        <v>4.3744999999999999E-2</v>
      </c>
      <c r="H101" s="540">
        <v>9.1775999999999996E-2</v>
      </c>
      <c r="I101" s="540">
        <v>8.8924000000000003E-2</v>
      </c>
      <c r="J101" s="540">
        <v>9.0119000000000005E-2</v>
      </c>
      <c r="K101" s="540">
        <v>8.9261999999999994E-2</v>
      </c>
      <c r="L101" s="540">
        <v>4.8958000000000002E-2</v>
      </c>
      <c r="M101" s="540">
        <v>4.9664E-2</v>
      </c>
      <c r="N101" s="540">
        <v>4.5769999999999998E-2</v>
      </c>
      <c r="O101" s="540">
        <v>4.5504000000000003E-2</v>
      </c>
      <c r="P101" s="540">
        <v>4.6175000000000001E-2</v>
      </c>
      <c r="Q101" s="540">
        <v>4.7510999999999998E-2</v>
      </c>
      <c r="R101" s="540">
        <v>4.8266000000000003E-2</v>
      </c>
      <c r="S101" s="540">
        <v>5.0146000000000003E-2</v>
      </c>
      <c r="T101" s="540">
        <f t="shared" si="64"/>
        <v>9.1775999999999996E-2</v>
      </c>
      <c r="U101" s="540">
        <f t="shared" si="57"/>
        <v>8.8924000000000003E-2</v>
      </c>
      <c r="V101" s="540">
        <f t="shared" si="58"/>
        <v>9.0119000000000005E-2</v>
      </c>
      <c r="W101" s="540">
        <f t="shared" si="59"/>
        <v>8.9261999999999994E-2</v>
      </c>
      <c r="X101" s="540">
        <f t="shared" si="60"/>
        <v>4.8958000000000002E-2</v>
      </c>
      <c r="Y101" s="540">
        <f t="shared" si="61"/>
        <v>4.9664E-2</v>
      </c>
      <c r="Z101" s="540">
        <f t="shared" si="62"/>
        <v>4.5769999999999998E-2</v>
      </c>
      <c r="AA101" s="540">
        <f t="shared" si="63"/>
        <v>4.5504000000000003E-2</v>
      </c>
    </row>
    <row r="102" spans="1:27" x14ac:dyDescent="0.25">
      <c r="A102" s="749"/>
      <c r="B102" s="6" t="str">
        <f t="shared" si="56"/>
        <v>Refrigeration</v>
      </c>
      <c r="C102" s="478">
        <v>3.7731000000000001E-2</v>
      </c>
      <c r="D102" s="478">
        <v>3.7999999999999999E-2</v>
      </c>
      <c r="E102" s="478">
        <v>3.9366999999999999E-2</v>
      </c>
      <c r="F102" s="478">
        <v>4.0410000000000001E-2</v>
      </c>
      <c r="G102" s="478">
        <v>4.1471000000000001E-2</v>
      </c>
      <c r="H102" s="540">
        <v>8.6664000000000005E-2</v>
      </c>
      <c r="I102" s="540">
        <v>8.3682000000000006E-2</v>
      </c>
      <c r="J102" s="540">
        <v>8.5294999999999996E-2</v>
      </c>
      <c r="K102" s="540">
        <v>8.4197999999999995E-2</v>
      </c>
      <c r="L102" s="540">
        <v>4.6477999999999998E-2</v>
      </c>
      <c r="M102" s="540">
        <v>4.7128999999999997E-2</v>
      </c>
      <c r="N102" s="540">
        <v>4.3395000000000003E-2</v>
      </c>
      <c r="O102" s="540">
        <v>4.3159999999999997E-2</v>
      </c>
      <c r="P102" s="540">
        <v>4.3653999999999998E-2</v>
      </c>
      <c r="Q102" s="540">
        <v>4.6134000000000001E-2</v>
      </c>
      <c r="R102" s="540">
        <v>4.6808000000000002E-2</v>
      </c>
      <c r="S102" s="540">
        <v>4.7559999999999998E-2</v>
      </c>
      <c r="T102" s="540">
        <f t="shared" si="64"/>
        <v>8.6664000000000005E-2</v>
      </c>
      <c r="U102" s="540">
        <f t="shared" si="57"/>
        <v>8.3682000000000006E-2</v>
      </c>
      <c r="V102" s="540">
        <f t="shared" si="58"/>
        <v>8.5294999999999996E-2</v>
      </c>
      <c r="W102" s="540">
        <f t="shared" si="59"/>
        <v>8.4197999999999995E-2</v>
      </c>
      <c r="X102" s="540">
        <f t="shared" si="60"/>
        <v>4.6477999999999998E-2</v>
      </c>
      <c r="Y102" s="540">
        <f t="shared" si="61"/>
        <v>4.7128999999999997E-2</v>
      </c>
      <c r="Z102" s="540">
        <f t="shared" si="62"/>
        <v>4.3395000000000003E-2</v>
      </c>
      <c r="AA102" s="540">
        <f t="shared" si="63"/>
        <v>4.3159999999999997E-2</v>
      </c>
    </row>
    <row r="103" spans="1:27" ht="15.75" thickBot="1" x14ac:dyDescent="0.3">
      <c r="A103" s="750"/>
      <c r="B103" s="10" t="str">
        <f t="shared" si="56"/>
        <v>Water Heating</v>
      </c>
      <c r="C103" s="476">
        <v>3.9265000000000001E-2</v>
      </c>
      <c r="D103" s="476">
        <v>4.0346E-2</v>
      </c>
      <c r="E103" s="476">
        <v>4.2657E-2</v>
      </c>
      <c r="F103" s="476">
        <v>4.4724E-2</v>
      </c>
      <c r="G103" s="476">
        <v>4.6117999999999999E-2</v>
      </c>
      <c r="H103" s="539">
        <v>0.10044500000000001</v>
      </c>
      <c r="I103" s="539">
        <v>9.4736000000000001E-2</v>
      </c>
      <c r="J103" s="539">
        <v>9.8522999999999999E-2</v>
      </c>
      <c r="K103" s="539">
        <v>9.5055000000000001E-2</v>
      </c>
      <c r="L103" s="539">
        <v>5.1507999999999998E-2</v>
      </c>
      <c r="M103" s="539">
        <v>5.2333999999999999E-2</v>
      </c>
      <c r="N103" s="539">
        <v>4.6092000000000001E-2</v>
      </c>
      <c r="O103" s="539">
        <v>4.4920000000000002E-2</v>
      </c>
      <c r="P103" s="539">
        <v>4.6327E-2</v>
      </c>
      <c r="Q103" s="539">
        <v>4.9966999999999998E-2</v>
      </c>
      <c r="R103" s="539">
        <v>5.1763999999999998E-2</v>
      </c>
      <c r="S103" s="539">
        <v>5.2845000000000003E-2</v>
      </c>
      <c r="T103" s="539">
        <f t="shared" si="64"/>
        <v>0.10044500000000001</v>
      </c>
      <c r="U103" s="539">
        <f t="shared" si="57"/>
        <v>9.4736000000000001E-2</v>
      </c>
      <c r="V103" s="539">
        <f t="shared" si="58"/>
        <v>9.8522999999999999E-2</v>
      </c>
      <c r="W103" s="539">
        <f t="shared" si="59"/>
        <v>9.5055000000000001E-2</v>
      </c>
      <c r="X103" s="539">
        <f t="shared" si="60"/>
        <v>5.1507999999999998E-2</v>
      </c>
      <c r="Y103" s="539">
        <f t="shared" si="61"/>
        <v>5.2333999999999999E-2</v>
      </c>
      <c r="Z103" s="539">
        <f t="shared" si="62"/>
        <v>4.6092000000000001E-2</v>
      </c>
      <c r="AA103" s="539">
        <f t="shared" si="63"/>
        <v>4.4920000000000002E-2</v>
      </c>
    </row>
    <row r="104" spans="1:27" x14ac:dyDescent="0.25">
      <c r="C104" s="475" t="s">
        <v>262</v>
      </c>
      <c r="H104" s="537" t="s">
        <v>289</v>
      </c>
    </row>
    <row r="105" spans="1:27" ht="15.75" thickBot="1" x14ac:dyDescent="0.3">
      <c r="A105" s="489" t="s">
        <v>264</v>
      </c>
      <c r="B105" s="368"/>
      <c r="E105" s="137"/>
    </row>
    <row r="106" spans="1:27" s="294" customFormat="1" ht="19.5" thickBot="1" x14ac:dyDescent="0.3">
      <c r="A106" s="297" t="s">
        <v>209</v>
      </c>
      <c r="B106" s="329" t="s">
        <v>13</v>
      </c>
      <c r="C106" s="491">
        <f>'2M - SGS'!C94</f>
        <v>0.7</v>
      </c>
      <c r="D106" s="330">
        <f t="shared" ref="D106:AA106" si="65">C106</f>
        <v>0.7</v>
      </c>
      <c r="E106" s="293">
        <f t="shared" si="65"/>
        <v>0.7</v>
      </c>
      <c r="F106" s="331">
        <f t="shared" si="65"/>
        <v>0.7</v>
      </c>
      <c r="G106" s="331">
        <f t="shared" si="65"/>
        <v>0.7</v>
      </c>
      <c r="H106" s="331">
        <f t="shared" si="65"/>
        <v>0.7</v>
      </c>
      <c r="I106" s="331">
        <f t="shared" si="65"/>
        <v>0.7</v>
      </c>
      <c r="J106" s="331">
        <f t="shared" si="65"/>
        <v>0.7</v>
      </c>
      <c r="K106" s="331">
        <f t="shared" si="65"/>
        <v>0.7</v>
      </c>
      <c r="L106" s="331">
        <f t="shared" si="65"/>
        <v>0.7</v>
      </c>
      <c r="M106" s="331">
        <f t="shared" si="65"/>
        <v>0.7</v>
      </c>
      <c r="N106" s="331">
        <f t="shared" si="65"/>
        <v>0.7</v>
      </c>
      <c r="O106" s="331">
        <f t="shared" si="65"/>
        <v>0.7</v>
      </c>
      <c r="P106" s="331">
        <f t="shared" si="65"/>
        <v>0.7</v>
      </c>
      <c r="Q106" s="331">
        <f t="shared" si="65"/>
        <v>0.7</v>
      </c>
      <c r="R106" s="331">
        <f t="shared" si="65"/>
        <v>0.7</v>
      </c>
      <c r="S106" s="331">
        <f t="shared" si="65"/>
        <v>0.7</v>
      </c>
      <c r="T106" s="331">
        <f t="shared" si="65"/>
        <v>0.7</v>
      </c>
      <c r="U106" s="331">
        <f t="shared" si="65"/>
        <v>0.7</v>
      </c>
      <c r="V106" s="331">
        <f t="shared" si="65"/>
        <v>0.7</v>
      </c>
      <c r="W106" s="331">
        <f t="shared" si="65"/>
        <v>0.7</v>
      </c>
      <c r="X106" s="331">
        <f t="shared" si="65"/>
        <v>0.7</v>
      </c>
      <c r="Y106" s="331">
        <f t="shared" si="65"/>
        <v>0.7</v>
      </c>
      <c r="Z106" s="331">
        <f t="shared" si="65"/>
        <v>0.7</v>
      </c>
      <c r="AA106" s="331">
        <f t="shared" si="65"/>
        <v>0.7</v>
      </c>
    </row>
    <row r="107" spans="1:27" x14ac:dyDescent="0.25">
      <c r="B107" s="68"/>
      <c r="C107" s="68"/>
      <c r="D107" s="68"/>
      <c r="E107" s="68"/>
      <c r="F107" s="68"/>
      <c r="G107" s="68"/>
      <c r="H107" s="68"/>
      <c r="I107" s="68"/>
      <c r="J107" s="68"/>
      <c r="K107" s="68"/>
      <c r="L107" s="68"/>
      <c r="M107" s="68"/>
      <c r="N107" s="68"/>
      <c r="O107" s="68"/>
      <c r="P107" s="68"/>
      <c r="Q107" s="68"/>
      <c r="R107" s="68"/>
      <c r="S107" s="68"/>
      <c r="T107" s="68"/>
      <c r="U107" s="68"/>
      <c r="V107" s="68"/>
      <c r="W107" s="68"/>
      <c r="X107" s="68"/>
      <c r="Y107" s="68"/>
      <c r="Z107" s="68"/>
      <c r="AA107" s="68"/>
    </row>
    <row r="108" spans="1:27" ht="15.75" thickBot="1" x14ac:dyDescent="0.3">
      <c r="A108" s="299" t="s">
        <v>162</v>
      </c>
      <c r="B108" s="295"/>
      <c r="C108" s="295"/>
      <c r="D108" s="295"/>
      <c r="E108" s="295"/>
      <c r="F108" s="295"/>
      <c r="G108" s="295"/>
      <c r="H108" s="295"/>
      <c r="I108" s="295"/>
      <c r="J108" s="290"/>
      <c r="K108" s="222"/>
      <c r="L108" s="222"/>
      <c r="M108" s="222"/>
      <c r="N108" s="222"/>
      <c r="O108" s="222"/>
      <c r="P108" s="222"/>
      <c r="Q108" s="222"/>
      <c r="R108" s="222"/>
      <c r="S108" s="222"/>
      <c r="T108" s="222"/>
      <c r="U108" s="222"/>
      <c r="V108" s="222"/>
      <c r="W108" s="222"/>
      <c r="X108" s="222"/>
      <c r="Y108" s="222"/>
      <c r="Z108" s="222"/>
      <c r="AA108" s="222"/>
    </row>
    <row r="109" spans="1:27" ht="16.5" thickBot="1" x14ac:dyDescent="0.3">
      <c r="A109" s="739" t="s">
        <v>15</v>
      </c>
      <c r="B109" s="313" t="s">
        <v>10</v>
      </c>
      <c r="C109" s="102">
        <f>C$2</f>
        <v>45658</v>
      </c>
      <c r="D109" s="102">
        <f t="shared" ref="D109:AA109" si="66">D$2</f>
        <v>45689</v>
      </c>
      <c r="E109" s="102">
        <f t="shared" si="66"/>
        <v>45717</v>
      </c>
      <c r="F109" s="102">
        <f t="shared" si="66"/>
        <v>45748</v>
      </c>
      <c r="G109" s="102">
        <f t="shared" si="66"/>
        <v>45778</v>
      </c>
      <c r="H109" s="102">
        <f t="shared" si="66"/>
        <v>45809</v>
      </c>
      <c r="I109" s="102">
        <f t="shared" si="66"/>
        <v>45839</v>
      </c>
      <c r="J109" s="102">
        <f t="shared" si="66"/>
        <v>45870</v>
      </c>
      <c r="K109" s="102">
        <f t="shared" si="66"/>
        <v>45901</v>
      </c>
      <c r="L109" s="102">
        <f t="shared" si="66"/>
        <v>45931</v>
      </c>
      <c r="M109" s="102">
        <f t="shared" si="66"/>
        <v>45962</v>
      </c>
      <c r="N109" s="102">
        <f t="shared" si="66"/>
        <v>45992</v>
      </c>
      <c r="O109" s="102">
        <f t="shared" si="66"/>
        <v>46023</v>
      </c>
      <c r="P109" s="102">
        <f t="shared" si="66"/>
        <v>46054</v>
      </c>
      <c r="Q109" s="102">
        <f t="shared" si="66"/>
        <v>46082</v>
      </c>
      <c r="R109" s="102">
        <f t="shared" si="66"/>
        <v>46113</v>
      </c>
      <c r="S109" s="102">
        <f t="shared" si="66"/>
        <v>46143</v>
      </c>
      <c r="T109" s="102">
        <f t="shared" si="66"/>
        <v>46174</v>
      </c>
      <c r="U109" s="102">
        <f t="shared" si="66"/>
        <v>46204</v>
      </c>
      <c r="V109" s="102">
        <f t="shared" si="66"/>
        <v>46235</v>
      </c>
      <c r="W109" s="102">
        <f t="shared" si="66"/>
        <v>46266</v>
      </c>
      <c r="X109" s="102">
        <f t="shared" si="66"/>
        <v>46296</v>
      </c>
      <c r="Y109" s="102">
        <f t="shared" si="66"/>
        <v>46327</v>
      </c>
      <c r="Z109" s="102">
        <f t="shared" si="66"/>
        <v>46357</v>
      </c>
      <c r="AA109" s="102">
        <f t="shared" si="66"/>
        <v>46388</v>
      </c>
    </row>
    <row r="110" spans="1:27" ht="15" customHeight="1" x14ac:dyDescent="0.25">
      <c r="A110" s="740"/>
      <c r="B110" s="317" t="str">
        <f t="shared" ref="B110:B123" si="67">B39</f>
        <v>Air Comp</v>
      </c>
      <c r="C110" s="13">
        <f>C57*C75*C91*C$106</f>
        <v>0</v>
      </c>
      <c r="D110" s="13">
        <f t="shared" ref="D110:AA110" si="68">D57*D75*D91*D$106</f>
        <v>0</v>
      </c>
      <c r="E110" s="13">
        <f t="shared" si="68"/>
        <v>0</v>
      </c>
      <c r="F110" s="13">
        <f t="shared" si="68"/>
        <v>0</v>
      </c>
      <c r="G110" s="13">
        <f t="shared" si="68"/>
        <v>252.16407683410122</v>
      </c>
      <c r="H110" s="13">
        <f t="shared" si="68"/>
        <v>2699.1027565756799</v>
      </c>
      <c r="I110" s="13">
        <f t="shared" si="68"/>
        <v>3252.8843802659821</v>
      </c>
      <c r="J110" s="13">
        <f t="shared" si="68"/>
        <v>3300.5179793797292</v>
      </c>
      <c r="K110" s="13">
        <f t="shared" si="68"/>
        <v>3203.6313344626078</v>
      </c>
      <c r="L110" s="13">
        <f t="shared" si="68"/>
        <v>1815.9939069733371</v>
      </c>
      <c r="M110" s="13">
        <f t="shared" si="68"/>
        <v>2435.6076799772577</v>
      </c>
      <c r="N110" s="13">
        <f t="shared" si="68"/>
        <v>2921.9145169208655</v>
      </c>
      <c r="O110" s="13">
        <f t="shared" si="68"/>
        <v>3456.6491053156005</v>
      </c>
      <c r="P110" s="13">
        <f t="shared" si="68"/>
        <v>3202.8897399814246</v>
      </c>
      <c r="Q110" s="13">
        <f t="shared" si="68"/>
        <v>3652.6587852213943</v>
      </c>
      <c r="R110" s="13">
        <f t="shared" si="68"/>
        <v>3437.5788054461282</v>
      </c>
      <c r="S110" s="13">
        <f t="shared" si="68"/>
        <v>3819.387496036677</v>
      </c>
      <c r="T110" s="13">
        <f t="shared" si="68"/>
        <v>6716.5573648142617</v>
      </c>
      <c r="U110" s="13">
        <f t="shared" si="68"/>
        <v>6674.8276229289204</v>
      </c>
      <c r="V110" s="13">
        <f t="shared" si="68"/>
        <v>6772.5704339162467</v>
      </c>
      <c r="W110" s="13">
        <f t="shared" si="68"/>
        <v>6573.7617527011989</v>
      </c>
      <c r="X110" s="13">
        <f t="shared" si="68"/>
        <v>3726.368624373024</v>
      </c>
      <c r="Y110" s="13">
        <f t="shared" si="68"/>
        <v>3660.9528510153614</v>
      </c>
      <c r="Z110" s="13">
        <f t="shared" si="68"/>
        <v>3482.1253129684119</v>
      </c>
      <c r="AA110" s="13">
        <f t="shared" si="68"/>
        <v>3456.6491053156005</v>
      </c>
    </row>
    <row r="111" spans="1:27" ht="15.75" x14ac:dyDescent="0.25">
      <c r="A111" s="740"/>
      <c r="B111" s="8" t="str">
        <f t="shared" si="67"/>
        <v>Building Shell</v>
      </c>
      <c r="C111" s="13">
        <f t="shared" ref="C111:AA111" si="69">C58*C76*C92*C$106</f>
        <v>0</v>
      </c>
      <c r="D111" s="13">
        <f t="shared" si="69"/>
        <v>0</v>
      </c>
      <c r="E111" s="13">
        <f t="shared" si="69"/>
        <v>0</v>
      </c>
      <c r="F111" s="13">
        <f t="shared" si="69"/>
        <v>0</v>
      </c>
      <c r="G111" s="13">
        <f t="shared" si="69"/>
        <v>0</v>
      </c>
      <c r="H111" s="13">
        <f t="shared" si="69"/>
        <v>0</v>
      </c>
      <c r="I111" s="13">
        <f t="shared" si="69"/>
        <v>0</v>
      </c>
      <c r="J111" s="13">
        <f t="shared" si="69"/>
        <v>0</v>
      </c>
      <c r="K111" s="13">
        <f t="shared" si="69"/>
        <v>0</v>
      </c>
      <c r="L111" s="13">
        <f t="shared" si="69"/>
        <v>0</v>
      </c>
      <c r="M111" s="13">
        <f t="shared" si="69"/>
        <v>0</v>
      </c>
      <c r="N111" s="13">
        <f t="shared" si="69"/>
        <v>0</v>
      </c>
      <c r="O111" s="13">
        <f t="shared" si="69"/>
        <v>0</v>
      </c>
      <c r="P111" s="13">
        <f t="shared" si="69"/>
        <v>0</v>
      </c>
      <c r="Q111" s="13">
        <f t="shared" si="69"/>
        <v>0</v>
      </c>
      <c r="R111" s="13">
        <f t="shared" si="69"/>
        <v>0</v>
      </c>
      <c r="S111" s="13">
        <f t="shared" si="69"/>
        <v>0</v>
      </c>
      <c r="T111" s="13">
        <f t="shared" si="69"/>
        <v>0</v>
      </c>
      <c r="U111" s="13">
        <f t="shared" si="69"/>
        <v>0</v>
      </c>
      <c r="V111" s="13">
        <f t="shared" si="69"/>
        <v>0</v>
      </c>
      <c r="W111" s="13">
        <f t="shared" si="69"/>
        <v>0</v>
      </c>
      <c r="X111" s="13">
        <f t="shared" si="69"/>
        <v>0</v>
      </c>
      <c r="Y111" s="13">
        <f t="shared" si="69"/>
        <v>0</v>
      </c>
      <c r="Z111" s="13">
        <f t="shared" si="69"/>
        <v>0</v>
      </c>
      <c r="AA111" s="13">
        <f t="shared" si="69"/>
        <v>0</v>
      </c>
    </row>
    <row r="112" spans="1:27" ht="15.75" x14ac:dyDescent="0.25">
      <c r="A112" s="740"/>
      <c r="B112" s="8" t="str">
        <f t="shared" si="67"/>
        <v>Cooking</v>
      </c>
      <c r="C112" s="13">
        <f t="shared" ref="C112:AA112" si="70">C59*C77*C93*C$106</f>
        <v>0</v>
      </c>
      <c r="D112" s="13">
        <f t="shared" si="70"/>
        <v>0</v>
      </c>
      <c r="E112" s="13">
        <f t="shared" si="70"/>
        <v>0</v>
      </c>
      <c r="F112" s="13">
        <f t="shared" si="70"/>
        <v>0</v>
      </c>
      <c r="G112" s="13">
        <f t="shared" si="70"/>
        <v>0</v>
      </c>
      <c r="H112" s="13">
        <f t="shared" si="70"/>
        <v>0</v>
      </c>
      <c r="I112" s="13">
        <f t="shared" si="70"/>
        <v>0</v>
      </c>
      <c r="J112" s="13">
        <f t="shared" si="70"/>
        <v>0</v>
      </c>
      <c r="K112" s="13">
        <f t="shared" si="70"/>
        <v>0</v>
      </c>
      <c r="L112" s="13">
        <f t="shared" si="70"/>
        <v>0</v>
      </c>
      <c r="M112" s="13">
        <f t="shared" si="70"/>
        <v>0</v>
      </c>
      <c r="N112" s="13">
        <f t="shared" si="70"/>
        <v>0</v>
      </c>
      <c r="O112" s="13">
        <f t="shared" si="70"/>
        <v>0</v>
      </c>
      <c r="P112" s="13">
        <f t="shared" si="70"/>
        <v>0</v>
      </c>
      <c r="Q112" s="13">
        <f t="shared" si="70"/>
        <v>0</v>
      </c>
      <c r="R112" s="13">
        <f t="shared" si="70"/>
        <v>0</v>
      </c>
      <c r="S112" s="13">
        <f t="shared" si="70"/>
        <v>0</v>
      </c>
      <c r="T112" s="13">
        <f t="shared" si="70"/>
        <v>0</v>
      </c>
      <c r="U112" s="13">
        <f t="shared" si="70"/>
        <v>0</v>
      </c>
      <c r="V112" s="13">
        <f t="shared" si="70"/>
        <v>0</v>
      </c>
      <c r="W112" s="13">
        <f t="shared" si="70"/>
        <v>0</v>
      </c>
      <c r="X112" s="13">
        <f t="shared" si="70"/>
        <v>0</v>
      </c>
      <c r="Y112" s="13">
        <f t="shared" si="70"/>
        <v>0</v>
      </c>
      <c r="Z112" s="13">
        <f t="shared" si="70"/>
        <v>0</v>
      </c>
      <c r="AA112" s="13">
        <f t="shared" si="70"/>
        <v>0</v>
      </c>
    </row>
    <row r="113" spans="1:27" ht="15.75" x14ac:dyDescent="0.25">
      <c r="A113" s="740"/>
      <c r="B113" s="8" t="str">
        <f t="shared" si="67"/>
        <v>Cooling</v>
      </c>
      <c r="C113" s="13">
        <f t="shared" ref="C113:AA113" si="71">C60*C78*C94*C$106</f>
        <v>0</v>
      </c>
      <c r="D113" s="13">
        <f t="shared" si="71"/>
        <v>0</v>
      </c>
      <c r="E113" s="13">
        <f t="shared" si="71"/>
        <v>14.52596295843</v>
      </c>
      <c r="F113" s="13">
        <f t="shared" si="71"/>
        <v>111.14007498786499</v>
      </c>
      <c r="G113" s="13">
        <f t="shared" si="71"/>
        <v>408.40686897542702</v>
      </c>
      <c r="H113" s="13">
        <f t="shared" si="71"/>
        <v>3441.6313016624763</v>
      </c>
      <c r="I113" s="13">
        <f t="shared" si="71"/>
        <v>6861.2621240486433</v>
      </c>
      <c r="J113" s="13">
        <f t="shared" si="71"/>
        <v>8494.6071303823901</v>
      </c>
      <c r="K113" s="13">
        <f t="shared" si="71"/>
        <v>3704.5513305586514</v>
      </c>
      <c r="L113" s="13">
        <f t="shared" si="71"/>
        <v>526.30195849776999</v>
      </c>
      <c r="M113" s="13">
        <f t="shared" si="71"/>
        <v>180.8624467143606</v>
      </c>
      <c r="N113" s="13">
        <f t="shared" si="71"/>
        <v>2.2858559987446627</v>
      </c>
      <c r="O113" s="13">
        <f t="shared" si="71"/>
        <v>0.23161022914541213</v>
      </c>
      <c r="P113" s="13">
        <f t="shared" si="71"/>
        <v>9.6843368328285155</v>
      </c>
      <c r="Q113" s="13">
        <f t="shared" si="71"/>
        <v>291.87275551422567</v>
      </c>
      <c r="R113" s="13">
        <f t="shared" si="71"/>
        <v>1119.7626313678618</v>
      </c>
      <c r="S113" s="13">
        <f t="shared" si="71"/>
        <v>3932.2526752579747</v>
      </c>
      <c r="T113" s="13">
        <f t="shared" si="71"/>
        <v>23186.843966458051</v>
      </c>
      <c r="U113" s="13">
        <f t="shared" si="71"/>
        <v>28714.748202629937</v>
      </c>
      <c r="V113" s="13">
        <f t="shared" si="71"/>
        <v>28149.473693966778</v>
      </c>
      <c r="W113" s="13">
        <f t="shared" si="71"/>
        <v>12276.16164313606</v>
      </c>
      <c r="X113" s="13">
        <f t="shared" si="71"/>
        <v>1103.2215357074372</v>
      </c>
      <c r="Y113" s="13">
        <f t="shared" si="71"/>
        <v>271.85367141999444</v>
      </c>
      <c r="Z113" s="13">
        <f t="shared" si="71"/>
        <v>2.7241170092194893</v>
      </c>
      <c r="AA113" s="13">
        <f t="shared" si="71"/>
        <v>0.23161022914541213</v>
      </c>
    </row>
    <row r="114" spans="1:27" ht="15.75" x14ac:dyDescent="0.25">
      <c r="A114" s="740"/>
      <c r="B114" s="8" t="str">
        <f t="shared" si="67"/>
        <v>Ext Lighting</v>
      </c>
      <c r="C114" s="13">
        <f t="shared" ref="C114:AA114" si="72">C61*C79*C95*C$106</f>
        <v>0</v>
      </c>
      <c r="D114" s="13">
        <f t="shared" si="72"/>
        <v>0</v>
      </c>
      <c r="E114" s="13">
        <f t="shared" si="72"/>
        <v>0</v>
      </c>
      <c r="F114" s="13">
        <f t="shared" si="72"/>
        <v>0</v>
      </c>
      <c r="G114" s="13">
        <f t="shared" si="72"/>
        <v>0</v>
      </c>
      <c r="H114" s="13">
        <f t="shared" si="72"/>
        <v>0</v>
      </c>
      <c r="I114" s="13">
        <f t="shared" si="72"/>
        <v>0</v>
      </c>
      <c r="J114" s="13">
        <f t="shared" si="72"/>
        <v>0</v>
      </c>
      <c r="K114" s="13">
        <f t="shared" si="72"/>
        <v>0</v>
      </c>
      <c r="L114" s="13">
        <f t="shared" si="72"/>
        <v>0</v>
      </c>
      <c r="M114" s="13">
        <f t="shared" si="72"/>
        <v>0</v>
      </c>
      <c r="N114" s="13">
        <f t="shared" si="72"/>
        <v>0</v>
      </c>
      <c r="O114" s="13">
        <f t="shared" si="72"/>
        <v>0</v>
      </c>
      <c r="P114" s="13">
        <f t="shared" si="72"/>
        <v>0</v>
      </c>
      <c r="Q114" s="13">
        <f t="shared" si="72"/>
        <v>0</v>
      </c>
      <c r="R114" s="13">
        <f t="shared" si="72"/>
        <v>0</v>
      </c>
      <c r="S114" s="13">
        <f t="shared" si="72"/>
        <v>0</v>
      </c>
      <c r="T114" s="13">
        <f t="shared" si="72"/>
        <v>0</v>
      </c>
      <c r="U114" s="13">
        <f t="shared" si="72"/>
        <v>0</v>
      </c>
      <c r="V114" s="13">
        <f t="shared" si="72"/>
        <v>0</v>
      </c>
      <c r="W114" s="13">
        <f t="shared" si="72"/>
        <v>0</v>
      </c>
      <c r="X114" s="13">
        <f t="shared" si="72"/>
        <v>0</v>
      </c>
      <c r="Y114" s="13">
        <f t="shared" si="72"/>
        <v>0</v>
      </c>
      <c r="Z114" s="13">
        <f t="shared" si="72"/>
        <v>0</v>
      </c>
      <c r="AA114" s="13">
        <f t="shared" si="72"/>
        <v>0</v>
      </c>
    </row>
    <row r="115" spans="1:27" ht="15.75" x14ac:dyDescent="0.25">
      <c r="A115" s="740"/>
      <c r="B115" s="8" t="str">
        <f t="shared" si="67"/>
        <v>Heating</v>
      </c>
      <c r="C115" s="13">
        <f t="shared" ref="C115:AA115" si="73">C62*C80*C96*C$106</f>
        <v>0</v>
      </c>
      <c r="D115" s="13">
        <f t="shared" si="73"/>
        <v>0</v>
      </c>
      <c r="E115" s="13">
        <f t="shared" si="73"/>
        <v>0</v>
      </c>
      <c r="F115" s="13">
        <f t="shared" si="73"/>
        <v>0</v>
      </c>
      <c r="G115" s="13">
        <f t="shared" si="73"/>
        <v>0</v>
      </c>
      <c r="H115" s="13">
        <f t="shared" si="73"/>
        <v>0</v>
      </c>
      <c r="I115" s="13">
        <f t="shared" si="73"/>
        <v>0</v>
      </c>
      <c r="J115" s="13">
        <f t="shared" si="73"/>
        <v>0</v>
      </c>
      <c r="K115" s="13">
        <f t="shared" si="73"/>
        <v>0</v>
      </c>
      <c r="L115" s="13">
        <f t="shared" si="73"/>
        <v>0</v>
      </c>
      <c r="M115" s="13">
        <f t="shared" si="73"/>
        <v>0</v>
      </c>
      <c r="N115" s="13">
        <f t="shared" si="73"/>
        <v>0</v>
      </c>
      <c r="O115" s="13">
        <f t="shared" si="73"/>
        <v>0</v>
      </c>
      <c r="P115" s="13">
        <f t="shared" si="73"/>
        <v>0</v>
      </c>
      <c r="Q115" s="13">
        <f t="shared" si="73"/>
        <v>0</v>
      </c>
      <c r="R115" s="13">
        <f t="shared" si="73"/>
        <v>0</v>
      </c>
      <c r="S115" s="13">
        <f t="shared" si="73"/>
        <v>0</v>
      </c>
      <c r="T115" s="13">
        <f t="shared" si="73"/>
        <v>0</v>
      </c>
      <c r="U115" s="13">
        <f t="shared" si="73"/>
        <v>0</v>
      </c>
      <c r="V115" s="13">
        <f t="shared" si="73"/>
        <v>0</v>
      </c>
      <c r="W115" s="13">
        <f t="shared" si="73"/>
        <v>0</v>
      </c>
      <c r="X115" s="13">
        <f t="shared" si="73"/>
        <v>0</v>
      </c>
      <c r="Y115" s="13">
        <f t="shared" si="73"/>
        <v>0</v>
      </c>
      <c r="Z115" s="13">
        <f t="shared" si="73"/>
        <v>0</v>
      </c>
      <c r="AA115" s="13">
        <f t="shared" si="73"/>
        <v>0</v>
      </c>
    </row>
    <row r="116" spans="1:27" ht="15.75" x14ac:dyDescent="0.25">
      <c r="A116" s="740"/>
      <c r="B116" s="8" t="str">
        <f t="shared" si="67"/>
        <v>HVAC</v>
      </c>
      <c r="C116" s="13">
        <f t="shared" ref="C116:AA116" si="74">C63*C81*C97*C$106</f>
        <v>0</v>
      </c>
      <c r="D116" s="13">
        <f t="shared" si="74"/>
        <v>0</v>
      </c>
      <c r="E116" s="13">
        <f t="shared" si="74"/>
        <v>0</v>
      </c>
      <c r="F116" s="13">
        <f t="shared" si="74"/>
        <v>0</v>
      </c>
      <c r="G116" s="13">
        <f t="shared" si="74"/>
        <v>0</v>
      </c>
      <c r="H116" s="13">
        <f t="shared" si="74"/>
        <v>119.0052506844432</v>
      </c>
      <c r="I116" s="13">
        <f t="shared" si="74"/>
        <v>15150.530319100702</v>
      </c>
      <c r="J116" s="13">
        <f t="shared" si="74"/>
        <v>29452.250715698356</v>
      </c>
      <c r="K116" s="13">
        <f t="shared" si="74"/>
        <v>13357.394253301232</v>
      </c>
      <c r="L116" s="13">
        <f t="shared" si="74"/>
        <v>4131.1995325318176</v>
      </c>
      <c r="M116" s="13">
        <f t="shared" si="74"/>
        <v>6646.8532542294633</v>
      </c>
      <c r="N116" s="13">
        <f t="shared" si="74"/>
        <v>13675.347111670715</v>
      </c>
      <c r="O116" s="13">
        <f t="shared" si="74"/>
        <v>17348.2607785584</v>
      </c>
      <c r="P116" s="13">
        <f t="shared" si="74"/>
        <v>14460.44161935282</v>
      </c>
      <c r="Q116" s="13">
        <f t="shared" si="74"/>
        <v>11658.762881816494</v>
      </c>
      <c r="R116" s="13">
        <f t="shared" si="74"/>
        <v>6370.2454365060494</v>
      </c>
      <c r="S116" s="13">
        <f t="shared" si="74"/>
        <v>7996.9492750005502</v>
      </c>
      <c r="T116" s="13">
        <f t="shared" si="74"/>
        <v>38662.901452034821</v>
      </c>
      <c r="U116" s="13">
        <f t="shared" si="74"/>
        <v>47673.747347739532</v>
      </c>
      <c r="V116" s="13">
        <f t="shared" si="74"/>
        <v>46791.484260504483</v>
      </c>
      <c r="W116" s="13">
        <f t="shared" si="74"/>
        <v>21021.601090265245</v>
      </c>
      <c r="X116" s="13">
        <f t="shared" si="74"/>
        <v>6386.4451377181567</v>
      </c>
      <c r="Y116" s="13">
        <f t="shared" si="74"/>
        <v>9990.8604211575293</v>
      </c>
      <c r="Z116" s="13">
        <f t="shared" si="74"/>
        <v>16297.284559631671</v>
      </c>
      <c r="AA116" s="13">
        <f t="shared" si="74"/>
        <v>17348.2607785584</v>
      </c>
    </row>
    <row r="117" spans="1:27" ht="15.75" x14ac:dyDescent="0.25">
      <c r="A117" s="740"/>
      <c r="B117" s="8" t="str">
        <f t="shared" si="67"/>
        <v>Lighting</v>
      </c>
      <c r="C117" s="13">
        <f t="shared" ref="C117:AA117" si="75">C64*C82*C98*C$106</f>
        <v>0</v>
      </c>
      <c r="D117" s="13">
        <f t="shared" si="75"/>
        <v>0</v>
      </c>
      <c r="E117" s="13">
        <f t="shared" si="75"/>
        <v>0</v>
      </c>
      <c r="F117" s="13">
        <f t="shared" si="75"/>
        <v>0</v>
      </c>
      <c r="G117" s="13">
        <f t="shared" si="75"/>
        <v>0</v>
      </c>
      <c r="H117" s="13">
        <f t="shared" si="75"/>
        <v>0</v>
      </c>
      <c r="I117" s="13">
        <f t="shared" si="75"/>
        <v>0</v>
      </c>
      <c r="J117" s="13">
        <f t="shared" si="75"/>
        <v>0</v>
      </c>
      <c r="K117" s="13">
        <f t="shared" si="75"/>
        <v>0</v>
      </c>
      <c r="L117" s="13">
        <f t="shared" si="75"/>
        <v>0</v>
      </c>
      <c r="M117" s="13">
        <f t="shared" si="75"/>
        <v>0</v>
      </c>
      <c r="N117" s="13">
        <f t="shared" si="75"/>
        <v>0</v>
      </c>
      <c r="O117" s="13">
        <f t="shared" si="75"/>
        <v>0</v>
      </c>
      <c r="P117" s="13">
        <f t="shared" si="75"/>
        <v>0</v>
      </c>
      <c r="Q117" s="13">
        <f t="shared" si="75"/>
        <v>0</v>
      </c>
      <c r="R117" s="13">
        <f t="shared" si="75"/>
        <v>0</v>
      </c>
      <c r="S117" s="13">
        <f t="shared" si="75"/>
        <v>0</v>
      </c>
      <c r="T117" s="13">
        <f t="shared" si="75"/>
        <v>0</v>
      </c>
      <c r="U117" s="13">
        <f t="shared" si="75"/>
        <v>0</v>
      </c>
      <c r="V117" s="13">
        <f t="shared" si="75"/>
        <v>0</v>
      </c>
      <c r="W117" s="13">
        <f t="shared" si="75"/>
        <v>0</v>
      </c>
      <c r="X117" s="13">
        <f t="shared" si="75"/>
        <v>0</v>
      </c>
      <c r="Y117" s="13">
        <f t="shared" si="75"/>
        <v>0</v>
      </c>
      <c r="Z117" s="13">
        <f t="shared" si="75"/>
        <v>0</v>
      </c>
      <c r="AA117" s="13">
        <f t="shared" si="75"/>
        <v>0</v>
      </c>
    </row>
    <row r="118" spans="1:27" ht="15.75" x14ac:dyDescent="0.25">
      <c r="A118" s="740"/>
      <c r="B118" s="8" t="str">
        <f t="shared" si="67"/>
        <v>Miscellaneous</v>
      </c>
      <c r="C118" s="13">
        <f t="shared" ref="C118:AA118" si="76">C65*C83*C99*C$106</f>
        <v>0</v>
      </c>
      <c r="D118" s="13">
        <f t="shared" si="76"/>
        <v>0</v>
      </c>
      <c r="E118" s="13">
        <f t="shared" si="76"/>
        <v>0</v>
      </c>
      <c r="F118" s="13">
        <f t="shared" si="76"/>
        <v>0</v>
      </c>
      <c r="G118" s="13">
        <f t="shared" si="76"/>
        <v>0</v>
      </c>
      <c r="H118" s="13">
        <f t="shared" si="76"/>
        <v>0</v>
      </c>
      <c r="I118" s="13">
        <f t="shared" si="76"/>
        <v>0</v>
      </c>
      <c r="J118" s="13">
        <f t="shared" si="76"/>
        <v>0</v>
      </c>
      <c r="K118" s="13">
        <f t="shared" si="76"/>
        <v>0</v>
      </c>
      <c r="L118" s="13">
        <f t="shared" si="76"/>
        <v>0</v>
      </c>
      <c r="M118" s="13">
        <f t="shared" si="76"/>
        <v>0</v>
      </c>
      <c r="N118" s="13">
        <f t="shared" si="76"/>
        <v>0</v>
      </c>
      <c r="O118" s="13">
        <f t="shared" si="76"/>
        <v>0</v>
      </c>
      <c r="P118" s="13">
        <f t="shared" si="76"/>
        <v>0</v>
      </c>
      <c r="Q118" s="13">
        <f t="shared" si="76"/>
        <v>0</v>
      </c>
      <c r="R118" s="13">
        <f t="shared" si="76"/>
        <v>0</v>
      </c>
      <c r="S118" s="13">
        <f t="shared" si="76"/>
        <v>0</v>
      </c>
      <c r="T118" s="13">
        <f t="shared" si="76"/>
        <v>0</v>
      </c>
      <c r="U118" s="13">
        <f t="shared" si="76"/>
        <v>0</v>
      </c>
      <c r="V118" s="13">
        <f t="shared" si="76"/>
        <v>0</v>
      </c>
      <c r="W118" s="13">
        <f t="shared" si="76"/>
        <v>0</v>
      </c>
      <c r="X118" s="13">
        <f t="shared" si="76"/>
        <v>0</v>
      </c>
      <c r="Y118" s="13">
        <f t="shared" si="76"/>
        <v>0</v>
      </c>
      <c r="Z118" s="13">
        <f t="shared" si="76"/>
        <v>0</v>
      </c>
      <c r="AA118" s="13">
        <f t="shared" si="76"/>
        <v>0</v>
      </c>
    </row>
    <row r="119" spans="1:27" ht="15.75" customHeight="1" x14ac:dyDescent="0.25">
      <c r="A119" s="740"/>
      <c r="B119" s="8" t="str">
        <f t="shared" si="67"/>
        <v>Motors</v>
      </c>
      <c r="C119" s="13">
        <f t="shared" ref="C119:AA119" si="77">C66*C84*C100*C$106</f>
        <v>0</v>
      </c>
      <c r="D119" s="13">
        <f t="shared" si="77"/>
        <v>0</v>
      </c>
      <c r="E119" s="13">
        <f t="shared" si="77"/>
        <v>0</v>
      </c>
      <c r="F119" s="13">
        <f t="shared" si="77"/>
        <v>0</v>
      </c>
      <c r="G119" s="13">
        <f t="shared" si="77"/>
        <v>0</v>
      </c>
      <c r="H119" s="13">
        <f t="shared" si="77"/>
        <v>0</v>
      </c>
      <c r="I119" s="13">
        <f t="shared" si="77"/>
        <v>104.9910267074592</v>
      </c>
      <c r="J119" s="13">
        <f t="shared" si="77"/>
        <v>213.05692475499038</v>
      </c>
      <c r="K119" s="13">
        <f t="shared" si="77"/>
        <v>206.8026426256896</v>
      </c>
      <c r="L119" s="13">
        <f t="shared" si="77"/>
        <v>117.22707757109441</v>
      </c>
      <c r="M119" s="13">
        <f t="shared" si="77"/>
        <v>117.45418039821128</v>
      </c>
      <c r="N119" s="13">
        <f t="shared" si="77"/>
        <v>140.90572861955346</v>
      </c>
      <c r="O119" s="13">
        <f t="shared" si="77"/>
        <v>166.69264550555414</v>
      </c>
      <c r="P119" s="13">
        <f t="shared" si="77"/>
        <v>154.45541267092364</v>
      </c>
      <c r="Q119" s="13">
        <f t="shared" si="77"/>
        <v>176.1449708914167</v>
      </c>
      <c r="R119" s="13">
        <f t="shared" si="77"/>
        <v>165.77300378347763</v>
      </c>
      <c r="S119" s="13">
        <f t="shared" si="77"/>
        <v>184.18525760862815</v>
      </c>
      <c r="T119" s="13">
        <f t="shared" si="77"/>
        <v>323.89770604976701</v>
      </c>
      <c r="U119" s="13">
        <f t="shared" si="77"/>
        <v>321.88534064639572</v>
      </c>
      <c r="V119" s="13">
        <f t="shared" si="77"/>
        <v>326.5988673152068</v>
      </c>
      <c r="W119" s="13">
        <f t="shared" si="77"/>
        <v>317.01156353877064</v>
      </c>
      <c r="X119" s="13">
        <f t="shared" si="77"/>
        <v>179.69953709516568</v>
      </c>
      <c r="Y119" s="13">
        <f t="shared" si="77"/>
        <v>176.54494199842532</v>
      </c>
      <c r="Z119" s="13">
        <f t="shared" si="77"/>
        <v>167.92120424024475</v>
      </c>
      <c r="AA119" s="13">
        <f t="shared" si="77"/>
        <v>166.69264550555414</v>
      </c>
    </row>
    <row r="120" spans="1:27" ht="15.75" x14ac:dyDescent="0.25">
      <c r="A120" s="740"/>
      <c r="B120" s="8" t="str">
        <f t="shared" si="67"/>
        <v>Process</v>
      </c>
      <c r="C120" s="13">
        <f t="shared" ref="C120:AA120" si="78">C67*C85*C101*C$106</f>
        <v>0</v>
      </c>
      <c r="D120" s="13">
        <f t="shared" si="78"/>
        <v>0</v>
      </c>
      <c r="E120" s="13">
        <f t="shared" si="78"/>
        <v>0</v>
      </c>
      <c r="F120" s="13">
        <f t="shared" si="78"/>
        <v>0</v>
      </c>
      <c r="G120" s="13">
        <f t="shared" si="78"/>
        <v>0</v>
      </c>
      <c r="H120" s="13">
        <f t="shared" si="78"/>
        <v>0</v>
      </c>
      <c r="I120" s="13">
        <f t="shared" si="78"/>
        <v>0</v>
      </c>
      <c r="J120" s="13">
        <f t="shared" si="78"/>
        <v>0</v>
      </c>
      <c r="K120" s="13">
        <f t="shared" si="78"/>
        <v>0</v>
      </c>
      <c r="L120" s="13">
        <f t="shared" si="78"/>
        <v>0</v>
      </c>
      <c r="M120" s="13">
        <f t="shared" si="78"/>
        <v>0</v>
      </c>
      <c r="N120" s="13">
        <f t="shared" si="78"/>
        <v>0</v>
      </c>
      <c r="O120" s="13">
        <f t="shared" si="78"/>
        <v>0</v>
      </c>
      <c r="P120" s="13">
        <f t="shared" si="78"/>
        <v>0</v>
      </c>
      <c r="Q120" s="13">
        <f t="shared" si="78"/>
        <v>0</v>
      </c>
      <c r="R120" s="13">
        <f t="shared" si="78"/>
        <v>0</v>
      </c>
      <c r="S120" s="13">
        <f t="shared" si="78"/>
        <v>0</v>
      </c>
      <c r="T120" s="13">
        <f t="shared" si="78"/>
        <v>0</v>
      </c>
      <c r="U120" s="13">
        <f t="shared" si="78"/>
        <v>0</v>
      </c>
      <c r="V120" s="13">
        <f t="shared" si="78"/>
        <v>0</v>
      </c>
      <c r="W120" s="13">
        <f t="shared" si="78"/>
        <v>0</v>
      </c>
      <c r="X120" s="13">
        <f t="shared" si="78"/>
        <v>0</v>
      </c>
      <c r="Y120" s="13">
        <f t="shared" si="78"/>
        <v>0</v>
      </c>
      <c r="Z120" s="13">
        <f t="shared" si="78"/>
        <v>0</v>
      </c>
      <c r="AA120" s="13">
        <f t="shared" si="78"/>
        <v>0</v>
      </c>
    </row>
    <row r="121" spans="1:27" ht="15.75" x14ac:dyDescent="0.25">
      <c r="A121" s="740"/>
      <c r="B121" s="8" t="str">
        <f t="shared" si="67"/>
        <v>Refrigeration</v>
      </c>
      <c r="C121" s="13">
        <f t="shared" ref="C121:AA121" si="79">C68*C86*C102*C$106</f>
        <v>0</v>
      </c>
      <c r="D121" s="13">
        <f t="shared" si="79"/>
        <v>0</v>
      </c>
      <c r="E121" s="13">
        <f t="shared" si="79"/>
        <v>640.89636840964556</v>
      </c>
      <c r="F121" s="13">
        <f t="shared" si="79"/>
        <v>1275.2917558854479</v>
      </c>
      <c r="G121" s="13">
        <f t="shared" si="79"/>
        <v>1379.2505630754088</v>
      </c>
      <c r="H121" s="13">
        <f t="shared" si="79"/>
        <v>2853.9165473878079</v>
      </c>
      <c r="I121" s="13">
        <f t="shared" si="79"/>
        <v>2859.0868731875184</v>
      </c>
      <c r="J121" s="13">
        <f t="shared" si="79"/>
        <v>2906.63280263356</v>
      </c>
      <c r="K121" s="13">
        <f t="shared" si="79"/>
        <v>2740.6056511359789</v>
      </c>
      <c r="L121" s="13">
        <f t="shared" si="79"/>
        <v>1535.4247535858221</v>
      </c>
      <c r="M121" s="13">
        <f t="shared" si="79"/>
        <v>1523.0223568139879</v>
      </c>
      <c r="N121" s="13">
        <f t="shared" si="79"/>
        <v>1812.4983993061671</v>
      </c>
      <c r="O121" s="13">
        <f t="shared" si="79"/>
        <v>2157.8181117133995</v>
      </c>
      <c r="P121" s="13">
        <f t="shared" si="79"/>
        <v>1990.9452579119984</v>
      </c>
      <c r="Q121" s="13">
        <f t="shared" si="79"/>
        <v>2302.6377349647801</v>
      </c>
      <c r="R121" s="13">
        <f t="shared" si="79"/>
        <v>2264.4347290051887</v>
      </c>
      <c r="S121" s="13">
        <f t="shared" si="79"/>
        <v>2424.7084624716922</v>
      </c>
      <c r="T121" s="13">
        <f t="shared" si="79"/>
        <v>4374.8210149041479</v>
      </c>
      <c r="U121" s="13">
        <f t="shared" si="79"/>
        <v>4382.7467021437342</v>
      </c>
      <c r="V121" s="13">
        <f t="shared" si="79"/>
        <v>4455.630729360324</v>
      </c>
      <c r="W121" s="13">
        <f t="shared" si="79"/>
        <v>4201.1246639741075</v>
      </c>
      <c r="X121" s="13">
        <f t="shared" si="79"/>
        <v>2353.6807636998165</v>
      </c>
      <c r="Y121" s="13">
        <f t="shared" si="79"/>
        <v>2289.2492437001874</v>
      </c>
      <c r="Z121" s="13">
        <f t="shared" si="79"/>
        <v>2160.0038328943565</v>
      </c>
      <c r="AA121" s="13">
        <f t="shared" si="79"/>
        <v>2157.8181117133995</v>
      </c>
    </row>
    <row r="122" spans="1:27" ht="15.75" x14ac:dyDescent="0.25">
      <c r="A122" s="740"/>
      <c r="B122" s="8" t="str">
        <f t="shared" si="67"/>
        <v>Water Heating</v>
      </c>
      <c r="C122" s="13">
        <f t="shared" ref="C122:AA122" si="80">C69*C87*C103*C$106</f>
        <v>0</v>
      </c>
      <c r="D122" s="13">
        <f t="shared" si="80"/>
        <v>0</v>
      </c>
      <c r="E122" s="13">
        <f t="shared" si="80"/>
        <v>0</v>
      </c>
      <c r="F122" s="13">
        <f t="shared" si="80"/>
        <v>0</v>
      </c>
      <c r="G122" s="13">
        <f t="shared" si="80"/>
        <v>0</v>
      </c>
      <c r="H122" s="13">
        <f t="shared" si="80"/>
        <v>0</v>
      </c>
      <c r="I122" s="13">
        <f t="shared" si="80"/>
        <v>0</v>
      </c>
      <c r="J122" s="13">
        <f t="shared" si="80"/>
        <v>0</v>
      </c>
      <c r="K122" s="13">
        <f t="shared" si="80"/>
        <v>0</v>
      </c>
      <c r="L122" s="13">
        <f t="shared" si="80"/>
        <v>0</v>
      </c>
      <c r="M122" s="13">
        <f t="shared" si="80"/>
        <v>0</v>
      </c>
      <c r="N122" s="13">
        <f t="shared" si="80"/>
        <v>0</v>
      </c>
      <c r="O122" s="13">
        <f t="shared" si="80"/>
        <v>0</v>
      </c>
      <c r="P122" s="13">
        <f t="shared" si="80"/>
        <v>0</v>
      </c>
      <c r="Q122" s="13">
        <f t="shared" si="80"/>
        <v>0</v>
      </c>
      <c r="R122" s="13">
        <f t="shared" si="80"/>
        <v>0</v>
      </c>
      <c r="S122" s="13">
        <f t="shared" si="80"/>
        <v>0</v>
      </c>
      <c r="T122" s="13">
        <f t="shared" si="80"/>
        <v>0</v>
      </c>
      <c r="U122" s="13">
        <f t="shared" si="80"/>
        <v>0</v>
      </c>
      <c r="V122" s="13">
        <f t="shared" si="80"/>
        <v>0</v>
      </c>
      <c r="W122" s="13">
        <f t="shared" si="80"/>
        <v>0</v>
      </c>
      <c r="X122" s="13">
        <f t="shared" si="80"/>
        <v>0</v>
      </c>
      <c r="Y122" s="13">
        <f t="shared" si="80"/>
        <v>0</v>
      </c>
      <c r="Z122" s="13">
        <f t="shared" si="80"/>
        <v>0</v>
      </c>
      <c r="AA122" s="13">
        <f t="shared" si="80"/>
        <v>0</v>
      </c>
    </row>
    <row r="123" spans="1:27" ht="15.75" customHeight="1" x14ac:dyDescent="0.25">
      <c r="A123" s="740"/>
      <c r="B123" s="8" t="str">
        <f t="shared" si="67"/>
        <v xml:space="preserve"> </v>
      </c>
      <c r="C123" s="2"/>
      <c r="D123" s="2"/>
      <c r="E123" s="2"/>
      <c r="F123" s="2"/>
      <c r="G123" s="2"/>
      <c r="H123" s="2"/>
      <c r="I123" s="2"/>
      <c r="J123" s="2"/>
      <c r="K123" s="2"/>
      <c r="L123" s="2"/>
      <c r="M123" s="2"/>
      <c r="N123" s="2"/>
      <c r="O123" s="2"/>
      <c r="P123" s="2"/>
      <c r="Q123" s="2"/>
      <c r="R123" s="2"/>
      <c r="S123" s="2"/>
      <c r="T123" s="2"/>
      <c r="U123" s="2"/>
      <c r="V123" s="2"/>
      <c r="W123" s="2"/>
      <c r="X123" s="2"/>
      <c r="Y123" s="2"/>
      <c r="Z123" s="2"/>
      <c r="AA123" s="2"/>
    </row>
    <row r="124" spans="1:27" ht="15.75" customHeight="1" x14ac:dyDescent="0.25">
      <c r="A124" s="740"/>
      <c r="B124" s="168" t="s">
        <v>24</v>
      </c>
      <c r="C124" s="13">
        <f>SUM(C110:C123)</f>
        <v>0</v>
      </c>
      <c r="D124" s="13">
        <f>SUM(D110:D123)</f>
        <v>0</v>
      </c>
      <c r="E124" s="13">
        <f t="shared" ref="E124:AA124" si="81">SUM(E110:E123)</f>
        <v>655.42233136807556</v>
      </c>
      <c r="F124" s="13">
        <f t="shared" si="81"/>
        <v>1386.4318308733129</v>
      </c>
      <c r="G124" s="13">
        <f t="shared" si="81"/>
        <v>2039.821508884937</v>
      </c>
      <c r="H124" s="13">
        <f t="shared" si="81"/>
        <v>9113.6558563104081</v>
      </c>
      <c r="I124" s="13">
        <f t="shared" si="81"/>
        <v>28228.754723310307</v>
      </c>
      <c r="J124" s="13">
        <f t="shared" si="81"/>
        <v>44367.065552849032</v>
      </c>
      <c r="K124" s="13">
        <f t="shared" si="81"/>
        <v>23212.985212084161</v>
      </c>
      <c r="L124" s="13">
        <f t="shared" si="81"/>
        <v>8126.1472291598402</v>
      </c>
      <c r="M124" s="13">
        <f t="shared" si="81"/>
        <v>10903.799918133282</v>
      </c>
      <c r="N124" s="13">
        <f t="shared" si="81"/>
        <v>18552.951612516048</v>
      </c>
      <c r="O124" s="13">
        <f t="shared" si="81"/>
        <v>23129.652251322103</v>
      </c>
      <c r="P124" s="13">
        <f t="shared" si="81"/>
        <v>19818.416366749992</v>
      </c>
      <c r="Q124" s="13">
        <f t="shared" si="81"/>
        <v>18082.077128408309</v>
      </c>
      <c r="R124" s="13">
        <f t="shared" si="81"/>
        <v>13357.794606108706</v>
      </c>
      <c r="S124" s="13">
        <f t="shared" si="81"/>
        <v>18357.483166375521</v>
      </c>
      <c r="T124" s="13">
        <f t="shared" si="81"/>
        <v>73265.021504261036</v>
      </c>
      <c r="U124" s="13">
        <f t="shared" si="81"/>
        <v>87767.955216088507</v>
      </c>
      <c r="V124" s="13">
        <f t="shared" si="81"/>
        <v>86495.757985063043</v>
      </c>
      <c r="W124" s="13">
        <f t="shared" si="81"/>
        <v>44389.660713615376</v>
      </c>
      <c r="X124" s="13">
        <f t="shared" si="81"/>
        <v>13749.415598593601</v>
      </c>
      <c r="Y124" s="13">
        <f t="shared" si="81"/>
        <v>16389.4611292915</v>
      </c>
      <c r="Z124" s="13">
        <f t="shared" si="81"/>
        <v>22110.0590267439</v>
      </c>
      <c r="AA124" s="13">
        <f t="shared" si="81"/>
        <v>23129.652251322103</v>
      </c>
    </row>
    <row r="125" spans="1:27" ht="16.5" customHeight="1" thickBot="1" x14ac:dyDescent="0.3">
      <c r="A125" s="741"/>
      <c r="B125" s="94" t="s">
        <v>25</v>
      </c>
      <c r="C125" s="14">
        <f>C124</f>
        <v>0</v>
      </c>
      <c r="D125" s="14">
        <f>C125+D124</f>
        <v>0</v>
      </c>
      <c r="E125" s="14">
        <f t="shared" ref="E125:AA125" si="82">D125+E124</f>
        <v>655.42233136807556</v>
      </c>
      <c r="F125" s="14">
        <f t="shared" si="82"/>
        <v>2041.8541622413886</v>
      </c>
      <c r="G125" s="14">
        <f t="shared" si="82"/>
        <v>4081.6756711263256</v>
      </c>
      <c r="H125" s="14">
        <f t="shared" si="82"/>
        <v>13195.331527436734</v>
      </c>
      <c r="I125" s="14">
        <f t="shared" si="82"/>
        <v>41424.086250747045</v>
      </c>
      <c r="J125" s="14">
        <f t="shared" si="82"/>
        <v>85791.151803596076</v>
      </c>
      <c r="K125" s="14">
        <f t="shared" si="82"/>
        <v>109004.13701568023</v>
      </c>
      <c r="L125" s="14">
        <f t="shared" si="82"/>
        <v>117130.28424484006</v>
      </c>
      <c r="M125" s="14">
        <f t="shared" si="82"/>
        <v>128034.08416297335</v>
      </c>
      <c r="N125" s="14">
        <f t="shared" si="82"/>
        <v>146587.03577548941</v>
      </c>
      <c r="O125" s="14">
        <f t="shared" si="82"/>
        <v>169716.68802681152</v>
      </c>
      <c r="P125" s="14">
        <f t="shared" si="82"/>
        <v>189535.10439356152</v>
      </c>
      <c r="Q125" s="14">
        <f t="shared" si="82"/>
        <v>207617.18152196982</v>
      </c>
      <c r="R125" s="14">
        <f t="shared" si="82"/>
        <v>220974.97612807853</v>
      </c>
      <c r="S125" s="14">
        <f t="shared" si="82"/>
        <v>239332.45929445405</v>
      </c>
      <c r="T125" s="14">
        <f t="shared" si="82"/>
        <v>312597.48079871509</v>
      </c>
      <c r="U125" s="14">
        <f t="shared" si="82"/>
        <v>400365.43601480359</v>
      </c>
      <c r="V125" s="14">
        <f t="shared" si="82"/>
        <v>486861.19399986661</v>
      </c>
      <c r="W125" s="14">
        <f t="shared" si="82"/>
        <v>531250.85471348197</v>
      </c>
      <c r="X125" s="14">
        <f t="shared" si="82"/>
        <v>545000.27031207562</v>
      </c>
      <c r="Y125" s="14">
        <f t="shared" si="82"/>
        <v>561389.73144136707</v>
      </c>
      <c r="Z125" s="14">
        <f t="shared" si="82"/>
        <v>583499.79046811094</v>
      </c>
      <c r="AA125" s="14">
        <f t="shared" si="82"/>
        <v>606629.44271943299</v>
      </c>
    </row>
    <row r="127" spans="1:27" x14ac:dyDescent="0.25">
      <c r="A127" s="308"/>
      <c r="B127" s="301"/>
      <c r="C127" s="322"/>
      <c r="D127" s="322"/>
      <c r="E127" s="322"/>
      <c r="F127" s="322"/>
      <c r="G127" s="322"/>
      <c r="H127" s="322"/>
      <c r="I127" s="322"/>
      <c r="J127" s="322"/>
      <c r="K127" s="322"/>
      <c r="L127" s="322"/>
      <c r="M127" s="322"/>
      <c r="N127" s="322"/>
      <c r="O127" s="322"/>
      <c r="P127" s="322"/>
      <c r="Q127" s="322"/>
      <c r="R127" s="322"/>
      <c r="S127" s="322"/>
      <c r="T127" s="322"/>
      <c r="U127" s="322"/>
      <c r="V127" s="322"/>
      <c r="W127" s="322"/>
      <c r="X127" s="322"/>
      <c r="Y127" s="322"/>
      <c r="Z127" s="322"/>
      <c r="AA127" s="322"/>
    </row>
    <row r="128" spans="1:27" ht="15.75" hidden="1" x14ac:dyDescent="0.25">
      <c r="A128" s="348" t="s">
        <v>210</v>
      </c>
      <c r="B128" s="301"/>
      <c r="C128" s="322"/>
      <c r="D128" s="322"/>
      <c r="E128" s="322"/>
      <c r="F128" s="322"/>
      <c r="G128" s="322"/>
      <c r="H128" s="322"/>
      <c r="I128" s="322"/>
      <c r="J128" s="322"/>
      <c r="K128" s="322"/>
      <c r="L128" s="322"/>
      <c r="M128" s="322"/>
      <c r="N128" s="322"/>
      <c r="O128" s="322"/>
      <c r="P128" s="322"/>
      <c r="Q128" s="322"/>
      <c r="R128" s="322"/>
      <c r="S128" s="322"/>
      <c r="T128" s="322"/>
      <c r="U128" s="322"/>
      <c r="V128" s="322"/>
      <c r="W128" s="322"/>
      <c r="X128" s="322"/>
      <c r="Y128" s="322"/>
      <c r="Z128" s="322"/>
      <c r="AA128" s="322"/>
    </row>
    <row r="129" spans="1:27" ht="15.75" hidden="1" thickBot="1" x14ac:dyDescent="0.3">
      <c r="A129" s="751" t="s">
        <v>109</v>
      </c>
      <c r="B129" s="754" t="s">
        <v>110</v>
      </c>
      <c r="C129" s="755"/>
      <c r="D129" s="755"/>
      <c r="E129" s="755"/>
      <c r="F129" s="755"/>
      <c r="G129" s="755"/>
      <c r="H129" s="755"/>
      <c r="I129" s="755"/>
      <c r="J129" s="755"/>
      <c r="K129" s="755"/>
      <c r="L129" s="755"/>
      <c r="M129" s="755"/>
      <c r="N129" s="756"/>
      <c r="O129" s="760" t="s">
        <v>110</v>
      </c>
      <c r="P129" s="755"/>
      <c r="Q129" s="755"/>
      <c r="R129" s="755"/>
      <c r="S129" s="755"/>
      <c r="T129" s="755"/>
      <c r="U129" s="755"/>
      <c r="V129" s="755"/>
      <c r="W129" s="755"/>
      <c r="X129" s="755"/>
      <c r="Y129" s="755"/>
      <c r="Z129" s="756"/>
      <c r="AA129" s="571" t="s">
        <v>110</v>
      </c>
    </row>
    <row r="130" spans="1:27" hidden="1" x14ac:dyDescent="0.25">
      <c r="A130" s="752"/>
      <c r="B130" s="764" t="s">
        <v>199</v>
      </c>
      <c r="C130" s="764"/>
      <c r="D130" s="764"/>
      <c r="E130" s="764"/>
      <c r="F130" s="764"/>
      <c r="G130" s="764"/>
      <c r="H130" s="764"/>
      <c r="I130" s="764"/>
      <c r="J130" s="764"/>
      <c r="K130" s="764"/>
      <c r="L130" s="764"/>
      <c r="M130" s="764"/>
      <c r="N130" s="765"/>
      <c r="O130" s="766" t="s">
        <v>199</v>
      </c>
      <c r="P130" s="764"/>
      <c r="Q130" s="764"/>
      <c r="R130" s="764"/>
      <c r="S130" s="764"/>
      <c r="T130" s="764"/>
      <c r="U130" s="764"/>
      <c r="V130" s="764"/>
      <c r="W130" s="764"/>
      <c r="X130" s="764"/>
      <c r="Y130" s="764"/>
      <c r="Z130" s="764"/>
      <c r="AA130" s="573" t="s">
        <v>199</v>
      </c>
    </row>
    <row r="131" spans="1:27" ht="16.5" hidden="1" thickBot="1" x14ac:dyDescent="0.3">
      <c r="A131" s="752"/>
      <c r="B131" s="345" t="s">
        <v>130</v>
      </c>
      <c r="C131" s="102">
        <f>C$2</f>
        <v>45658</v>
      </c>
      <c r="D131" s="102">
        <f t="shared" ref="D131:AA131" si="83">D$2</f>
        <v>45689</v>
      </c>
      <c r="E131" s="102">
        <f t="shared" si="83"/>
        <v>45717</v>
      </c>
      <c r="F131" s="102">
        <f t="shared" si="83"/>
        <v>45748</v>
      </c>
      <c r="G131" s="102">
        <f t="shared" si="83"/>
        <v>45778</v>
      </c>
      <c r="H131" s="102">
        <f t="shared" si="83"/>
        <v>45809</v>
      </c>
      <c r="I131" s="102">
        <f t="shared" si="83"/>
        <v>45839</v>
      </c>
      <c r="J131" s="102">
        <f t="shared" si="83"/>
        <v>45870</v>
      </c>
      <c r="K131" s="102">
        <f t="shared" si="83"/>
        <v>45901</v>
      </c>
      <c r="L131" s="102">
        <f t="shared" si="83"/>
        <v>45931</v>
      </c>
      <c r="M131" s="102">
        <f t="shared" si="83"/>
        <v>45962</v>
      </c>
      <c r="N131" s="102">
        <f t="shared" si="83"/>
        <v>45992</v>
      </c>
      <c r="O131" s="102">
        <f t="shared" si="83"/>
        <v>46023</v>
      </c>
      <c r="P131" s="102">
        <f t="shared" si="83"/>
        <v>46054</v>
      </c>
      <c r="Q131" s="102">
        <f t="shared" si="83"/>
        <v>46082</v>
      </c>
      <c r="R131" s="102">
        <f t="shared" si="83"/>
        <v>46113</v>
      </c>
      <c r="S131" s="102">
        <f t="shared" si="83"/>
        <v>46143</v>
      </c>
      <c r="T131" s="102">
        <f t="shared" si="83"/>
        <v>46174</v>
      </c>
      <c r="U131" s="102">
        <f t="shared" si="83"/>
        <v>46204</v>
      </c>
      <c r="V131" s="102">
        <f t="shared" si="83"/>
        <v>46235</v>
      </c>
      <c r="W131" s="102">
        <f t="shared" si="83"/>
        <v>46266</v>
      </c>
      <c r="X131" s="102">
        <f t="shared" si="83"/>
        <v>46296</v>
      </c>
      <c r="Y131" s="102">
        <f t="shared" si="83"/>
        <v>46327</v>
      </c>
      <c r="Z131" s="102">
        <f t="shared" si="83"/>
        <v>46357</v>
      </c>
      <c r="AA131" s="102">
        <f t="shared" si="83"/>
        <v>46388</v>
      </c>
    </row>
    <row r="132" spans="1:27" hidden="1" x14ac:dyDescent="0.25">
      <c r="A132" s="752"/>
      <c r="B132" s="341" t="s">
        <v>18</v>
      </c>
      <c r="C132" s="364">
        <v>3.7309360712313777E-2</v>
      </c>
      <c r="D132" s="364">
        <v>3.7592595090519432E-2</v>
      </c>
      <c r="E132" s="364">
        <v>3.790549063990227E-2</v>
      </c>
      <c r="F132" s="364">
        <v>3.8795312696370085E-2</v>
      </c>
      <c r="G132" s="364">
        <v>4.0256529624143049E-2</v>
      </c>
      <c r="H132" s="549">
        <v>7.9510077581870273E-2</v>
      </c>
      <c r="I132" s="549">
        <v>7.7383542180068696E-2</v>
      </c>
      <c r="J132" s="549">
        <v>7.8313464599173391E-2</v>
      </c>
      <c r="K132" s="549">
        <v>7.7649369252783984E-2</v>
      </c>
      <c r="L132" s="549">
        <v>4.4937306579294942E-2</v>
      </c>
      <c r="M132" s="549">
        <v>4.5437401042652557E-2</v>
      </c>
      <c r="N132" s="549">
        <v>4.289506132791146E-2</v>
      </c>
      <c r="O132" s="550">
        <v>4.2401976122032031E-2</v>
      </c>
      <c r="P132" s="550">
        <v>4.2918767292986895E-2</v>
      </c>
      <c r="Q132" s="550">
        <v>4.4038735465077361E-2</v>
      </c>
      <c r="R132" s="550">
        <v>4.469091762017955E-2</v>
      </c>
      <c r="S132" s="550">
        <v>4.5890958187531021E-2</v>
      </c>
      <c r="T132" s="550">
        <f>H132</f>
        <v>7.9510077581870273E-2</v>
      </c>
      <c r="U132" s="550">
        <f t="shared" ref="U132:U144" si="84">I132</f>
        <v>7.7383542180068696E-2</v>
      </c>
      <c r="V132" s="550">
        <f t="shared" ref="V132:V144" si="85">J132</f>
        <v>7.8313464599173391E-2</v>
      </c>
      <c r="W132" s="550">
        <f t="shared" ref="W132:W144" si="86">K132</f>
        <v>7.7649369252783984E-2</v>
      </c>
      <c r="X132" s="550">
        <f t="shared" ref="X132:X144" si="87">L132</f>
        <v>4.4937306579294942E-2</v>
      </c>
      <c r="Y132" s="550">
        <f t="shared" ref="Y132:Y144" si="88">M132</f>
        <v>4.5437401042652557E-2</v>
      </c>
      <c r="Z132" s="550">
        <f t="shared" ref="Z132:Z144" si="89">N132</f>
        <v>4.289506132791146E-2</v>
      </c>
      <c r="AA132" s="550">
        <f t="shared" ref="AA132:AA144" si="90">O132</f>
        <v>4.2401976122032031E-2</v>
      </c>
    </row>
    <row r="133" spans="1:27" hidden="1" x14ac:dyDescent="0.25">
      <c r="A133" s="752"/>
      <c r="B133" s="339" t="s">
        <v>0</v>
      </c>
      <c r="C133" s="364">
        <v>4.2520723114963382E-2</v>
      </c>
      <c r="D133" s="364">
        <v>4.1743510531885644E-2</v>
      </c>
      <c r="E133" s="364">
        <v>4.2304659778201283E-2</v>
      </c>
      <c r="F133" s="364">
        <v>4.1033300936625446E-2</v>
      </c>
      <c r="G133" s="364">
        <v>4.5919524731222877E-2</v>
      </c>
      <c r="H133" s="549">
        <v>9.8910563784186292E-2</v>
      </c>
      <c r="I133" s="549">
        <v>9.195555657538336E-2</v>
      </c>
      <c r="J133" s="549">
        <v>9.5777195178819052E-2</v>
      </c>
      <c r="K133" s="549">
        <v>9.8553157711066083E-2</v>
      </c>
      <c r="L133" s="549">
        <v>5.1290569397417891E-2</v>
      </c>
      <c r="M133" s="549">
        <v>4.9265793892428474E-2</v>
      </c>
      <c r="N133" s="549">
        <v>4.7761935328408042E-2</v>
      </c>
      <c r="O133" s="550">
        <v>4.8052370654002127E-2</v>
      </c>
      <c r="P133" s="550">
        <v>4.7834360169005517E-2</v>
      </c>
      <c r="Q133" s="550">
        <v>4.9115068720552366E-2</v>
      </c>
      <c r="R133" s="550">
        <v>4.7845235477833134E-2</v>
      </c>
      <c r="S133" s="550">
        <v>5.2141026777590402E-2</v>
      </c>
      <c r="T133" s="550">
        <f t="shared" ref="T133:T144" si="91">H133</f>
        <v>9.8910563784186292E-2</v>
      </c>
      <c r="U133" s="550">
        <f t="shared" si="84"/>
        <v>9.195555657538336E-2</v>
      </c>
      <c r="V133" s="550">
        <f t="shared" si="85"/>
        <v>9.5777195178819052E-2</v>
      </c>
      <c r="W133" s="550">
        <f t="shared" si="86"/>
        <v>9.8553157711066083E-2</v>
      </c>
      <c r="X133" s="550">
        <f t="shared" si="87"/>
        <v>5.1290569397417891E-2</v>
      </c>
      <c r="Y133" s="550">
        <f t="shared" si="88"/>
        <v>4.9265793892428474E-2</v>
      </c>
      <c r="Z133" s="550">
        <f t="shared" si="89"/>
        <v>4.7761935328408042E-2</v>
      </c>
      <c r="AA133" s="550">
        <f t="shared" si="90"/>
        <v>4.8052370654002127E-2</v>
      </c>
    </row>
    <row r="134" spans="1:27" hidden="1" x14ac:dyDescent="0.25">
      <c r="A134" s="752"/>
      <c r="B134" s="339" t="s">
        <v>19</v>
      </c>
      <c r="C134" s="364">
        <v>3.812480333592938E-2</v>
      </c>
      <c r="D134" s="364">
        <v>3.863584650399525E-2</v>
      </c>
      <c r="E134" s="364">
        <v>4.0110968412696429E-2</v>
      </c>
      <c r="F134" s="364">
        <v>4.1692552246356249E-2</v>
      </c>
      <c r="G134" s="364">
        <v>4.2574877465881671E-2</v>
      </c>
      <c r="H134" s="549">
        <v>8.5515778998937642E-2</v>
      </c>
      <c r="I134" s="549">
        <v>8.2393800627705155E-2</v>
      </c>
      <c r="J134" s="549">
        <v>8.4128545119334999E-2</v>
      </c>
      <c r="K134" s="549">
        <v>8.2736105660607309E-2</v>
      </c>
      <c r="L134" s="549">
        <v>4.7392118971268431E-2</v>
      </c>
      <c r="M134" s="549">
        <v>4.7988624351919779E-2</v>
      </c>
      <c r="N134" s="549">
        <v>4.4161547411792172E-2</v>
      </c>
      <c r="O134" s="550">
        <v>4.3359486978481604E-2</v>
      </c>
      <c r="P134" s="550">
        <v>4.410515684864829E-2</v>
      </c>
      <c r="Q134" s="550">
        <v>4.6568079384446098E-2</v>
      </c>
      <c r="R134" s="550">
        <v>4.7811937499234729E-2</v>
      </c>
      <c r="S134" s="550">
        <v>4.8472448005502253E-2</v>
      </c>
      <c r="T134" s="550">
        <f t="shared" si="91"/>
        <v>8.5515778998937642E-2</v>
      </c>
      <c r="U134" s="550">
        <f t="shared" si="84"/>
        <v>8.2393800627705155E-2</v>
      </c>
      <c r="V134" s="550">
        <f t="shared" si="85"/>
        <v>8.4128545119334999E-2</v>
      </c>
      <c r="W134" s="550">
        <f t="shared" si="86"/>
        <v>8.2736105660607309E-2</v>
      </c>
      <c r="X134" s="550">
        <f t="shared" si="87"/>
        <v>4.7392118971268431E-2</v>
      </c>
      <c r="Y134" s="550">
        <f t="shared" si="88"/>
        <v>4.7988624351919779E-2</v>
      </c>
      <c r="Z134" s="550">
        <f t="shared" si="89"/>
        <v>4.4161547411792172E-2</v>
      </c>
      <c r="AA134" s="550">
        <f t="shared" si="90"/>
        <v>4.3359486978481604E-2</v>
      </c>
    </row>
    <row r="135" spans="1:27" hidden="1" x14ac:dyDescent="0.25">
      <c r="A135" s="752"/>
      <c r="B135" s="339" t="s">
        <v>1</v>
      </c>
      <c r="C135" s="364">
        <v>3.7643000000000003E-2</v>
      </c>
      <c r="D135" s="364">
        <v>3.7594000000000002E-2</v>
      </c>
      <c r="E135" s="364">
        <v>3.8481000000000001E-2</v>
      </c>
      <c r="F135" s="364">
        <v>4.5546527424448306E-2</v>
      </c>
      <c r="G135" s="364">
        <v>5.2139423884773821E-2</v>
      </c>
      <c r="H135" s="549">
        <v>9.9897910659503125E-2</v>
      </c>
      <c r="I135" s="549">
        <v>9.2398741649694693E-2</v>
      </c>
      <c r="J135" s="549">
        <v>9.6369500138671779E-2</v>
      </c>
      <c r="K135" s="549">
        <v>0.10281652912514347</v>
      </c>
      <c r="L135" s="549">
        <v>5.8394300118172024E-2</v>
      </c>
      <c r="M135" s="549">
        <v>5.0502999999999999E-2</v>
      </c>
      <c r="N135" s="549">
        <v>4.5546000000000003E-2</v>
      </c>
      <c r="O135" s="550">
        <v>4.3242000000000003E-2</v>
      </c>
      <c r="P135" s="550">
        <v>4.3921000000000002E-2</v>
      </c>
      <c r="Q135" s="550">
        <v>4.5185000000000003E-2</v>
      </c>
      <c r="R135" s="550">
        <v>5.3311060585216834E-2</v>
      </c>
      <c r="S135" s="550">
        <v>5.9018025316611565E-2</v>
      </c>
      <c r="T135" s="550">
        <f t="shared" si="91"/>
        <v>9.9897910659503125E-2</v>
      </c>
      <c r="U135" s="550">
        <f t="shared" si="84"/>
        <v>9.2398741649694693E-2</v>
      </c>
      <c r="V135" s="550">
        <f t="shared" si="85"/>
        <v>9.6369500138671779E-2</v>
      </c>
      <c r="W135" s="550">
        <f t="shared" si="86"/>
        <v>0.10281652912514347</v>
      </c>
      <c r="X135" s="550">
        <f t="shared" si="87"/>
        <v>5.8394300118172024E-2</v>
      </c>
      <c r="Y135" s="550">
        <f t="shared" si="88"/>
        <v>5.0502999999999999E-2</v>
      </c>
      <c r="Z135" s="550">
        <f t="shared" si="89"/>
        <v>4.5546000000000003E-2</v>
      </c>
      <c r="AA135" s="550">
        <f t="shared" si="90"/>
        <v>4.3242000000000003E-2</v>
      </c>
    </row>
    <row r="136" spans="1:27" hidden="1" x14ac:dyDescent="0.25">
      <c r="A136" s="752"/>
      <c r="B136" s="339" t="s">
        <v>20</v>
      </c>
      <c r="C136" s="364">
        <v>2.7979023307448891E-2</v>
      </c>
      <c r="D136" s="364">
        <v>2.7062237345416705E-2</v>
      </c>
      <c r="E136" s="364">
        <v>2.7366766574322021E-2</v>
      </c>
      <c r="F136" s="364">
        <v>2.8203953398476794E-2</v>
      </c>
      <c r="G136" s="364">
        <v>2.7858111953350514E-2</v>
      </c>
      <c r="H136" s="549">
        <v>5.11783628578363E-2</v>
      </c>
      <c r="I136" s="549">
        <v>5.0263920444823536E-2</v>
      </c>
      <c r="J136" s="549">
        <v>5.0919729973442698E-2</v>
      </c>
      <c r="K136" s="549">
        <v>5.1032244195683668E-2</v>
      </c>
      <c r="L136" s="549">
        <v>3.1834282914929901E-2</v>
      </c>
      <c r="M136" s="549">
        <v>3.1888338288885681E-2</v>
      </c>
      <c r="N136" s="549">
        <v>3.1494810525499989E-2</v>
      </c>
      <c r="O136" s="550">
        <v>3.2101429198820274E-2</v>
      </c>
      <c r="P136" s="550">
        <v>3.1162005371043862E-2</v>
      </c>
      <c r="Q136" s="550">
        <v>3.2028393651727299E-2</v>
      </c>
      <c r="R136" s="550">
        <v>3.2589271142712109E-2</v>
      </c>
      <c r="S136" s="550">
        <v>3.2121803164922365E-2</v>
      </c>
      <c r="T136" s="550">
        <f t="shared" si="91"/>
        <v>5.11783628578363E-2</v>
      </c>
      <c r="U136" s="550">
        <f t="shared" si="84"/>
        <v>5.0263920444823536E-2</v>
      </c>
      <c r="V136" s="550">
        <f t="shared" si="85"/>
        <v>5.0919729973442698E-2</v>
      </c>
      <c r="W136" s="550">
        <f t="shared" si="86"/>
        <v>5.1032244195683668E-2</v>
      </c>
      <c r="X136" s="550">
        <f t="shared" si="87"/>
        <v>3.1834282914929901E-2</v>
      </c>
      <c r="Y136" s="550">
        <f t="shared" si="88"/>
        <v>3.1888338288885681E-2</v>
      </c>
      <c r="Z136" s="550">
        <f t="shared" si="89"/>
        <v>3.1494810525499989E-2</v>
      </c>
      <c r="AA136" s="550">
        <f t="shared" si="90"/>
        <v>3.2101429198820274E-2</v>
      </c>
    </row>
    <row r="137" spans="1:27" hidden="1" x14ac:dyDescent="0.25">
      <c r="A137" s="752"/>
      <c r="B137" s="18" t="s">
        <v>9</v>
      </c>
      <c r="C137" s="364">
        <v>4.0318557896803296E-2</v>
      </c>
      <c r="D137" s="364">
        <v>3.9568248587468539E-2</v>
      </c>
      <c r="E137" s="364">
        <v>4.0207620734309842E-2</v>
      </c>
      <c r="F137" s="364">
        <v>3.9948730023870067E-2</v>
      </c>
      <c r="G137" s="364">
        <v>4.0203143576144802E-2</v>
      </c>
      <c r="H137" s="549">
        <v>5.0605999999999998E-2</v>
      </c>
      <c r="I137" s="549">
        <v>4.9686000000000001E-2</v>
      </c>
      <c r="J137" s="549">
        <v>5.0367000000000002E-2</v>
      </c>
      <c r="K137" s="549">
        <v>8.0213116119369376E-2</v>
      </c>
      <c r="L137" s="549">
        <v>4.4581278033074399E-2</v>
      </c>
      <c r="M137" s="549">
        <v>4.4896473465286448E-2</v>
      </c>
      <c r="N137" s="549">
        <v>4.451608244196837E-2</v>
      </c>
      <c r="O137" s="550">
        <v>4.5433396278296651E-2</v>
      </c>
      <c r="P137" s="550">
        <v>4.498042662427993E-2</v>
      </c>
      <c r="Q137" s="550">
        <v>4.6704649300783101E-2</v>
      </c>
      <c r="R137" s="550">
        <v>4.5712233618312538E-2</v>
      </c>
      <c r="S137" s="550">
        <v>4.5668710636157968E-2</v>
      </c>
      <c r="T137" s="550">
        <f t="shared" si="91"/>
        <v>5.0605999999999998E-2</v>
      </c>
      <c r="U137" s="550">
        <f t="shared" si="84"/>
        <v>4.9686000000000001E-2</v>
      </c>
      <c r="V137" s="550">
        <f t="shared" si="85"/>
        <v>5.0367000000000002E-2</v>
      </c>
      <c r="W137" s="550">
        <f t="shared" si="86"/>
        <v>8.0213116119369376E-2</v>
      </c>
      <c r="X137" s="550">
        <f t="shared" si="87"/>
        <v>4.4581278033074399E-2</v>
      </c>
      <c r="Y137" s="550">
        <f t="shared" si="88"/>
        <v>4.4896473465286448E-2</v>
      </c>
      <c r="Z137" s="550">
        <f t="shared" si="89"/>
        <v>4.451608244196837E-2</v>
      </c>
      <c r="AA137" s="550">
        <f t="shared" si="90"/>
        <v>4.5433396278296651E-2</v>
      </c>
    </row>
    <row r="138" spans="1:27" hidden="1" x14ac:dyDescent="0.25">
      <c r="A138" s="752"/>
      <c r="B138" s="18" t="s">
        <v>3</v>
      </c>
      <c r="C138" s="364">
        <v>4.2520723114963382E-2</v>
      </c>
      <c r="D138" s="364">
        <v>4.1743510531885644E-2</v>
      </c>
      <c r="E138" s="364">
        <v>4.2304659778201283E-2</v>
      </c>
      <c r="F138" s="364">
        <v>4.1033300936625446E-2</v>
      </c>
      <c r="G138" s="364">
        <v>4.5919524731222877E-2</v>
      </c>
      <c r="H138" s="549">
        <v>9.8910563784186292E-2</v>
      </c>
      <c r="I138" s="549">
        <v>9.195555657538336E-2</v>
      </c>
      <c r="J138" s="549">
        <v>9.5777195178819052E-2</v>
      </c>
      <c r="K138" s="549">
        <v>9.8553157711066083E-2</v>
      </c>
      <c r="L138" s="549">
        <v>5.1290569397417891E-2</v>
      </c>
      <c r="M138" s="549">
        <v>4.9265793892428474E-2</v>
      </c>
      <c r="N138" s="549">
        <v>4.7761935328408042E-2</v>
      </c>
      <c r="O138" s="550">
        <v>4.8052370654002127E-2</v>
      </c>
      <c r="P138" s="550">
        <v>4.7834360169005517E-2</v>
      </c>
      <c r="Q138" s="550">
        <v>4.9115068720552366E-2</v>
      </c>
      <c r="R138" s="550">
        <v>4.7845235477833134E-2</v>
      </c>
      <c r="S138" s="550">
        <v>5.2141026777590402E-2</v>
      </c>
      <c r="T138" s="550">
        <f t="shared" si="91"/>
        <v>9.8910563784186292E-2</v>
      </c>
      <c r="U138" s="550">
        <f t="shared" si="84"/>
        <v>9.195555657538336E-2</v>
      </c>
      <c r="V138" s="550">
        <f t="shared" si="85"/>
        <v>9.5777195178819052E-2</v>
      </c>
      <c r="W138" s="550">
        <f t="shared" si="86"/>
        <v>9.8553157711066083E-2</v>
      </c>
      <c r="X138" s="550">
        <f t="shared" si="87"/>
        <v>5.1290569397417891E-2</v>
      </c>
      <c r="Y138" s="550">
        <f t="shared" si="88"/>
        <v>4.9265793892428474E-2</v>
      </c>
      <c r="Z138" s="550">
        <f t="shared" si="89"/>
        <v>4.7761935328408042E-2</v>
      </c>
      <c r="AA138" s="550">
        <f t="shared" si="90"/>
        <v>4.8052370654002127E-2</v>
      </c>
    </row>
    <row r="139" spans="1:27" hidden="1" x14ac:dyDescent="0.25">
      <c r="A139" s="752"/>
      <c r="B139" s="18" t="s">
        <v>4</v>
      </c>
      <c r="C139" s="364">
        <v>3.9332392744537863E-2</v>
      </c>
      <c r="D139" s="364">
        <v>3.9395134594588245E-2</v>
      </c>
      <c r="E139" s="364">
        <v>3.9889592752648043E-2</v>
      </c>
      <c r="F139" s="364">
        <v>4.1567530398382256E-2</v>
      </c>
      <c r="G139" s="364">
        <v>4.2877148484720788E-2</v>
      </c>
      <c r="H139" s="549">
        <v>8.4339191855156342E-2</v>
      </c>
      <c r="I139" s="549">
        <v>8.1305668252964217E-2</v>
      </c>
      <c r="J139" s="549">
        <v>8.2889255598368225E-2</v>
      </c>
      <c r="K139" s="549">
        <v>7.9980800342486641E-2</v>
      </c>
      <c r="L139" s="549">
        <v>4.7714605745392387E-2</v>
      </c>
      <c r="M139" s="549">
        <v>4.7976376121747467E-2</v>
      </c>
      <c r="N139" s="549">
        <v>4.4606959534996216E-2</v>
      </c>
      <c r="O139" s="550">
        <v>4.4622578847787253E-2</v>
      </c>
      <c r="P139" s="550">
        <v>4.4936242447317053E-2</v>
      </c>
      <c r="Q139" s="550">
        <v>4.6311001696948344E-2</v>
      </c>
      <c r="R139" s="550">
        <v>4.7742451948499416E-2</v>
      </c>
      <c r="S139" s="550">
        <v>4.8824336976823986E-2</v>
      </c>
      <c r="T139" s="550">
        <f t="shared" si="91"/>
        <v>8.4339191855156342E-2</v>
      </c>
      <c r="U139" s="550">
        <f t="shared" si="84"/>
        <v>8.1305668252964217E-2</v>
      </c>
      <c r="V139" s="550">
        <f t="shared" si="85"/>
        <v>8.2889255598368225E-2</v>
      </c>
      <c r="W139" s="550">
        <f t="shared" si="86"/>
        <v>7.9980800342486641E-2</v>
      </c>
      <c r="X139" s="550">
        <f t="shared" si="87"/>
        <v>4.7714605745392387E-2</v>
      </c>
      <c r="Y139" s="550">
        <f t="shared" si="88"/>
        <v>4.7976376121747467E-2</v>
      </c>
      <c r="Z139" s="550">
        <f t="shared" si="89"/>
        <v>4.4606959534996216E-2</v>
      </c>
      <c r="AA139" s="550">
        <f t="shared" si="90"/>
        <v>4.4622578847787253E-2</v>
      </c>
    </row>
    <row r="140" spans="1:27" hidden="1" x14ac:dyDescent="0.25">
      <c r="A140" s="752"/>
      <c r="B140" s="18" t="s">
        <v>5</v>
      </c>
      <c r="C140" s="364">
        <v>3.7309360712313777E-2</v>
      </c>
      <c r="D140" s="364">
        <v>3.7592595090519432E-2</v>
      </c>
      <c r="E140" s="364">
        <v>3.790549063990227E-2</v>
      </c>
      <c r="F140" s="364">
        <v>3.8795312696370085E-2</v>
      </c>
      <c r="G140" s="364">
        <v>4.0256529624143049E-2</v>
      </c>
      <c r="H140" s="549">
        <v>7.9510077581870273E-2</v>
      </c>
      <c r="I140" s="549">
        <v>7.7383542180068696E-2</v>
      </c>
      <c r="J140" s="549">
        <v>7.8313464599173391E-2</v>
      </c>
      <c r="K140" s="549">
        <v>7.7649369252783984E-2</v>
      </c>
      <c r="L140" s="549">
        <v>4.4937306579294942E-2</v>
      </c>
      <c r="M140" s="549">
        <v>4.5437401042652557E-2</v>
      </c>
      <c r="N140" s="549">
        <v>4.289506132791146E-2</v>
      </c>
      <c r="O140" s="550">
        <v>4.2401976122032031E-2</v>
      </c>
      <c r="P140" s="550">
        <v>4.2918767292986895E-2</v>
      </c>
      <c r="Q140" s="550">
        <v>4.4038735465077361E-2</v>
      </c>
      <c r="R140" s="550">
        <v>4.469091762017955E-2</v>
      </c>
      <c r="S140" s="550">
        <v>4.5890958187531021E-2</v>
      </c>
      <c r="T140" s="550">
        <f t="shared" si="91"/>
        <v>7.9510077581870273E-2</v>
      </c>
      <c r="U140" s="550">
        <f t="shared" si="84"/>
        <v>7.7383542180068696E-2</v>
      </c>
      <c r="V140" s="550">
        <f t="shared" si="85"/>
        <v>7.8313464599173391E-2</v>
      </c>
      <c r="W140" s="550">
        <f t="shared" si="86"/>
        <v>7.7649369252783984E-2</v>
      </c>
      <c r="X140" s="550">
        <f t="shared" si="87"/>
        <v>4.4937306579294942E-2</v>
      </c>
      <c r="Y140" s="550">
        <f t="shared" si="88"/>
        <v>4.5437401042652557E-2</v>
      </c>
      <c r="Z140" s="550">
        <f t="shared" si="89"/>
        <v>4.289506132791146E-2</v>
      </c>
      <c r="AA140" s="550">
        <f t="shared" si="90"/>
        <v>4.2401976122032031E-2</v>
      </c>
    </row>
    <row r="141" spans="1:27" hidden="1" x14ac:dyDescent="0.25">
      <c r="A141" s="752"/>
      <c r="B141" s="18" t="s">
        <v>21</v>
      </c>
      <c r="C141" s="364">
        <v>3.7309360712313777E-2</v>
      </c>
      <c r="D141" s="364">
        <v>3.7592595090519432E-2</v>
      </c>
      <c r="E141" s="364">
        <v>3.790549063990227E-2</v>
      </c>
      <c r="F141" s="364">
        <v>3.8795312696370085E-2</v>
      </c>
      <c r="G141" s="364">
        <v>4.0256529624143049E-2</v>
      </c>
      <c r="H141" s="549">
        <v>7.9510077581870273E-2</v>
      </c>
      <c r="I141" s="549">
        <v>7.7383542180068696E-2</v>
      </c>
      <c r="J141" s="549">
        <v>7.8313464599173391E-2</v>
      </c>
      <c r="K141" s="549">
        <v>7.7649369252783984E-2</v>
      </c>
      <c r="L141" s="549">
        <v>4.4937306579294942E-2</v>
      </c>
      <c r="M141" s="549">
        <v>4.5437401042652557E-2</v>
      </c>
      <c r="N141" s="549">
        <v>4.289506132791146E-2</v>
      </c>
      <c r="O141" s="550">
        <v>4.2401976122032031E-2</v>
      </c>
      <c r="P141" s="550">
        <v>4.2918767292986895E-2</v>
      </c>
      <c r="Q141" s="550">
        <v>4.4038735465077361E-2</v>
      </c>
      <c r="R141" s="550">
        <v>4.469091762017955E-2</v>
      </c>
      <c r="S141" s="550">
        <v>4.5890958187531021E-2</v>
      </c>
      <c r="T141" s="550">
        <f t="shared" si="91"/>
        <v>7.9510077581870273E-2</v>
      </c>
      <c r="U141" s="550">
        <f t="shared" si="84"/>
        <v>7.7383542180068696E-2</v>
      </c>
      <c r="V141" s="550">
        <f t="shared" si="85"/>
        <v>7.8313464599173391E-2</v>
      </c>
      <c r="W141" s="550">
        <f t="shared" si="86"/>
        <v>7.7649369252783984E-2</v>
      </c>
      <c r="X141" s="550">
        <f t="shared" si="87"/>
        <v>4.4937306579294942E-2</v>
      </c>
      <c r="Y141" s="550">
        <f t="shared" si="88"/>
        <v>4.5437401042652557E-2</v>
      </c>
      <c r="Z141" s="550">
        <f t="shared" si="89"/>
        <v>4.289506132791146E-2</v>
      </c>
      <c r="AA141" s="550">
        <f t="shared" si="90"/>
        <v>4.2401976122032031E-2</v>
      </c>
    </row>
    <row r="142" spans="1:27" hidden="1" x14ac:dyDescent="0.25">
      <c r="A142" s="752"/>
      <c r="B142" s="18" t="s">
        <v>22</v>
      </c>
      <c r="C142" s="364">
        <v>3.7309360712313777E-2</v>
      </c>
      <c r="D142" s="364">
        <v>3.7592595090519432E-2</v>
      </c>
      <c r="E142" s="364">
        <v>3.790549063990227E-2</v>
      </c>
      <c r="F142" s="364">
        <v>3.8795312696370085E-2</v>
      </c>
      <c r="G142" s="364">
        <v>4.0256529624143049E-2</v>
      </c>
      <c r="H142" s="549">
        <v>7.9510077581870273E-2</v>
      </c>
      <c r="I142" s="549">
        <v>7.7383542180068696E-2</v>
      </c>
      <c r="J142" s="549">
        <v>7.8313464599173391E-2</v>
      </c>
      <c r="K142" s="549">
        <v>7.7649369252783984E-2</v>
      </c>
      <c r="L142" s="549">
        <v>4.4937306579294942E-2</v>
      </c>
      <c r="M142" s="549">
        <v>4.5437401042652557E-2</v>
      </c>
      <c r="N142" s="549">
        <v>4.289506132791146E-2</v>
      </c>
      <c r="O142" s="550">
        <v>4.2401976122032031E-2</v>
      </c>
      <c r="P142" s="550">
        <v>4.2918767292986895E-2</v>
      </c>
      <c r="Q142" s="550">
        <v>4.4038735465077361E-2</v>
      </c>
      <c r="R142" s="550">
        <v>4.469091762017955E-2</v>
      </c>
      <c r="S142" s="550">
        <v>4.5890958187531021E-2</v>
      </c>
      <c r="T142" s="550">
        <f t="shared" si="91"/>
        <v>7.9510077581870273E-2</v>
      </c>
      <c r="U142" s="550">
        <f t="shared" si="84"/>
        <v>7.7383542180068696E-2</v>
      </c>
      <c r="V142" s="550">
        <f t="shared" si="85"/>
        <v>7.8313464599173391E-2</v>
      </c>
      <c r="W142" s="550">
        <f t="shared" si="86"/>
        <v>7.7649369252783984E-2</v>
      </c>
      <c r="X142" s="550">
        <f t="shared" si="87"/>
        <v>4.4937306579294942E-2</v>
      </c>
      <c r="Y142" s="550">
        <f t="shared" si="88"/>
        <v>4.5437401042652557E-2</v>
      </c>
      <c r="Z142" s="550">
        <f t="shared" si="89"/>
        <v>4.289506132791146E-2</v>
      </c>
      <c r="AA142" s="550">
        <f t="shared" si="90"/>
        <v>4.2401976122032031E-2</v>
      </c>
    </row>
    <row r="143" spans="1:27" hidden="1" x14ac:dyDescent="0.25">
      <c r="A143" s="752"/>
      <c r="B143" s="18" t="s">
        <v>7</v>
      </c>
      <c r="C143" s="364">
        <v>3.5682741979693122E-2</v>
      </c>
      <c r="D143" s="364">
        <v>3.5900332017223431E-2</v>
      </c>
      <c r="E143" s="364">
        <v>3.6855222703080198E-2</v>
      </c>
      <c r="F143" s="364">
        <v>3.7713234347840394E-2</v>
      </c>
      <c r="G143" s="364">
        <v>3.8506725867705857E-2</v>
      </c>
      <c r="H143" s="549">
        <v>7.6006995700110214E-2</v>
      </c>
      <c r="I143" s="549">
        <v>7.3767747211345963E-2</v>
      </c>
      <c r="J143" s="549">
        <v>7.500139112434763E-2</v>
      </c>
      <c r="K143" s="549">
        <v>7.4181492605889951E-2</v>
      </c>
      <c r="L143" s="549">
        <v>4.3086895410529735E-2</v>
      </c>
      <c r="M143" s="549">
        <v>4.3536621518492115E-2</v>
      </c>
      <c r="N143" s="549">
        <v>4.1081863431092103E-2</v>
      </c>
      <c r="O143" s="550">
        <v>4.0636051269151235E-2</v>
      </c>
      <c r="P143" s="550">
        <v>4.1031074110099472E-2</v>
      </c>
      <c r="Q143" s="550">
        <v>4.2855648258242861E-2</v>
      </c>
      <c r="R143" s="550">
        <v>4.3386601179202781E-2</v>
      </c>
      <c r="S143" s="550">
        <v>4.394077132166159E-2</v>
      </c>
      <c r="T143" s="550">
        <f t="shared" si="91"/>
        <v>7.6006995700110214E-2</v>
      </c>
      <c r="U143" s="550">
        <f t="shared" si="84"/>
        <v>7.3767747211345963E-2</v>
      </c>
      <c r="V143" s="550">
        <f t="shared" si="85"/>
        <v>7.500139112434763E-2</v>
      </c>
      <c r="W143" s="550">
        <f t="shared" si="86"/>
        <v>7.4181492605889951E-2</v>
      </c>
      <c r="X143" s="550">
        <f t="shared" si="87"/>
        <v>4.3086895410529735E-2</v>
      </c>
      <c r="Y143" s="550">
        <f t="shared" si="88"/>
        <v>4.3536621518492115E-2</v>
      </c>
      <c r="Z143" s="550">
        <f t="shared" si="89"/>
        <v>4.1081863431092103E-2</v>
      </c>
      <c r="AA143" s="550">
        <f t="shared" si="90"/>
        <v>4.0636051269151235E-2</v>
      </c>
    </row>
    <row r="144" spans="1:27" ht="15.75" hidden="1" thickBot="1" x14ac:dyDescent="0.3">
      <c r="A144" s="753"/>
      <c r="B144" s="17" t="s">
        <v>8</v>
      </c>
      <c r="C144" s="365">
        <v>3.720867190622492E-2</v>
      </c>
      <c r="D144" s="365">
        <v>3.7965054983119348E-2</v>
      </c>
      <c r="E144" s="365">
        <v>3.9526899842224586E-2</v>
      </c>
      <c r="F144" s="365">
        <v>4.1066274953560376E-2</v>
      </c>
      <c r="G144" s="365">
        <v>4.2068085643249667E-2</v>
      </c>
      <c r="H144" s="551">
        <v>8.5421290752115769E-2</v>
      </c>
      <c r="I144" s="551">
        <v>8.1374145819631816E-2</v>
      </c>
      <c r="J144" s="551">
        <v>8.4052972330393119E-2</v>
      </c>
      <c r="K144" s="551">
        <v>8.1599401894075566E-2</v>
      </c>
      <c r="L144" s="551">
        <v>4.6856237216303179E-2</v>
      </c>
      <c r="M144" s="551">
        <v>4.7422920079751796E-2</v>
      </c>
      <c r="N144" s="551">
        <v>4.3469584651946724E-2</v>
      </c>
      <c r="O144" s="552">
        <v>4.2387829214501176E-2</v>
      </c>
      <c r="P144" s="552">
        <v>4.3356261633246691E-2</v>
      </c>
      <c r="Q144" s="552">
        <v>4.5889135076079626E-2</v>
      </c>
      <c r="R144" s="552">
        <v>4.713332980093863E-2</v>
      </c>
      <c r="S144" s="552">
        <v>4.7909771247272172E-2</v>
      </c>
      <c r="T144" s="552">
        <f t="shared" si="91"/>
        <v>8.5421290752115769E-2</v>
      </c>
      <c r="U144" s="552">
        <f t="shared" si="84"/>
        <v>8.1374145819631816E-2</v>
      </c>
      <c r="V144" s="552">
        <f t="shared" si="85"/>
        <v>8.4052972330393119E-2</v>
      </c>
      <c r="W144" s="552">
        <f t="shared" si="86"/>
        <v>8.1599401894075566E-2</v>
      </c>
      <c r="X144" s="552">
        <f t="shared" si="87"/>
        <v>4.6856237216303179E-2</v>
      </c>
      <c r="Y144" s="552">
        <f t="shared" si="88"/>
        <v>4.7422920079751796E-2</v>
      </c>
      <c r="Z144" s="552">
        <f t="shared" si="89"/>
        <v>4.3469584651946724E-2</v>
      </c>
      <c r="AA144" s="552">
        <f t="shared" si="90"/>
        <v>4.2387829214501176E-2</v>
      </c>
    </row>
    <row r="145" spans="1:27" hidden="1" x14ac:dyDescent="0.25">
      <c r="A145" s="68"/>
      <c r="C145" s="475" t="s">
        <v>262</v>
      </c>
      <c r="D145" s="69"/>
      <c r="E145" s="69"/>
      <c r="F145" s="69"/>
      <c r="G145" s="69"/>
      <c r="H145" s="537" t="s">
        <v>289</v>
      </c>
      <c r="I145" s="69"/>
      <c r="J145" s="69"/>
      <c r="K145" s="69"/>
      <c r="L145" s="69"/>
      <c r="M145" s="69"/>
      <c r="N145" s="69"/>
    </row>
    <row r="146" spans="1:27" hidden="1" x14ac:dyDescent="0.25"/>
    <row r="147" spans="1:27" ht="15.75" hidden="1" thickBot="1" x14ac:dyDescent="0.3">
      <c r="A147" s="751" t="s">
        <v>113</v>
      </c>
      <c r="B147" s="344"/>
      <c r="C147" s="761" t="s">
        <v>112</v>
      </c>
      <c r="D147" s="761"/>
      <c r="E147" s="761"/>
      <c r="F147" s="761"/>
      <c r="G147" s="761"/>
      <c r="H147" s="761"/>
      <c r="I147" s="761"/>
      <c r="J147" s="761"/>
      <c r="K147" s="761"/>
      <c r="L147" s="761"/>
      <c r="M147" s="761"/>
      <c r="N147" s="762"/>
      <c r="O147" s="763" t="s">
        <v>112</v>
      </c>
      <c r="P147" s="761"/>
      <c r="Q147" s="761"/>
      <c r="R147" s="761"/>
      <c r="S147" s="761"/>
      <c r="T147" s="761"/>
      <c r="U147" s="761"/>
      <c r="V147" s="761"/>
      <c r="W147" s="761"/>
      <c r="X147" s="761"/>
      <c r="Y147" s="761"/>
      <c r="Z147" s="762"/>
      <c r="AA147" s="570" t="s">
        <v>112</v>
      </c>
    </row>
    <row r="148" spans="1:27" ht="16.350000000000001" hidden="1" customHeight="1" x14ac:dyDescent="0.25">
      <c r="A148" s="752"/>
      <c r="B148" s="345" t="s">
        <v>130</v>
      </c>
      <c r="C148" s="102">
        <f>C$2</f>
        <v>45658</v>
      </c>
      <c r="D148" s="102">
        <f t="shared" ref="D148:AA148" si="92">D$2</f>
        <v>45689</v>
      </c>
      <c r="E148" s="102">
        <f t="shared" si="92"/>
        <v>45717</v>
      </c>
      <c r="F148" s="102">
        <f t="shared" si="92"/>
        <v>45748</v>
      </c>
      <c r="G148" s="102">
        <f t="shared" si="92"/>
        <v>45778</v>
      </c>
      <c r="H148" s="102">
        <f t="shared" si="92"/>
        <v>45809</v>
      </c>
      <c r="I148" s="102">
        <f t="shared" si="92"/>
        <v>45839</v>
      </c>
      <c r="J148" s="102">
        <f t="shared" si="92"/>
        <v>45870</v>
      </c>
      <c r="K148" s="102">
        <f t="shared" si="92"/>
        <v>45901</v>
      </c>
      <c r="L148" s="102">
        <f t="shared" si="92"/>
        <v>45931</v>
      </c>
      <c r="M148" s="102">
        <f t="shared" si="92"/>
        <v>45962</v>
      </c>
      <c r="N148" s="102">
        <f t="shared" si="92"/>
        <v>45992</v>
      </c>
      <c r="O148" s="102">
        <f t="shared" si="92"/>
        <v>46023</v>
      </c>
      <c r="P148" s="102">
        <f t="shared" si="92"/>
        <v>46054</v>
      </c>
      <c r="Q148" s="102">
        <f t="shared" si="92"/>
        <v>46082</v>
      </c>
      <c r="R148" s="102">
        <f t="shared" si="92"/>
        <v>46113</v>
      </c>
      <c r="S148" s="102">
        <f t="shared" si="92"/>
        <v>46143</v>
      </c>
      <c r="T148" s="102">
        <f t="shared" si="92"/>
        <v>46174</v>
      </c>
      <c r="U148" s="102">
        <f t="shared" si="92"/>
        <v>46204</v>
      </c>
      <c r="V148" s="102">
        <f t="shared" si="92"/>
        <v>46235</v>
      </c>
      <c r="W148" s="102">
        <f t="shared" si="92"/>
        <v>46266</v>
      </c>
      <c r="X148" s="102">
        <f t="shared" si="92"/>
        <v>46296</v>
      </c>
      <c r="Y148" s="102">
        <f t="shared" si="92"/>
        <v>46327</v>
      </c>
      <c r="Z148" s="102">
        <f t="shared" si="92"/>
        <v>46357</v>
      </c>
      <c r="AA148" s="102">
        <f t="shared" si="92"/>
        <v>46388</v>
      </c>
    </row>
    <row r="149" spans="1:27" hidden="1" x14ac:dyDescent="0.25">
      <c r="A149" s="752"/>
      <c r="B149" s="341" t="s">
        <v>18</v>
      </c>
      <c r="C149" s="364">
        <v>2.5206392876862228E-3</v>
      </c>
      <c r="D149" s="364">
        <v>2.6094049094805729E-3</v>
      </c>
      <c r="E149" s="364">
        <v>2.6625093600977324E-3</v>
      </c>
      <c r="F149" s="364">
        <v>2.8186873036299166E-3</v>
      </c>
      <c r="G149" s="364">
        <v>3.4884703758569541E-3</v>
      </c>
      <c r="H149" s="549">
        <v>1.2265922418129727E-2</v>
      </c>
      <c r="I149" s="549">
        <v>1.1540457819931309E-2</v>
      </c>
      <c r="J149" s="549">
        <v>1.180553540082661E-2</v>
      </c>
      <c r="K149" s="549">
        <v>1.1612630747216001E-2</v>
      </c>
      <c r="L149" s="549">
        <v>4.020693420705059E-3</v>
      </c>
      <c r="M149" s="549">
        <v>4.2265989573474503E-3</v>
      </c>
      <c r="N149" s="549">
        <v>2.8749386720885359E-3</v>
      </c>
      <c r="O149" s="550">
        <v>3.1020238779679707E-3</v>
      </c>
      <c r="P149" s="550">
        <v>3.256232707013106E-3</v>
      </c>
      <c r="Q149" s="550">
        <v>3.4722645349226392E-3</v>
      </c>
      <c r="R149" s="550">
        <v>3.5750823798204566E-3</v>
      </c>
      <c r="S149" s="550">
        <v>4.2550418124689821E-3</v>
      </c>
      <c r="T149" s="550">
        <f>H149</f>
        <v>1.2265922418129727E-2</v>
      </c>
      <c r="U149" s="550">
        <f t="shared" ref="U149:U161" si="93">I149</f>
        <v>1.1540457819931309E-2</v>
      </c>
      <c r="V149" s="550">
        <f t="shared" ref="V149:V161" si="94">J149</f>
        <v>1.180553540082661E-2</v>
      </c>
      <c r="W149" s="550">
        <f t="shared" ref="W149:W161" si="95">K149</f>
        <v>1.1612630747216001E-2</v>
      </c>
      <c r="X149" s="550">
        <f t="shared" ref="X149:X161" si="96">L149</f>
        <v>4.020693420705059E-3</v>
      </c>
      <c r="Y149" s="550">
        <f t="shared" ref="Y149:Y161" si="97">M149</f>
        <v>4.2265989573474503E-3</v>
      </c>
      <c r="Z149" s="550">
        <f t="shared" ref="Z149:Z161" si="98">N149</f>
        <v>2.8749386720885359E-3</v>
      </c>
      <c r="AA149" s="550">
        <f t="shared" ref="AA149:AA161" si="99">O149</f>
        <v>3.1020238779679707E-3</v>
      </c>
    </row>
    <row r="150" spans="1:27" hidden="1" x14ac:dyDescent="0.25">
      <c r="A150" s="752"/>
      <c r="B150" s="339" t="s">
        <v>0</v>
      </c>
      <c r="C150" s="364">
        <v>4.1692768850366182E-3</v>
      </c>
      <c r="D150" s="364">
        <v>3.7264894681143467E-3</v>
      </c>
      <c r="E150" s="364">
        <v>3.8763402217987103E-3</v>
      </c>
      <c r="F150" s="364">
        <v>2.5766990633745573E-3</v>
      </c>
      <c r="G150" s="364">
        <v>6.0374752687771217E-3</v>
      </c>
      <c r="H150" s="549">
        <v>2.147043621581371E-2</v>
      </c>
      <c r="I150" s="549">
        <v>1.8299443424616649E-2</v>
      </c>
      <c r="J150" s="549">
        <v>2.0046804821180941E-2</v>
      </c>
      <c r="K150" s="549">
        <v>2.1605842288933919E-2</v>
      </c>
      <c r="L150" s="549">
        <v>4.2184306025821097E-3</v>
      </c>
      <c r="M150" s="549">
        <v>3.8932061075715226E-3</v>
      </c>
      <c r="N150" s="549">
        <v>4.0440646715919591E-3</v>
      </c>
      <c r="O150" s="550">
        <v>5.113629345997869E-3</v>
      </c>
      <c r="P150" s="550">
        <v>4.6446398309944823E-3</v>
      </c>
      <c r="Q150" s="550">
        <v>5.0429312794476322E-3</v>
      </c>
      <c r="R150" s="550">
        <v>3.2727645221668589E-3</v>
      </c>
      <c r="S150" s="550">
        <v>7.3429732224096003E-3</v>
      </c>
      <c r="T150" s="550">
        <f t="shared" ref="T150:T161" si="100">H150</f>
        <v>2.147043621581371E-2</v>
      </c>
      <c r="U150" s="550">
        <f t="shared" si="93"/>
        <v>1.8299443424616649E-2</v>
      </c>
      <c r="V150" s="550">
        <f t="shared" si="94"/>
        <v>2.0046804821180941E-2</v>
      </c>
      <c r="W150" s="550">
        <f t="shared" si="95"/>
        <v>2.1605842288933919E-2</v>
      </c>
      <c r="X150" s="550">
        <f t="shared" si="96"/>
        <v>4.2184306025821097E-3</v>
      </c>
      <c r="Y150" s="550">
        <f t="shared" si="97"/>
        <v>3.8932061075715226E-3</v>
      </c>
      <c r="Z150" s="550">
        <f t="shared" si="98"/>
        <v>4.0440646715919591E-3</v>
      </c>
      <c r="AA150" s="550">
        <f t="shared" si="99"/>
        <v>5.113629345997869E-3</v>
      </c>
    </row>
    <row r="151" spans="1:27" hidden="1" x14ac:dyDescent="0.25">
      <c r="A151" s="752"/>
      <c r="B151" s="339" t="s">
        <v>19</v>
      </c>
      <c r="C151" s="364">
        <v>2.4321966640706207E-3</v>
      </c>
      <c r="D151" s="364">
        <v>2.6321534960047515E-3</v>
      </c>
      <c r="E151" s="364">
        <v>3.343031587303571E-3</v>
      </c>
      <c r="F151" s="364">
        <v>3.894447753643759E-3</v>
      </c>
      <c r="G151" s="364">
        <v>4.2121225341183359E-3</v>
      </c>
      <c r="H151" s="549">
        <v>1.5068221001062383E-2</v>
      </c>
      <c r="I151" s="549">
        <v>1.3831199372294845E-2</v>
      </c>
      <c r="J151" s="549">
        <v>1.4505454880665002E-2</v>
      </c>
      <c r="K151" s="549">
        <v>1.3990894339392679E-2</v>
      </c>
      <c r="L151" s="549">
        <v>4.8318810287315671E-3</v>
      </c>
      <c r="M151" s="549">
        <v>5.11037564808022E-3</v>
      </c>
      <c r="N151" s="549">
        <v>2.8954525882078255E-3</v>
      </c>
      <c r="O151" s="550">
        <v>2.992513021518393E-3</v>
      </c>
      <c r="P151" s="550">
        <v>3.2828431513517186E-3</v>
      </c>
      <c r="Q151" s="550">
        <v>4.3539206155539037E-3</v>
      </c>
      <c r="R151" s="550">
        <v>4.9280625007652717E-3</v>
      </c>
      <c r="S151" s="550">
        <v>5.1315519944977366E-3</v>
      </c>
      <c r="T151" s="550">
        <f t="shared" si="100"/>
        <v>1.5068221001062383E-2</v>
      </c>
      <c r="U151" s="550">
        <f t="shared" si="93"/>
        <v>1.3831199372294845E-2</v>
      </c>
      <c r="V151" s="550">
        <f t="shared" si="94"/>
        <v>1.4505454880665002E-2</v>
      </c>
      <c r="W151" s="550">
        <f t="shared" si="95"/>
        <v>1.3990894339392679E-2</v>
      </c>
      <c r="X151" s="550">
        <f t="shared" si="96"/>
        <v>4.8318810287315671E-3</v>
      </c>
      <c r="Y151" s="550">
        <f t="shared" si="97"/>
        <v>5.11037564808022E-3</v>
      </c>
      <c r="Z151" s="550">
        <f t="shared" si="98"/>
        <v>2.8954525882078255E-3</v>
      </c>
      <c r="AA151" s="550">
        <f t="shared" si="99"/>
        <v>2.992513021518393E-3</v>
      </c>
    </row>
    <row r="152" spans="1:27" hidden="1" x14ac:dyDescent="0.25">
      <c r="A152" s="752"/>
      <c r="B152" s="339" t="s">
        <v>1</v>
      </c>
      <c r="C152" s="364">
        <v>0</v>
      </c>
      <c r="D152" s="364">
        <v>0</v>
      </c>
      <c r="E152" s="364">
        <v>0</v>
      </c>
      <c r="F152" s="364">
        <v>3.5624725755516919E-3</v>
      </c>
      <c r="G152" s="364">
        <v>9.0035761152261768E-3</v>
      </c>
      <c r="H152" s="549">
        <v>2.1949089340496868E-2</v>
      </c>
      <c r="I152" s="549">
        <v>1.8509258350305331E-2</v>
      </c>
      <c r="J152" s="549">
        <v>2.033149986132823E-2</v>
      </c>
      <c r="K152" s="549">
        <v>2.3701470874856523E-2</v>
      </c>
      <c r="L152" s="549">
        <v>4.520699881827973E-3</v>
      </c>
      <c r="M152" s="549">
        <v>0</v>
      </c>
      <c r="N152" s="549">
        <v>0</v>
      </c>
      <c r="O152" s="550">
        <v>0</v>
      </c>
      <c r="P152" s="550">
        <v>0</v>
      </c>
      <c r="Q152" s="550">
        <v>0</v>
      </c>
      <c r="R152" s="550">
        <v>4.5179394147831708E-3</v>
      </c>
      <c r="S152" s="550">
        <v>1.0923974683388441E-2</v>
      </c>
      <c r="T152" s="550">
        <f t="shared" si="100"/>
        <v>2.1949089340496868E-2</v>
      </c>
      <c r="U152" s="550">
        <f t="shared" si="93"/>
        <v>1.8509258350305331E-2</v>
      </c>
      <c r="V152" s="550">
        <f t="shared" si="94"/>
        <v>2.033149986132823E-2</v>
      </c>
      <c r="W152" s="550">
        <f t="shared" si="95"/>
        <v>2.3701470874856523E-2</v>
      </c>
      <c r="X152" s="550">
        <f t="shared" si="96"/>
        <v>4.520699881827973E-3</v>
      </c>
      <c r="Y152" s="550">
        <f t="shared" si="97"/>
        <v>0</v>
      </c>
      <c r="Z152" s="550">
        <f t="shared" si="98"/>
        <v>0</v>
      </c>
      <c r="AA152" s="550">
        <f t="shared" si="99"/>
        <v>0</v>
      </c>
    </row>
    <row r="153" spans="1:27" hidden="1" x14ac:dyDescent="0.25">
      <c r="A153" s="752"/>
      <c r="B153" s="339" t="s">
        <v>20</v>
      </c>
      <c r="C153" s="364">
        <v>4.1797669255110828E-4</v>
      </c>
      <c r="D153" s="364">
        <v>4.7626545832960722E-6</v>
      </c>
      <c r="E153" s="364">
        <v>6.1233425677979886E-5</v>
      </c>
      <c r="F153" s="364">
        <v>3.2304660152320788E-4</v>
      </c>
      <c r="G153" s="364">
        <v>6.5888046649485832E-5</v>
      </c>
      <c r="H153" s="549">
        <v>2.1063714216369717E-4</v>
      </c>
      <c r="I153" s="549">
        <v>2.1007955517646099E-4</v>
      </c>
      <c r="J153" s="549">
        <v>2.0327002655730092E-4</v>
      </c>
      <c r="K153" s="549">
        <v>2.1675580431633945E-4</v>
      </c>
      <c r="L153" s="549">
        <v>6.2717085070096424E-5</v>
      </c>
      <c r="M153" s="549">
        <v>5.8661711114318465E-5</v>
      </c>
      <c r="N153" s="549">
        <v>6.1894745000106972E-6</v>
      </c>
      <c r="O153" s="550">
        <v>5.1857080117972498E-4</v>
      </c>
      <c r="P153" s="550">
        <v>5.9946289561374402E-6</v>
      </c>
      <c r="Q153" s="550">
        <v>8.0606348272701538E-5</v>
      </c>
      <c r="R153" s="550">
        <v>4.1272885728788582E-4</v>
      </c>
      <c r="S153" s="550">
        <v>8.1196835077634985E-5</v>
      </c>
      <c r="T153" s="550">
        <f t="shared" si="100"/>
        <v>2.1063714216369717E-4</v>
      </c>
      <c r="U153" s="550">
        <f t="shared" si="93"/>
        <v>2.1007955517646099E-4</v>
      </c>
      <c r="V153" s="550">
        <f t="shared" si="94"/>
        <v>2.0327002655730092E-4</v>
      </c>
      <c r="W153" s="550">
        <f t="shared" si="95"/>
        <v>2.1675580431633945E-4</v>
      </c>
      <c r="X153" s="550">
        <f t="shared" si="96"/>
        <v>6.2717085070096424E-5</v>
      </c>
      <c r="Y153" s="550">
        <f t="shared" si="97"/>
        <v>5.8661711114318465E-5</v>
      </c>
      <c r="Z153" s="550">
        <f t="shared" si="98"/>
        <v>6.1894745000106972E-6</v>
      </c>
      <c r="AA153" s="550">
        <f t="shared" si="99"/>
        <v>5.1857080117972498E-4</v>
      </c>
    </row>
    <row r="154" spans="1:27" hidden="1" x14ac:dyDescent="0.25">
      <c r="A154" s="752"/>
      <c r="B154" s="18" t="s">
        <v>9</v>
      </c>
      <c r="C154" s="364">
        <v>4.1224421031967025E-3</v>
      </c>
      <c r="D154" s="364">
        <v>3.6887514125314639E-3</v>
      </c>
      <c r="E154" s="364">
        <v>3.9703792656901622E-3</v>
      </c>
      <c r="F154" s="364">
        <v>3.4322699761299359E-3</v>
      </c>
      <c r="G154" s="364">
        <v>3.0448564238552043E-3</v>
      </c>
      <c r="H154" s="549">
        <v>0</v>
      </c>
      <c r="I154" s="549">
        <v>0</v>
      </c>
      <c r="J154" s="549">
        <v>0</v>
      </c>
      <c r="K154" s="549">
        <v>1.2805883880630621E-2</v>
      </c>
      <c r="L154" s="549">
        <v>4.9377219669255994E-3</v>
      </c>
      <c r="M154" s="549">
        <v>4.0135265347135589E-3</v>
      </c>
      <c r="N154" s="549">
        <v>3.9879175580316362E-3</v>
      </c>
      <c r="O154" s="550">
        <v>5.0576037217033498E-3</v>
      </c>
      <c r="P154" s="550">
        <v>4.594573375720069E-3</v>
      </c>
      <c r="Q154" s="550">
        <v>5.1713506992168987E-3</v>
      </c>
      <c r="R154" s="550">
        <v>4.344766381687455E-3</v>
      </c>
      <c r="S154" s="550">
        <v>3.7112893638420359E-3</v>
      </c>
      <c r="T154" s="550">
        <f t="shared" si="100"/>
        <v>0</v>
      </c>
      <c r="U154" s="550">
        <f t="shared" si="93"/>
        <v>0</v>
      </c>
      <c r="V154" s="550">
        <f t="shared" si="94"/>
        <v>0</v>
      </c>
      <c r="W154" s="550">
        <f t="shared" si="95"/>
        <v>1.2805883880630621E-2</v>
      </c>
      <c r="X154" s="550">
        <f t="shared" si="96"/>
        <v>4.9377219669255994E-3</v>
      </c>
      <c r="Y154" s="550">
        <f t="shared" si="97"/>
        <v>4.0135265347135589E-3</v>
      </c>
      <c r="Z154" s="550">
        <f t="shared" si="98"/>
        <v>3.9879175580316362E-3</v>
      </c>
      <c r="AA154" s="550">
        <f t="shared" si="99"/>
        <v>5.0576037217033498E-3</v>
      </c>
    </row>
    <row r="155" spans="1:27" hidden="1" x14ac:dyDescent="0.25">
      <c r="A155" s="752"/>
      <c r="B155" s="18" t="s">
        <v>3</v>
      </c>
      <c r="C155" s="364">
        <v>4.1692768850366182E-3</v>
      </c>
      <c r="D155" s="364">
        <v>3.7264894681143467E-3</v>
      </c>
      <c r="E155" s="364">
        <v>3.8763402217987103E-3</v>
      </c>
      <c r="F155" s="364">
        <v>2.5766990633745573E-3</v>
      </c>
      <c r="G155" s="364">
        <v>6.0374752687771217E-3</v>
      </c>
      <c r="H155" s="549">
        <v>2.147043621581371E-2</v>
      </c>
      <c r="I155" s="549">
        <v>1.8299443424616649E-2</v>
      </c>
      <c r="J155" s="549">
        <v>2.0046804821180941E-2</v>
      </c>
      <c r="K155" s="549">
        <v>2.1605842288933919E-2</v>
      </c>
      <c r="L155" s="549">
        <v>4.2184306025821097E-3</v>
      </c>
      <c r="M155" s="549">
        <v>3.8932061075715226E-3</v>
      </c>
      <c r="N155" s="549">
        <v>4.0440646715919591E-3</v>
      </c>
      <c r="O155" s="550">
        <v>5.113629345997869E-3</v>
      </c>
      <c r="P155" s="550">
        <v>4.6446398309944823E-3</v>
      </c>
      <c r="Q155" s="550">
        <v>5.0429312794476322E-3</v>
      </c>
      <c r="R155" s="550">
        <v>3.2727645221668589E-3</v>
      </c>
      <c r="S155" s="550">
        <v>7.3429732224096003E-3</v>
      </c>
      <c r="T155" s="550">
        <f t="shared" si="100"/>
        <v>2.147043621581371E-2</v>
      </c>
      <c r="U155" s="550">
        <f t="shared" si="93"/>
        <v>1.8299443424616649E-2</v>
      </c>
      <c r="V155" s="550">
        <f t="shared" si="94"/>
        <v>2.0046804821180941E-2</v>
      </c>
      <c r="W155" s="550">
        <f t="shared" si="95"/>
        <v>2.1605842288933919E-2</v>
      </c>
      <c r="X155" s="550">
        <f t="shared" si="96"/>
        <v>4.2184306025821097E-3</v>
      </c>
      <c r="Y155" s="550">
        <f t="shared" si="97"/>
        <v>3.8932061075715226E-3</v>
      </c>
      <c r="Z155" s="550">
        <f t="shared" si="98"/>
        <v>4.0440646715919591E-3</v>
      </c>
      <c r="AA155" s="550">
        <f t="shared" si="99"/>
        <v>5.113629345997869E-3</v>
      </c>
    </row>
    <row r="156" spans="1:27" hidden="1" x14ac:dyDescent="0.25">
      <c r="A156" s="752"/>
      <c r="B156" s="18" t="s">
        <v>4</v>
      </c>
      <c r="C156" s="364">
        <v>3.0206072554621395E-3</v>
      </c>
      <c r="D156" s="364">
        <v>2.9808654054117568E-3</v>
      </c>
      <c r="E156" s="364">
        <v>3.1354072473519607E-3</v>
      </c>
      <c r="F156" s="364">
        <v>3.7124696016177404E-3</v>
      </c>
      <c r="G156" s="364">
        <v>4.3028515152792133E-3</v>
      </c>
      <c r="H156" s="549">
        <v>1.4515808144843659E-2</v>
      </c>
      <c r="I156" s="549">
        <v>1.3330331747035793E-2</v>
      </c>
      <c r="J156" s="549">
        <v>1.3925744401631775E-2</v>
      </c>
      <c r="K156" s="549">
        <v>1.2697199657513368E-2</v>
      </c>
      <c r="L156" s="549">
        <v>4.9923942546076109E-3</v>
      </c>
      <c r="M156" s="549">
        <v>4.9276238782525322E-3</v>
      </c>
      <c r="N156" s="549">
        <v>3.082040465003791E-3</v>
      </c>
      <c r="O156" s="550">
        <v>3.7124211522127542E-3</v>
      </c>
      <c r="P156" s="550">
        <v>3.7157575526829542E-3</v>
      </c>
      <c r="Q156" s="550">
        <v>4.0839983030516586E-3</v>
      </c>
      <c r="R156" s="550">
        <v>4.6995480515005933E-3</v>
      </c>
      <c r="S156" s="550">
        <v>5.2416630231760198E-3</v>
      </c>
      <c r="T156" s="550">
        <f t="shared" si="100"/>
        <v>1.4515808144843659E-2</v>
      </c>
      <c r="U156" s="550">
        <f t="shared" si="93"/>
        <v>1.3330331747035793E-2</v>
      </c>
      <c r="V156" s="550">
        <f t="shared" si="94"/>
        <v>1.3925744401631775E-2</v>
      </c>
      <c r="W156" s="550">
        <f t="shared" si="95"/>
        <v>1.2697199657513368E-2</v>
      </c>
      <c r="X156" s="550">
        <f t="shared" si="96"/>
        <v>4.9923942546076109E-3</v>
      </c>
      <c r="Y156" s="550">
        <f t="shared" si="97"/>
        <v>4.9276238782525322E-3</v>
      </c>
      <c r="Z156" s="550">
        <f t="shared" si="98"/>
        <v>3.082040465003791E-3</v>
      </c>
      <c r="AA156" s="550">
        <f t="shared" si="99"/>
        <v>3.7124211522127542E-3</v>
      </c>
    </row>
    <row r="157" spans="1:27" hidden="1" x14ac:dyDescent="0.25">
      <c r="A157" s="752"/>
      <c r="B157" s="18" t="s">
        <v>5</v>
      </c>
      <c r="C157" s="364">
        <v>2.5206392876862228E-3</v>
      </c>
      <c r="D157" s="364">
        <v>2.6094049094805729E-3</v>
      </c>
      <c r="E157" s="364">
        <v>2.6625093600977324E-3</v>
      </c>
      <c r="F157" s="364">
        <v>2.8186873036299166E-3</v>
      </c>
      <c r="G157" s="364">
        <v>3.4884703758569541E-3</v>
      </c>
      <c r="H157" s="549">
        <v>1.2265922418129727E-2</v>
      </c>
      <c r="I157" s="549">
        <v>1.1540457819931309E-2</v>
      </c>
      <c r="J157" s="549">
        <v>1.180553540082661E-2</v>
      </c>
      <c r="K157" s="549">
        <v>1.1612630747216001E-2</v>
      </c>
      <c r="L157" s="549">
        <v>4.020693420705059E-3</v>
      </c>
      <c r="M157" s="549">
        <v>4.2265989573474503E-3</v>
      </c>
      <c r="N157" s="549">
        <v>2.8749386720885359E-3</v>
      </c>
      <c r="O157" s="550">
        <v>3.1020238779679707E-3</v>
      </c>
      <c r="P157" s="550">
        <v>3.256232707013106E-3</v>
      </c>
      <c r="Q157" s="550">
        <v>3.4722645349226392E-3</v>
      </c>
      <c r="R157" s="550">
        <v>3.5750823798204566E-3</v>
      </c>
      <c r="S157" s="550">
        <v>4.2550418124689821E-3</v>
      </c>
      <c r="T157" s="550">
        <f t="shared" si="100"/>
        <v>1.2265922418129727E-2</v>
      </c>
      <c r="U157" s="550">
        <f t="shared" si="93"/>
        <v>1.1540457819931309E-2</v>
      </c>
      <c r="V157" s="550">
        <f t="shared" si="94"/>
        <v>1.180553540082661E-2</v>
      </c>
      <c r="W157" s="550">
        <f t="shared" si="95"/>
        <v>1.1612630747216001E-2</v>
      </c>
      <c r="X157" s="550">
        <f t="shared" si="96"/>
        <v>4.020693420705059E-3</v>
      </c>
      <c r="Y157" s="550">
        <f t="shared" si="97"/>
        <v>4.2265989573474503E-3</v>
      </c>
      <c r="Z157" s="550">
        <f t="shared" si="98"/>
        <v>2.8749386720885359E-3</v>
      </c>
      <c r="AA157" s="550">
        <f t="shared" si="99"/>
        <v>3.1020238779679707E-3</v>
      </c>
    </row>
    <row r="158" spans="1:27" hidden="1" x14ac:dyDescent="0.25">
      <c r="A158" s="752"/>
      <c r="B158" s="18" t="s">
        <v>21</v>
      </c>
      <c r="C158" s="364">
        <v>2.5206392876862228E-3</v>
      </c>
      <c r="D158" s="364">
        <v>2.6094049094805729E-3</v>
      </c>
      <c r="E158" s="364">
        <v>2.6625093600977324E-3</v>
      </c>
      <c r="F158" s="364">
        <v>2.8186873036299166E-3</v>
      </c>
      <c r="G158" s="364">
        <v>3.4884703758569541E-3</v>
      </c>
      <c r="H158" s="549">
        <v>1.2265922418129727E-2</v>
      </c>
      <c r="I158" s="549">
        <v>1.1540457819931309E-2</v>
      </c>
      <c r="J158" s="549">
        <v>1.180553540082661E-2</v>
      </c>
      <c r="K158" s="549">
        <v>1.1612630747216001E-2</v>
      </c>
      <c r="L158" s="549">
        <v>4.020693420705059E-3</v>
      </c>
      <c r="M158" s="549">
        <v>4.2265989573474503E-3</v>
      </c>
      <c r="N158" s="549">
        <v>2.8749386720885359E-3</v>
      </c>
      <c r="O158" s="550">
        <v>3.1020238779679707E-3</v>
      </c>
      <c r="P158" s="550">
        <v>3.256232707013106E-3</v>
      </c>
      <c r="Q158" s="550">
        <v>3.4722645349226392E-3</v>
      </c>
      <c r="R158" s="550">
        <v>3.5750823798204566E-3</v>
      </c>
      <c r="S158" s="550">
        <v>4.2550418124689821E-3</v>
      </c>
      <c r="T158" s="550">
        <f t="shared" si="100"/>
        <v>1.2265922418129727E-2</v>
      </c>
      <c r="U158" s="550">
        <f t="shared" si="93"/>
        <v>1.1540457819931309E-2</v>
      </c>
      <c r="V158" s="550">
        <f t="shared" si="94"/>
        <v>1.180553540082661E-2</v>
      </c>
      <c r="W158" s="550">
        <f t="shared" si="95"/>
        <v>1.1612630747216001E-2</v>
      </c>
      <c r="X158" s="550">
        <f t="shared" si="96"/>
        <v>4.020693420705059E-3</v>
      </c>
      <c r="Y158" s="550">
        <f t="shared" si="97"/>
        <v>4.2265989573474503E-3</v>
      </c>
      <c r="Z158" s="550">
        <f t="shared" si="98"/>
        <v>2.8749386720885359E-3</v>
      </c>
      <c r="AA158" s="550">
        <f t="shared" si="99"/>
        <v>3.1020238779679707E-3</v>
      </c>
    </row>
    <row r="159" spans="1:27" hidden="1" x14ac:dyDescent="0.25">
      <c r="A159" s="752"/>
      <c r="B159" s="18" t="s">
        <v>22</v>
      </c>
      <c r="C159" s="364">
        <v>2.5206392876862228E-3</v>
      </c>
      <c r="D159" s="364">
        <v>2.6094049094805729E-3</v>
      </c>
      <c r="E159" s="364">
        <v>2.6625093600977324E-3</v>
      </c>
      <c r="F159" s="364">
        <v>2.8186873036299166E-3</v>
      </c>
      <c r="G159" s="364">
        <v>3.4884703758569541E-3</v>
      </c>
      <c r="H159" s="549">
        <v>1.2265922418129727E-2</v>
      </c>
      <c r="I159" s="549">
        <v>1.1540457819931309E-2</v>
      </c>
      <c r="J159" s="549">
        <v>1.180553540082661E-2</v>
      </c>
      <c r="K159" s="549">
        <v>1.1612630747216001E-2</v>
      </c>
      <c r="L159" s="549">
        <v>4.020693420705059E-3</v>
      </c>
      <c r="M159" s="549">
        <v>4.2265989573474503E-3</v>
      </c>
      <c r="N159" s="549">
        <v>2.8749386720885359E-3</v>
      </c>
      <c r="O159" s="550">
        <v>3.1020238779679707E-3</v>
      </c>
      <c r="P159" s="550">
        <v>3.256232707013106E-3</v>
      </c>
      <c r="Q159" s="550">
        <v>3.4722645349226392E-3</v>
      </c>
      <c r="R159" s="550">
        <v>3.5750823798204566E-3</v>
      </c>
      <c r="S159" s="550">
        <v>4.2550418124689821E-3</v>
      </c>
      <c r="T159" s="550">
        <f t="shared" si="100"/>
        <v>1.2265922418129727E-2</v>
      </c>
      <c r="U159" s="550">
        <f t="shared" si="93"/>
        <v>1.1540457819931309E-2</v>
      </c>
      <c r="V159" s="550">
        <f t="shared" si="94"/>
        <v>1.180553540082661E-2</v>
      </c>
      <c r="W159" s="550">
        <f t="shared" si="95"/>
        <v>1.1612630747216001E-2</v>
      </c>
      <c r="X159" s="550">
        <f t="shared" si="96"/>
        <v>4.020693420705059E-3</v>
      </c>
      <c r="Y159" s="550">
        <f t="shared" si="97"/>
        <v>4.2265989573474503E-3</v>
      </c>
      <c r="Z159" s="550">
        <f t="shared" si="98"/>
        <v>2.8749386720885359E-3</v>
      </c>
      <c r="AA159" s="550">
        <f t="shared" si="99"/>
        <v>3.1020238779679707E-3</v>
      </c>
    </row>
    <row r="160" spans="1:27" hidden="1" x14ac:dyDescent="0.25">
      <c r="A160" s="752"/>
      <c r="B160" s="18" t="s">
        <v>7</v>
      </c>
      <c r="C160" s="364">
        <v>2.0482580203068823E-3</v>
      </c>
      <c r="D160" s="364">
        <v>2.0996679827765714E-3</v>
      </c>
      <c r="E160" s="364">
        <v>2.5117772969197988E-3</v>
      </c>
      <c r="F160" s="364">
        <v>2.6967656521596078E-3</v>
      </c>
      <c r="G160" s="364">
        <v>2.9642741322941464E-3</v>
      </c>
      <c r="H160" s="549">
        <v>1.0657004299889791E-2</v>
      </c>
      <c r="I160" s="549">
        <v>9.9142527886540467E-3</v>
      </c>
      <c r="J160" s="549">
        <v>1.0293608875652354E-2</v>
      </c>
      <c r="K160" s="549">
        <v>1.0016507394110049E-2</v>
      </c>
      <c r="L160" s="549">
        <v>3.3911045894702697E-3</v>
      </c>
      <c r="M160" s="549">
        <v>3.5923784815078798E-3</v>
      </c>
      <c r="N160" s="549">
        <v>2.3131365689079007E-3</v>
      </c>
      <c r="O160" s="550">
        <v>2.5239487308487654E-3</v>
      </c>
      <c r="P160" s="550">
        <v>2.6229258899005273E-3</v>
      </c>
      <c r="Q160" s="550">
        <v>3.2783517417571441E-3</v>
      </c>
      <c r="R160" s="550">
        <v>3.4213988207972166E-3</v>
      </c>
      <c r="S160" s="550">
        <v>3.6192286783384041E-3</v>
      </c>
      <c r="T160" s="550">
        <f t="shared" si="100"/>
        <v>1.0657004299889791E-2</v>
      </c>
      <c r="U160" s="550">
        <f t="shared" si="93"/>
        <v>9.9142527886540467E-3</v>
      </c>
      <c r="V160" s="550">
        <f t="shared" si="94"/>
        <v>1.0293608875652354E-2</v>
      </c>
      <c r="W160" s="550">
        <f t="shared" si="95"/>
        <v>1.0016507394110049E-2</v>
      </c>
      <c r="X160" s="550">
        <f t="shared" si="96"/>
        <v>3.3911045894702697E-3</v>
      </c>
      <c r="Y160" s="550">
        <f t="shared" si="97"/>
        <v>3.5923784815078798E-3</v>
      </c>
      <c r="Z160" s="550">
        <f t="shared" si="98"/>
        <v>2.3131365689079007E-3</v>
      </c>
      <c r="AA160" s="550">
        <f t="shared" si="99"/>
        <v>2.5239487308487654E-3</v>
      </c>
    </row>
    <row r="161" spans="1:27" ht="15.75" hidden="1" thickBot="1" x14ac:dyDescent="0.3">
      <c r="A161" s="753"/>
      <c r="B161" s="17" t="s">
        <v>8</v>
      </c>
      <c r="C161" s="365">
        <v>2.056328093775078E-3</v>
      </c>
      <c r="D161" s="365">
        <v>2.3809450168806499E-3</v>
      </c>
      <c r="E161" s="365">
        <v>3.1301001577754123E-3</v>
      </c>
      <c r="F161" s="365">
        <v>3.6577250464396274E-3</v>
      </c>
      <c r="G161" s="365">
        <v>4.0499143567503358E-3</v>
      </c>
      <c r="H161" s="551">
        <v>1.5023709247884228E-2</v>
      </c>
      <c r="I161" s="551">
        <v>1.3361854180368192E-2</v>
      </c>
      <c r="J161" s="551">
        <v>1.4470027669606873E-2</v>
      </c>
      <c r="K161" s="551">
        <v>1.3455598105924432E-2</v>
      </c>
      <c r="L161" s="551">
        <v>4.6517627836968204E-3</v>
      </c>
      <c r="M161" s="551">
        <v>4.9110799202482062E-3</v>
      </c>
      <c r="N161" s="551">
        <v>2.6224153480532775E-3</v>
      </c>
      <c r="O161" s="552">
        <v>2.5321707854988316E-3</v>
      </c>
      <c r="P161" s="552">
        <v>2.9707383667533136E-3</v>
      </c>
      <c r="Q161" s="552">
        <v>4.0778649239203634E-3</v>
      </c>
      <c r="R161" s="552">
        <v>4.6306701990613671E-3</v>
      </c>
      <c r="S161" s="552">
        <v>4.9352287527278365E-3</v>
      </c>
      <c r="T161" s="552">
        <f t="shared" si="100"/>
        <v>1.5023709247884228E-2</v>
      </c>
      <c r="U161" s="552">
        <f t="shared" si="93"/>
        <v>1.3361854180368192E-2</v>
      </c>
      <c r="V161" s="552">
        <f t="shared" si="94"/>
        <v>1.4470027669606873E-2</v>
      </c>
      <c r="W161" s="552">
        <f t="shared" si="95"/>
        <v>1.3455598105924432E-2</v>
      </c>
      <c r="X161" s="552">
        <f t="shared" si="96"/>
        <v>4.6517627836968204E-3</v>
      </c>
      <c r="Y161" s="552">
        <f t="shared" si="97"/>
        <v>4.9110799202482062E-3</v>
      </c>
      <c r="Z161" s="552">
        <f t="shared" si="98"/>
        <v>2.6224153480532775E-3</v>
      </c>
      <c r="AA161" s="552">
        <f t="shared" si="99"/>
        <v>2.5321707854988316E-3</v>
      </c>
    </row>
    <row r="162" spans="1:27" hidden="1" x14ac:dyDescent="0.25">
      <c r="C162" s="475" t="s">
        <v>262</v>
      </c>
      <c r="H162" s="537" t="s">
        <v>289</v>
      </c>
    </row>
    <row r="163" spans="1:27" hidden="1" x14ac:dyDescent="0.25">
      <c r="A163" s="121" t="s">
        <v>160</v>
      </c>
      <c r="B163" s="68"/>
      <c r="C163" s="71"/>
      <c r="D163" s="71"/>
      <c r="E163" s="71"/>
      <c r="F163" s="71"/>
      <c r="G163" s="71"/>
      <c r="H163" s="71"/>
      <c r="I163" s="71"/>
      <c r="J163" s="71"/>
      <c r="K163" s="71"/>
      <c r="L163" s="71"/>
      <c r="M163" s="71"/>
      <c r="N163" s="71"/>
    </row>
    <row r="164" spans="1:27" ht="16.5" hidden="1" thickBot="1" x14ac:dyDescent="0.3">
      <c r="A164" s="745" t="s">
        <v>114</v>
      </c>
      <c r="B164" s="346" t="s">
        <v>130</v>
      </c>
      <c r="C164" s="102">
        <f>C$2</f>
        <v>45658</v>
      </c>
      <c r="D164" s="102">
        <f t="shared" ref="D164:AA164" si="101">D$2</f>
        <v>45689</v>
      </c>
      <c r="E164" s="102">
        <f t="shared" si="101"/>
        <v>45717</v>
      </c>
      <c r="F164" s="102">
        <f t="shared" si="101"/>
        <v>45748</v>
      </c>
      <c r="G164" s="102">
        <f t="shared" si="101"/>
        <v>45778</v>
      </c>
      <c r="H164" s="102">
        <f t="shared" si="101"/>
        <v>45809</v>
      </c>
      <c r="I164" s="102">
        <f t="shared" si="101"/>
        <v>45839</v>
      </c>
      <c r="J164" s="102">
        <f t="shared" si="101"/>
        <v>45870</v>
      </c>
      <c r="K164" s="102">
        <f t="shared" si="101"/>
        <v>45901</v>
      </c>
      <c r="L164" s="102">
        <f t="shared" si="101"/>
        <v>45931</v>
      </c>
      <c r="M164" s="102">
        <f t="shared" si="101"/>
        <v>45962</v>
      </c>
      <c r="N164" s="102">
        <f t="shared" si="101"/>
        <v>45992</v>
      </c>
      <c r="O164" s="102">
        <f t="shared" si="101"/>
        <v>46023</v>
      </c>
      <c r="P164" s="102">
        <f t="shared" si="101"/>
        <v>46054</v>
      </c>
      <c r="Q164" s="102">
        <f t="shared" si="101"/>
        <v>46082</v>
      </c>
      <c r="R164" s="102">
        <f t="shared" si="101"/>
        <v>46113</v>
      </c>
      <c r="S164" s="102">
        <f t="shared" si="101"/>
        <v>46143</v>
      </c>
      <c r="T164" s="102">
        <f t="shared" si="101"/>
        <v>46174</v>
      </c>
      <c r="U164" s="102">
        <f t="shared" si="101"/>
        <v>46204</v>
      </c>
      <c r="V164" s="102">
        <f t="shared" si="101"/>
        <v>46235</v>
      </c>
      <c r="W164" s="102">
        <f t="shared" si="101"/>
        <v>46266</v>
      </c>
      <c r="X164" s="102">
        <f t="shared" si="101"/>
        <v>46296</v>
      </c>
      <c r="Y164" s="102">
        <f t="shared" si="101"/>
        <v>46327</v>
      </c>
      <c r="Z164" s="102">
        <f t="shared" si="101"/>
        <v>46357</v>
      </c>
      <c r="AA164" s="102">
        <f t="shared" si="101"/>
        <v>46388</v>
      </c>
    </row>
    <row r="165" spans="1:27" hidden="1" x14ac:dyDescent="0.25">
      <c r="A165" s="746"/>
      <c r="B165" s="340" t="s">
        <v>18</v>
      </c>
      <c r="C165" s="13">
        <f>((C3*0.5)-C39)*C75*C132*C$106</f>
        <v>0</v>
      </c>
      <c r="D165" s="13">
        <f>((D3*0.5)+C21-D39)*D75*D132*D$106</f>
        <v>0</v>
      </c>
      <c r="E165" s="13">
        <f t="shared" ref="E165:AA165" si="102">((E3*0.5)+D21-E39)*E75*E132*E$106</f>
        <v>0</v>
      </c>
      <c r="F165" s="13">
        <f t="shared" si="102"/>
        <v>0</v>
      </c>
      <c r="G165" s="13">
        <f t="shared" si="102"/>
        <v>232.05510639425486</v>
      </c>
      <c r="H165" s="13">
        <f t="shared" si="102"/>
        <v>2338.365908045374</v>
      </c>
      <c r="I165" s="13">
        <f t="shared" si="102"/>
        <v>2830.7286632090236</v>
      </c>
      <c r="J165" s="13">
        <f t="shared" si="102"/>
        <v>2868.1520870969466</v>
      </c>
      <c r="K165" s="13">
        <f t="shared" si="102"/>
        <v>2786.8516551217331</v>
      </c>
      <c r="L165" s="13">
        <f t="shared" si="102"/>
        <v>1666.8547519055612</v>
      </c>
      <c r="M165" s="13">
        <f t="shared" si="102"/>
        <v>2228.3280230688474</v>
      </c>
      <c r="N165" s="13">
        <f t="shared" si="102"/>
        <v>2738.3810880103852</v>
      </c>
      <c r="O165" s="13">
        <f t="shared" si="102"/>
        <v>3221.0081053497597</v>
      </c>
      <c r="P165" s="13">
        <f t="shared" si="102"/>
        <v>2977.0239180369908</v>
      </c>
      <c r="Q165" s="13">
        <f t="shared" si="102"/>
        <v>3385.7101300026488</v>
      </c>
      <c r="R165" s="13">
        <f t="shared" si="102"/>
        <v>3182.9559360019089</v>
      </c>
      <c r="S165" s="13">
        <f t="shared" si="102"/>
        <v>3495.3007594344103</v>
      </c>
      <c r="T165" s="13">
        <f t="shared" si="102"/>
        <v>5818.8850806252622</v>
      </c>
      <c r="U165" s="13">
        <f t="shared" si="102"/>
        <v>5808.5759176781057</v>
      </c>
      <c r="V165" s="13">
        <f t="shared" si="102"/>
        <v>5885.3677351269807</v>
      </c>
      <c r="W165" s="13">
        <f t="shared" si="102"/>
        <v>5718.5415262409979</v>
      </c>
      <c r="X165" s="13">
        <f t="shared" si="102"/>
        <v>3420.3392561157757</v>
      </c>
      <c r="Y165" s="13">
        <f t="shared" si="102"/>
        <v>3349.3915691411739</v>
      </c>
      <c r="Z165" s="13">
        <f t="shared" si="102"/>
        <v>3263.4035143380579</v>
      </c>
      <c r="AA165" s="13">
        <f t="shared" si="102"/>
        <v>3221.0081053497597</v>
      </c>
    </row>
    <row r="166" spans="1:27" hidden="1" x14ac:dyDescent="0.25">
      <c r="A166" s="746"/>
      <c r="B166" s="169" t="s">
        <v>0</v>
      </c>
      <c r="C166" s="13">
        <f t="shared" ref="C166:C177" si="103">((C4*0.5)-C40)*C76*C133*C$106</f>
        <v>0</v>
      </c>
      <c r="D166" s="13">
        <f t="shared" ref="D166:AA166" si="104">((D4*0.5)+C22-D40)*D76*D133*D$106</f>
        <v>0</v>
      </c>
      <c r="E166" s="13">
        <f t="shared" si="104"/>
        <v>0</v>
      </c>
      <c r="F166" s="13">
        <f t="shared" si="104"/>
        <v>0</v>
      </c>
      <c r="G166" s="13">
        <f t="shared" si="104"/>
        <v>0</v>
      </c>
      <c r="H166" s="13">
        <f t="shared" si="104"/>
        <v>0</v>
      </c>
      <c r="I166" s="13">
        <f t="shared" si="104"/>
        <v>0</v>
      </c>
      <c r="J166" s="13">
        <f t="shared" si="104"/>
        <v>0</v>
      </c>
      <c r="K166" s="13">
        <f t="shared" si="104"/>
        <v>0</v>
      </c>
      <c r="L166" s="13">
        <f t="shared" si="104"/>
        <v>0</v>
      </c>
      <c r="M166" s="13">
        <f t="shared" si="104"/>
        <v>0</v>
      </c>
      <c r="N166" s="13">
        <f t="shared" si="104"/>
        <v>0</v>
      </c>
      <c r="O166" s="13">
        <f t="shared" si="104"/>
        <v>0</v>
      </c>
      <c r="P166" s="13">
        <f t="shared" si="104"/>
        <v>0</v>
      </c>
      <c r="Q166" s="13">
        <f t="shared" si="104"/>
        <v>0</v>
      </c>
      <c r="R166" s="13">
        <f t="shared" si="104"/>
        <v>0</v>
      </c>
      <c r="S166" s="13">
        <f t="shared" si="104"/>
        <v>0</v>
      </c>
      <c r="T166" s="13">
        <f t="shared" si="104"/>
        <v>0</v>
      </c>
      <c r="U166" s="13">
        <f t="shared" si="104"/>
        <v>0</v>
      </c>
      <c r="V166" s="13">
        <f t="shared" si="104"/>
        <v>0</v>
      </c>
      <c r="W166" s="13">
        <f t="shared" si="104"/>
        <v>0</v>
      </c>
      <c r="X166" s="13">
        <f t="shared" si="104"/>
        <v>0</v>
      </c>
      <c r="Y166" s="13">
        <f t="shared" si="104"/>
        <v>0</v>
      </c>
      <c r="Z166" s="13">
        <f t="shared" si="104"/>
        <v>0</v>
      </c>
      <c r="AA166" s="13">
        <f t="shared" si="104"/>
        <v>0</v>
      </c>
    </row>
    <row r="167" spans="1:27" hidden="1" x14ac:dyDescent="0.25">
      <c r="A167" s="746"/>
      <c r="B167" s="169" t="s">
        <v>19</v>
      </c>
      <c r="C167" s="13">
        <f t="shared" si="103"/>
        <v>0</v>
      </c>
      <c r="D167" s="13">
        <f t="shared" ref="D167:AA167" si="105">((D5*0.5)+C23-D41)*D77*D134*D$106</f>
        <v>0</v>
      </c>
      <c r="E167" s="13">
        <f t="shared" si="105"/>
        <v>0</v>
      </c>
      <c r="F167" s="13">
        <f t="shared" si="105"/>
        <v>0</v>
      </c>
      <c r="G167" s="13">
        <f t="shared" si="105"/>
        <v>0</v>
      </c>
      <c r="H167" s="13">
        <f t="shared" si="105"/>
        <v>0</v>
      </c>
      <c r="I167" s="13">
        <f t="shared" si="105"/>
        <v>0</v>
      </c>
      <c r="J167" s="13">
        <f t="shared" si="105"/>
        <v>0</v>
      </c>
      <c r="K167" s="13">
        <f t="shared" si="105"/>
        <v>0</v>
      </c>
      <c r="L167" s="13">
        <f t="shared" si="105"/>
        <v>0</v>
      </c>
      <c r="M167" s="13">
        <f t="shared" si="105"/>
        <v>0</v>
      </c>
      <c r="N167" s="13">
        <f t="shared" si="105"/>
        <v>0</v>
      </c>
      <c r="O167" s="13">
        <f t="shared" si="105"/>
        <v>0</v>
      </c>
      <c r="P167" s="13">
        <f t="shared" si="105"/>
        <v>0</v>
      </c>
      <c r="Q167" s="13">
        <f t="shared" si="105"/>
        <v>0</v>
      </c>
      <c r="R167" s="13">
        <f t="shared" si="105"/>
        <v>0</v>
      </c>
      <c r="S167" s="13">
        <f t="shared" si="105"/>
        <v>0</v>
      </c>
      <c r="T167" s="13">
        <f t="shared" si="105"/>
        <v>0</v>
      </c>
      <c r="U167" s="13">
        <f t="shared" si="105"/>
        <v>0</v>
      </c>
      <c r="V167" s="13">
        <f t="shared" si="105"/>
        <v>0</v>
      </c>
      <c r="W167" s="13">
        <f t="shared" si="105"/>
        <v>0</v>
      </c>
      <c r="X167" s="13">
        <f t="shared" si="105"/>
        <v>0</v>
      </c>
      <c r="Y167" s="13">
        <f t="shared" si="105"/>
        <v>0</v>
      </c>
      <c r="Z167" s="13">
        <f t="shared" si="105"/>
        <v>0</v>
      </c>
      <c r="AA167" s="13">
        <f t="shared" si="105"/>
        <v>0</v>
      </c>
    </row>
    <row r="168" spans="1:27" hidden="1" x14ac:dyDescent="0.25">
      <c r="A168" s="746"/>
      <c r="B168" s="169" t="s">
        <v>1</v>
      </c>
      <c r="C168" s="13">
        <f t="shared" si="103"/>
        <v>0</v>
      </c>
      <c r="D168" s="13">
        <f t="shared" ref="D168:AA168" si="106">((D6*0.5)+C24-D42)*D78*D135*D$106</f>
        <v>0</v>
      </c>
      <c r="E168" s="13">
        <f t="shared" si="106"/>
        <v>14.52596295843</v>
      </c>
      <c r="F168" s="13">
        <f t="shared" si="106"/>
        <v>103.07773470015748</v>
      </c>
      <c r="G168" s="13">
        <f t="shared" si="106"/>
        <v>348.26715828407293</v>
      </c>
      <c r="H168" s="13">
        <f t="shared" si="106"/>
        <v>2821.6679630719468</v>
      </c>
      <c r="I168" s="13">
        <f t="shared" si="106"/>
        <v>5716.1970857900787</v>
      </c>
      <c r="J168" s="13">
        <f t="shared" si="106"/>
        <v>7014.6874750803172</v>
      </c>
      <c r="K168" s="13">
        <f t="shared" si="106"/>
        <v>3010.5527258885904</v>
      </c>
      <c r="L168" s="13">
        <f t="shared" si="106"/>
        <v>488.48501179846613</v>
      </c>
      <c r="M168" s="13">
        <f t="shared" si="106"/>
        <v>180.8624467143606</v>
      </c>
      <c r="N168" s="13">
        <f t="shared" si="106"/>
        <v>2.2858559987446627</v>
      </c>
      <c r="O168" s="13">
        <f t="shared" si="106"/>
        <v>0.23161022914541213</v>
      </c>
      <c r="P168" s="13">
        <f t="shared" si="106"/>
        <v>9.6843368328285155</v>
      </c>
      <c r="Q168" s="13">
        <f t="shared" si="106"/>
        <v>291.87275551422567</v>
      </c>
      <c r="R168" s="13">
        <f t="shared" si="106"/>
        <v>1032.2802310590519</v>
      </c>
      <c r="S168" s="13">
        <f t="shared" si="106"/>
        <v>3318.0891015368265</v>
      </c>
      <c r="T168" s="13">
        <f t="shared" si="106"/>
        <v>19010.047576362696</v>
      </c>
      <c r="U168" s="13">
        <f t="shared" si="106"/>
        <v>23922.589900736093</v>
      </c>
      <c r="V168" s="13">
        <f t="shared" si="106"/>
        <v>23245.308172631499</v>
      </c>
      <c r="W168" s="13">
        <f t="shared" si="106"/>
        <v>9976.3854244176146</v>
      </c>
      <c r="X168" s="13">
        <f t="shared" si="106"/>
        <v>1023.9505595316016</v>
      </c>
      <c r="Y168" s="13">
        <f t="shared" si="106"/>
        <v>271.85367141999444</v>
      </c>
      <c r="Z168" s="13">
        <f t="shared" si="106"/>
        <v>2.7241170092194893</v>
      </c>
      <c r="AA168" s="13">
        <f t="shared" si="106"/>
        <v>0.23161022914541213</v>
      </c>
    </row>
    <row r="169" spans="1:27" hidden="1" x14ac:dyDescent="0.25">
      <c r="A169" s="746"/>
      <c r="B169" s="169" t="s">
        <v>20</v>
      </c>
      <c r="C169" s="13">
        <f t="shared" si="103"/>
        <v>0</v>
      </c>
      <c r="D169" s="13">
        <f t="shared" ref="D169:AA169" si="107">((D7*0.5)+C25-D43)*D79*D136*D$106</f>
        <v>0</v>
      </c>
      <c r="E169" s="13">
        <f t="shared" si="107"/>
        <v>0</v>
      </c>
      <c r="F169" s="13">
        <f t="shared" si="107"/>
        <v>0</v>
      </c>
      <c r="G169" s="13">
        <f t="shared" si="107"/>
        <v>0</v>
      </c>
      <c r="H169" s="13">
        <f t="shared" si="107"/>
        <v>0</v>
      </c>
      <c r="I169" s="13">
        <f t="shared" si="107"/>
        <v>0</v>
      </c>
      <c r="J169" s="13">
        <f t="shared" si="107"/>
        <v>0</v>
      </c>
      <c r="K169" s="13">
        <f t="shared" si="107"/>
        <v>0</v>
      </c>
      <c r="L169" s="13">
        <f t="shared" si="107"/>
        <v>0</v>
      </c>
      <c r="M169" s="13">
        <f t="shared" si="107"/>
        <v>0</v>
      </c>
      <c r="N169" s="13">
        <f t="shared" si="107"/>
        <v>0</v>
      </c>
      <c r="O169" s="13">
        <f t="shared" si="107"/>
        <v>0</v>
      </c>
      <c r="P169" s="13">
        <f t="shared" si="107"/>
        <v>0</v>
      </c>
      <c r="Q169" s="13">
        <f t="shared" si="107"/>
        <v>0</v>
      </c>
      <c r="R169" s="13">
        <f t="shared" si="107"/>
        <v>0</v>
      </c>
      <c r="S169" s="13">
        <f t="shared" si="107"/>
        <v>0</v>
      </c>
      <c r="T169" s="13">
        <f t="shared" si="107"/>
        <v>0</v>
      </c>
      <c r="U169" s="13">
        <f t="shared" si="107"/>
        <v>0</v>
      </c>
      <c r="V169" s="13">
        <f t="shared" si="107"/>
        <v>0</v>
      </c>
      <c r="W169" s="13">
        <f t="shared" si="107"/>
        <v>0</v>
      </c>
      <c r="X169" s="13">
        <f t="shared" si="107"/>
        <v>0</v>
      </c>
      <c r="Y169" s="13">
        <f t="shared" si="107"/>
        <v>0</v>
      </c>
      <c r="Z169" s="13">
        <f t="shared" si="107"/>
        <v>0</v>
      </c>
      <c r="AA169" s="13">
        <f t="shared" si="107"/>
        <v>0</v>
      </c>
    </row>
    <row r="170" spans="1:27" hidden="1" x14ac:dyDescent="0.25">
      <c r="A170" s="746"/>
      <c r="B170" s="58" t="s">
        <v>9</v>
      </c>
      <c r="C170" s="13">
        <f t="shared" si="103"/>
        <v>0</v>
      </c>
      <c r="D170" s="13">
        <f t="shared" ref="D170:AA170" si="108">((D8*0.5)+C26-D44)*D80*D137*D$106</f>
        <v>0</v>
      </c>
      <c r="E170" s="13">
        <f t="shared" si="108"/>
        <v>0</v>
      </c>
      <c r="F170" s="13">
        <f t="shared" si="108"/>
        <v>0</v>
      </c>
      <c r="G170" s="13">
        <f t="shared" si="108"/>
        <v>0</v>
      </c>
      <c r="H170" s="13">
        <f t="shared" si="108"/>
        <v>0</v>
      </c>
      <c r="I170" s="13">
        <f t="shared" si="108"/>
        <v>0</v>
      </c>
      <c r="J170" s="13">
        <f t="shared" si="108"/>
        <v>0</v>
      </c>
      <c r="K170" s="13">
        <f t="shared" si="108"/>
        <v>0</v>
      </c>
      <c r="L170" s="13">
        <f t="shared" si="108"/>
        <v>0</v>
      </c>
      <c r="M170" s="13">
        <f t="shared" si="108"/>
        <v>0</v>
      </c>
      <c r="N170" s="13">
        <f t="shared" si="108"/>
        <v>0</v>
      </c>
      <c r="O170" s="13">
        <f t="shared" si="108"/>
        <v>0</v>
      </c>
      <c r="P170" s="13">
        <f t="shared" si="108"/>
        <v>0</v>
      </c>
      <c r="Q170" s="13">
        <f t="shared" si="108"/>
        <v>0</v>
      </c>
      <c r="R170" s="13">
        <f t="shared" si="108"/>
        <v>0</v>
      </c>
      <c r="S170" s="13">
        <f t="shared" si="108"/>
        <v>0</v>
      </c>
      <c r="T170" s="13">
        <f t="shared" si="108"/>
        <v>0</v>
      </c>
      <c r="U170" s="13">
        <f t="shared" si="108"/>
        <v>0</v>
      </c>
      <c r="V170" s="13">
        <f t="shared" si="108"/>
        <v>0</v>
      </c>
      <c r="W170" s="13">
        <f t="shared" si="108"/>
        <v>0</v>
      </c>
      <c r="X170" s="13">
        <f t="shared" si="108"/>
        <v>0</v>
      </c>
      <c r="Y170" s="13">
        <f t="shared" si="108"/>
        <v>0</v>
      </c>
      <c r="Z170" s="13">
        <f t="shared" si="108"/>
        <v>0</v>
      </c>
      <c r="AA170" s="13">
        <f t="shared" si="108"/>
        <v>0</v>
      </c>
    </row>
    <row r="171" spans="1:27" hidden="1" x14ac:dyDescent="0.25">
      <c r="A171" s="746"/>
      <c r="B171" s="58" t="s">
        <v>3</v>
      </c>
      <c r="C171" s="13">
        <f t="shared" si="103"/>
        <v>0</v>
      </c>
      <c r="D171" s="13">
        <f t="shared" ref="D171:AA171" si="109">((D9*0.5)+C27-D45)*D81*D138*D$106</f>
        <v>0</v>
      </c>
      <c r="E171" s="13">
        <f t="shared" si="109"/>
        <v>0</v>
      </c>
      <c r="F171" s="13">
        <f t="shared" si="109"/>
        <v>0</v>
      </c>
      <c r="G171" s="13">
        <f t="shared" si="109"/>
        <v>0</v>
      </c>
      <c r="H171" s="13">
        <f t="shared" si="109"/>
        <v>97.780184900247548</v>
      </c>
      <c r="I171" s="13">
        <f t="shared" si="109"/>
        <v>12635.9389406841</v>
      </c>
      <c r="J171" s="13">
        <f t="shared" si="109"/>
        <v>24354.658492652256</v>
      </c>
      <c r="K171" s="13">
        <f t="shared" si="109"/>
        <v>10955.595356606531</v>
      </c>
      <c r="L171" s="13">
        <f t="shared" si="109"/>
        <v>3817.2472268984047</v>
      </c>
      <c r="M171" s="13">
        <f t="shared" si="109"/>
        <v>6160.0576093622203</v>
      </c>
      <c r="N171" s="13">
        <f t="shared" si="109"/>
        <v>12607.826204322828</v>
      </c>
      <c r="O171" s="13">
        <f t="shared" si="109"/>
        <v>15679.664769468754</v>
      </c>
      <c r="P171" s="13">
        <f t="shared" si="109"/>
        <v>13180.624109129369</v>
      </c>
      <c r="Q171" s="13">
        <f t="shared" si="109"/>
        <v>10573.155215056726</v>
      </c>
      <c r="R171" s="13">
        <f t="shared" si="109"/>
        <v>5962.3986259482735</v>
      </c>
      <c r="S171" s="13">
        <f t="shared" si="109"/>
        <v>7009.7697916555007</v>
      </c>
      <c r="T171" s="13">
        <f t="shared" si="109"/>
        <v>31767.21725316453</v>
      </c>
      <c r="U171" s="13">
        <f t="shared" si="109"/>
        <v>39761.153429736471</v>
      </c>
      <c r="V171" s="13">
        <f t="shared" si="109"/>
        <v>38692.819456459612</v>
      </c>
      <c r="W171" s="13">
        <f t="shared" si="109"/>
        <v>17241.697813630515</v>
      </c>
      <c r="X171" s="13">
        <f t="shared" si="109"/>
        <v>5901.1044612393516</v>
      </c>
      <c r="Y171" s="13">
        <f t="shared" si="109"/>
        <v>9259.1596966979814</v>
      </c>
      <c r="Z171" s="13">
        <f t="shared" si="109"/>
        <v>15025.090745585278</v>
      </c>
      <c r="AA171" s="13">
        <f t="shared" si="109"/>
        <v>15679.664769468754</v>
      </c>
    </row>
    <row r="172" spans="1:27" ht="15.75" hidden="1" customHeight="1" x14ac:dyDescent="0.25">
      <c r="A172" s="746"/>
      <c r="B172" s="58" t="s">
        <v>4</v>
      </c>
      <c r="C172" s="13">
        <f t="shared" si="103"/>
        <v>0</v>
      </c>
      <c r="D172" s="13">
        <f t="shared" ref="D172:AA172" si="110">((D10*0.5)+C28-D46)*D82*D139*D$106</f>
        <v>0</v>
      </c>
      <c r="E172" s="13">
        <f t="shared" si="110"/>
        <v>0</v>
      </c>
      <c r="F172" s="13">
        <f t="shared" si="110"/>
        <v>0</v>
      </c>
      <c r="G172" s="13">
        <f t="shared" si="110"/>
        <v>0</v>
      </c>
      <c r="H172" s="13">
        <f t="shared" si="110"/>
        <v>0</v>
      </c>
      <c r="I172" s="13">
        <f t="shared" si="110"/>
        <v>0</v>
      </c>
      <c r="J172" s="13">
        <f t="shared" si="110"/>
        <v>0</v>
      </c>
      <c r="K172" s="13">
        <f t="shared" si="110"/>
        <v>0</v>
      </c>
      <c r="L172" s="13">
        <f t="shared" si="110"/>
        <v>0</v>
      </c>
      <c r="M172" s="13">
        <f t="shared" si="110"/>
        <v>0</v>
      </c>
      <c r="N172" s="13">
        <f t="shared" si="110"/>
        <v>0</v>
      </c>
      <c r="O172" s="13">
        <f t="shared" si="110"/>
        <v>0</v>
      </c>
      <c r="P172" s="13">
        <f t="shared" si="110"/>
        <v>0</v>
      </c>
      <c r="Q172" s="13">
        <f t="shared" si="110"/>
        <v>0</v>
      </c>
      <c r="R172" s="13">
        <f t="shared" si="110"/>
        <v>0</v>
      </c>
      <c r="S172" s="13">
        <f t="shared" si="110"/>
        <v>0</v>
      </c>
      <c r="T172" s="13">
        <f t="shared" si="110"/>
        <v>0</v>
      </c>
      <c r="U172" s="13">
        <f t="shared" si="110"/>
        <v>0</v>
      </c>
      <c r="V172" s="13">
        <f t="shared" si="110"/>
        <v>0</v>
      </c>
      <c r="W172" s="13">
        <f t="shared" si="110"/>
        <v>0</v>
      </c>
      <c r="X172" s="13">
        <f t="shared" si="110"/>
        <v>0</v>
      </c>
      <c r="Y172" s="13">
        <f t="shared" si="110"/>
        <v>0</v>
      </c>
      <c r="Z172" s="13">
        <f t="shared" si="110"/>
        <v>0</v>
      </c>
      <c r="AA172" s="13">
        <f t="shared" si="110"/>
        <v>0</v>
      </c>
    </row>
    <row r="173" spans="1:27" hidden="1" x14ac:dyDescent="0.25">
      <c r="A173" s="746"/>
      <c r="B173" s="58" t="s">
        <v>5</v>
      </c>
      <c r="C173" s="13">
        <f t="shared" si="103"/>
        <v>0</v>
      </c>
      <c r="D173" s="13">
        <f t="shared" ref="D173:AA173" si="111">((D11*0.5)+C29-D47)*D83*D140*D$106</f>
        <v>0</v>
      </c>
      <c r="E173" s="13">
        <f t="shared" si="111"/>
        <v>0</v>
      </c>
      <c r="F173" s="13">
        <f t="shared" si="111"/>
        <v>0</v>
      </c>
      <c r="G173" s="13">
        <f t="shared" si="111"/>
        <v>0</v>
      </c>
      <c r="H173" s="13">
        <f t="shared" si="111"/>
        <v>0</v>
      </c>
      <c r="I173" s="13">
        <f t="shared" si="111"/>
        <v>0</v>
      </c>
      <c r="J173" s="13">
        <f t="shared" si="111"/>
        <v>0</v>
      </c>
      <c r="K173" s="13">
        <f t="shared" si="111"/>
        <v>0</v>
      </c>
      <c r="L173" s="13">
        <f t="shared" si="111"/>
        <v>0</v>
      </c>
      <c r="M173" s="13">
        <f t="shared" si="111"/>
        <v>0</v>
      </c>
      <c r="N173" s="13">
        <f t="shared" si="111"/>
        <v>0</v>
      </c>
      <c r="O173" s="13">
        <f t="shared" si="111"/>
        <v>0</v>
      </c>
      <c r="P173" s="13">
        <f t="shared" si="111"/>
        <v>0</v>
      </c>
      <c r="Q173" s="13">
        <f t="shared" si="111"/>
        <v>0</v>
      </c>
      <c r="R173" s="13">
        <f t="shared" si="111"/>
        <v>0</v>
      </c>
      <c r="S173" s="13">
        <f t="shared" si="111"/>
        <v>0</v>
      </c>
      <c r="T173" s="13">
        <f t="shared" si="111"/>
        <v>0</v>
      </c>
      <c r="U173" s="13">
        <f t="shared" si="111"/>
        <v>0</v>
      </c>
      <c r="V173" s="13">
        <f t="shared" si="111"/>
        <v>0</v>
      </c>
      <c r="W173" s="13">
        <f t="shared" si="111"/>
        <v>0</v>
      </c>
      <c r="X173" s="13">
        <f t="shared" si="111"/>
        <v>0</v>
      </c>
      <c r="Y173" s="13">
        <f t="shared" si="111"/>
        <v>0</v>
      </c>
      <c r="Z173" s="13">
        <f t="shared" si="111"/>
        <v>0</v>
      </c>
      <c r="AA173" s="13">
        <f t="shared" si="111"/>
        <v>0</v>
      </c>
    </row>
    <row r="174" spans="1:27" hidden="1" x14ac:dyDescent="0.25">
      <c r="A174" s="746"/>
      <c r="B174" s="58" t="s">
        <v>21</v>
      </c>
      <c r="C174" s="13">
        <f t="shared" si="103"/>
        <v>0</v>
      </c>
      <c r="D174" s="13">
        <f t="shared" ref="D174:AA174" si="112">((D12*0.5)+C30-D48)*D84*D141*D$106</f>
        <v>0</v>
      </c>
      <c r="E174" s="13">
        <f t="shared" si="112"/>
        <v>0</v>
      </c>
      <c r="F174" s="13">
        <f t="shared" si="112"/>
        <v>0</v>
      </c>
      <c r="G174" s="13">
        <f t="shared" si="112"/>
        <v>0</v>
      </c>
      <c r="H174" s="13">
        <f t="shared" si="112"/>
        <v>0</v>
      </c>
      <c r="I174" s="13">
        <f t="shared" si="112"/>
        <v>91.365408030963366</v>
      </c>
      <c r="J174" s="13">
        <f t="shared" si="112"/>
        <v>185.146594329816</v>
      </c>
      <c r="K174" s="13">
        <f t="shared" si="112"/>
        <v>179.89844233485354</v>
      </c>
      <c r="L174" s="13">
        <f t="shared" si="112"/>
        <v>107.59976151409492</v>
      </c>
      <c r="M174" s="13">
        <f t="shared" si="112"/>
        <v>107.45837425277035</v>
      </c>
      <c r="N174" s="13">
        <f t="shared" si="112"/>
        <v>132.05505507078425</v>
      </c>
      <c r="O174" s="13">
        <f t="shared" si="112"/>
        <v>155.3291485241925</v>
      </c>
      <c r="P174" s="13">
        <f t="shared" si="112"/>
        <v>143.56331160943432</v>
      </c>
      <c r="Q174" s="13">
        <f t="shared" si="112"/>
        <v>163.27170079751747</v>
      </c>
      <c r="R174" s="13">
        <f t="shared" si="112"/>
        <v>153.49412952672921</v>
      </c>
      <c r="S174" s="13">
        <f t="shared" si="112"/>
        <v>168.55657391770399</v>
      </c>
      <c r="T174" s="13">
        <f t="shared" si="112"/>
        <v>280.60856581902448</v>
      </c>
      <c r="U174" s="13">
        <f t="shared" si="112"/>
        <v>280.11141913382374</v>
      </c>
      <c r="V174" s="13">
        <f t="shared" si="112"/>
        <v>283.81460994484598</v>
      </c>
      <c r="W174" s="13">
        <f t="shared" si="112"/>
        <v>275.76962150326449</v>
      </c>
      <c r="X174" s="13">
        <f t="shared" si="112"/>
        <v>164.94164775119171</v>
      </c>
      <c r="Y174" s="13">
        <f t="shared" si="112"/>
        <v>161.52028293400218</v>
      </c>
      <c r="Z174" s="13">
        <f t="shared" si="112"/>
        <v>157.37361490369335</v>
      </c>
      <c r="AA174" s="13">
        <f t="shared" si="112"/>
        <v>155.3291485241925</v>
      </c>
    </row>
    <row r="175" spans="1:27" hidden="1" x14ac:dyDescent="0.25">
      <c r="A175" s="746"/>
      <c r="B175" s="58" t="s">
        <v>22</v>
      </c>
      <c r="C175" s="13">
        <f t="shared" si="103"/>
        <v>0</v>
      </c>
      <c r="D175" s="13">
        <f t="shared" ref="D175:AA175" si="113">((D13*0.5)+C31-D49)*D85*D142*D$106</f>
        <v>0</v>
      </c>
      <c r="E175" s="13">
        <f t="shared" si="113"/>
        <v>0</v>
      </c>
      <c r="F175" s="13">
        <f t="shared" si="113"/>
        <v>0</v>
      </c>
      <c r="G175" s="13">
        <f t="shared" si="113"/>
        <v>0</v>
      </c>
      <c r="H175" s="13">
        <f t="shared" si="113"/>
        <v>0</v>
      </c>
      <c r="I175" s="13">
        <f t="shared" si="113"/>
        <v>0</v>
      </c>
      <c r="J175" s="13">
        <f t="shared" si="113"/>
        <v>0</v>
      </c>
      <c r="K175" s="13">
        <f t="shared" si="113"/>
        <v>0</v>
      </c>
      <c r="L175" s="13">
        <f t="shared" si="113"/>
        <v>0</v>
      </c>
      <c r="M175" s="13">
        <f t="shared" si="113"/>
        <v>0</v>
      </c>
      <c r="N175" s="13">
        <f t="shared" si="113"/>
        <v>0</v>
      </c>
      <c r="O175" s="13">
        <f t="shared" si="113"/>
        <v>0</v>
      </c>
      <c r="P175" s="13">
        <f t="shared" si="113"/>
        <v>0</v>
      </c>
      <c r="Q175" s="13">
        <f t="shared" si="113"/>
        <v>0</v>
      </c>
      <c r="R175" s="13">
        <f t="shared" si="113"/>
        <v>0</v>
      </c>
      <c r="S175" s="13">
        <f t="shared" si="113"/>
        <v>0</v>
      </c>
      <c r="T175" s="13">
        <f t="shared" si="113"/>
        <v>0</v>
      </c>
      <c r="U175" s="13">
        <f t="shared" si="113"/>
        <v>0</v>
      </c>
      <c r="V175" s="13">
        <f t="shared" si="113"/>
        <v>0</v>
      </c>
      <c r="W175" s="13">
        <f t="shared" si="113"/>
        <v>0</v>
      </c>
      <c r="X175" s="13">
        <f t="shared" si="113"/>
        <v>0</v>
      </c>
      <c r="Y175" s="13">
        <f t="shared" si="113"/>
        <v>0</v>
      </c>
      <c r="Z175" s="13">
        <f t="shared" si="113"/>
        <v>0</v>
      </c>
      <c r="AA175" s="13">
        <f t="shared" si="113"/>
        <v>0</v>
      </c>
    </row>
    <row r="176" spans="1:27" ht="15.75" hidden="1" customHeight="1" x14ac:dyDescent="0.25">
      <c r="A176" s="746"/>
      <c r="B176" s="58" t="s">
        <v>7</v>
      </c>
      <c r="C176" s="13">
        <f t="shared" si="103"/>
        <v>0</v>
      </c>
      <c r="D176" s="13">
        <f t="shared" ref="D176:AA176" si="114">((D14*0.5)+C32-D50)*D86*D143*D$106</f>
        <v>0</v>
      </c>
      <c r="E176" s="13">
        <f t="shared" si="114"/>
        <v>600.00453139260856</v>
      </c>
      <c r="F176" s="13">
        <f t="shared" si="114"/>
        <v>1190.1850247853688</v>
      </c>
      <c r="G176" s="13">
        <f t="shared" si="114"/>
        <v>1280.6641589357312</v>
      </c>
      <c r="H176" s="13">
        <f t="shared" si="114"/>
        <v>2502.9726616101088</v>
      </c>
      <c r="I176" s="13">
        <f t="shared" si="114"/>
        <v>2520.3556047486245</v>
      </c>
      <c r="J176" s="13">
        <f t="shared" si="114"/>
        <v>2555.8532585166581</v>
      </c>
      <c r="K176" s="13">
        <f t="shared" si="114"/>
        <v>2414.5730046486124</v>
      </c>
      <c r="L176" s="13">
        <f t="shared" si="114"/>
        <v>1423.3978606758189</v>
      </c>
      <c r="M176" s="13">
        <f t="shared" si="114"/>
        <v>1406.9309323943314</v>
      </c>
      <c r="N176" s="13">
        <f t="shared" si="114"/>
        <v>1715.8845883020851</v>
      </c>
      <c r="O176" s="13">
        <f t="shared" si="114"/>
        <v>2031.6313117953853</v>
      </c>
      <c r="P176" s="13">
        <f t="shared" si="114"/>
        <v>1871.3204385975698</v>
      </c>
      <c r="Q176" s="13">
        <f t="shared" si="114"/>
        <v>2139.0088185678169</v>
      </c>
      <c r="R176" s="13">
        <f t="shared" si="114"/>
        <v>2098.9174176141742</v>
      </c>
      <c r="S176" s="13">
        <f t="shared" si="114"/>
        <v>2240.1926003188878</v>
      </c>
      <c r="T176" s="13">
        <f t="shared" si="114"/>
        <v>3836.8526962587853</v>
      </c>
      <c r="U176" s="13">
        <f t="shared" si="114"/>
        <v>3863.4993285903674</v>
      </c>
      <c r="V176" s="13">
        <f t="shared" si="114"/>
        <v>3917.9143330607421</v>
      </c>
      <c r="W176" s="13">
        <f t="shared" si="114"/>
        <v>3701.3432408966614</v>
      </c>
      <c r="X176" s="13">
        <f t="shared" si="114"/>
        <v>2181.9526850404436</v>
      </c>
      <c r="Y176" s="13">
        <f t="shared" si="114"/>
        <v>2114.752655147985</v>
      </c>
      <c r="Z176" s="13">
        <f t="shared" si="114"/>
        <v>2044.8665162714931</v>
      </c>
      <c r="AA176" s="13">
        <f t="shared" si="114"/>
        <v>2031.6313117953853</v>
      </c>
    </row>
    <row r="177" spans="1:27" ht="15.75" hidden="1" customHeight="1" x14ac:dyDescent="0.25">
      <c r="A177" s="746"/>
      <c r="B177" s="58" t="s">
        <v>8</v>
      </c>
      <c r="C177" s="13">
        <f t="shared" si="103"/>
        <v>0</v>
      </c>
      <c r="D177" s="13">
        <f t="shared" ref="D177:AA177" si="115">((D15*0.5)+C33-D51)*D87*D144*D$106</f>
        <v>0</v>
      </c>
      <c r="E177" s="13">
        <f t="shared" si="115"/>
        <v>0</v>
      </c>
      <c r="F177" s="13">
        <f t="shared" si="115"/>
        <v>0</v>
      </c>
      <c r="G177" s="13">
        <f t="shared" si="115"/>
        <v>0</v>
      </c>
      <c r="H177" s="13">
        <f t="shared" si="115"/>
        <v>0</v>
      </c>
      <c r="I177" s="13">
        <f t="shared" si="115"/>
        <v>0</v>
      </c>
      <c r="J177" s="13">
        <f t="shared" si="115"/>
        <v>0</v>
      </c>
      <c r="K177" s="13">
        <f t="shared" si="115"/>
        <v>0</v>
      </c>
      <c r="L177" s="13">
        <f t="shared" si="115"/>
        <v>0</v>
      </c>
      <c r="M177" s="13">
        <f t="shared" si="115"/>
        <v>0</v>
      </c>
      <c r="N177" s="13">
        <f t="shared" si="115"/>
        <v>0</v>
      </c>
      <c r="O177" s="13">
        <f t="shared" si="115"/>
        <v>0</v>
      </c>
      <c r="P177" s="13">
        <f t="shared" si="115"/>
        <v>0</v>
      </c>
      <c r="Q177" s="13">
        <f t="shared" si="115"/>
        <v>0</v>
      </c>
      <c r="R177" s="13">
        <f t="shared" si="115"/>
        <v>0</v>
      </c>
      <c r="S177" s="13">
        <f t="shared" si="115"/>
        <v>0</v>
      </c>
      <c r="T177" s="13">
        <f t="shared" si="115"/>
        <v>0</v>
      </c>
      <c r="U177" s="13">
        <f t="shared" si="115"/>
        <v>0</v>
      </c>
      <c r="V177" s="13">
        <f t="shared" si="115"/>
        <v>0</v>
      </c>
      <c r="W177" s="13">
        <f t="shared" si="115"/>
        <v>0</v>
      </c>
      <c r="X177" s="13">
        <f t="shared" si="115"/>
        <v>0</v>
      </c>
      <c r="Y177" s="13">
        <f t="shared" si="115"/>
        <v>0</v>
      </c>
      <c r="Z177" s="13">
        <f t="shared" si="115"/>
        <v>0</v>
      </c>
      <c r="AA177" s="13">
        <f t="shared" si="115"/>
        <v>0</v>
      </c>
    </row>
    <row r="178" spans="1:27" ht="15.75" hidden="1" customHeight="1" x14ac:dyDescent="0.25">
      <c r="A178" s="746"/>
      <c r="B178" s="8"/>
      <c r="C178" s="2"/>
      <c r="D178" s="2"/>
      <c r="E178" s="2"/>
      <c r="F178" s="2"/>
      <c r="G178" s="2"/>
      <c r="H178" s="2"/>
      <c r="I178" s="2"/>
      <c r="J178" s="2"/>
      <c r="K178" s="2"/>
      <c r="L178" s="2"/>
      <c r="M178" s="2"/>
      <c r="N178" s="2"/>
      <c r="O178" s="2"/>
      <c r="P178" s="2"/>
      <c r="Q178" s="2"/>
      <c r="R178" s="2"/>
      <c r="S178" s="2"/>
      <c r="T178" s="2"/>
      <c r="U178" s="2"/>
      <c r="V178" s="2"/>
      <c r="W178" s="2"/>
      <c r="X178" s="2"/>
      <c r="Y178" s="2"/>
      <c r="Z178" s="2"/>
      <c r="AA178" s="2"/>
    </row>
    <row r="179" spans="1:27" ht="15.75" hidden="1" customHeight="1" x14ac:dyDescent="0.25">
      <c r="A179" s="746"/>
      <c r="B179" s="168" t="s">
        <v>24</v>
      </c>
      <c r="C179" s="13">
        <f>SUM(C165:C178)</f>
        <v>0</v>
      </c>
      <c r="D179" s="13">
        <f>SUM(D165:D178)</f>
        <v>0</v>
      </c>
      <c r="E179" s="13">
        <f t="shared" ref="E179:AA179" si="116">SUM(E165:E178)</f>
        <v>614.53049435103856</v>
      </c>
      <c r="F179" s="13">
        <f t="shared" si="116"/>
        <v>1293.2627594855262</v>
      </c>
      <c r="G179" s="13">
        <f t="shared" si="116"/>
        <v>1860.9864236140588</v>
      </c>
      <c r="H179" s="13">
        <f t="shared" si="116"/>
        <v>7760.7867176276768</v>
      </c>
      <c r="I179" s="13">
        <f t="shared" si="116"/>
        <v>23794.585702462791</v>
      </c>
      <c r="J179" s="13">
        <f t="shared" si="116"/>
        <v>36978.497907675999</v>
      </c>
      <c r="K179" s="13">
        <f t="shared" si="116"/>
        <v>19347.471184600319</v>
      </c>
      <c r="L179" s="13">
        <f t="shared" si="116"/>
        <v>7503.5846127923469</v>
      </c>
      <c r="M179" s="13">
        <f t="shared" si="116"/>
        <v>10083.63738579253</v>
      </c>
      <c r="N179" s="13">
        <f t="shared" si="116"/>
        <v>17196.432791704829</v>
      </c>
      <c r="O179" s="13">
        <f t="shared" si="116"/>
        <v>21087.864945367241</v>
      </c>
      <c r="P179" s="13">
        <f t="shared" si="116"/>
        <v>18182.216114206192</v>
      </c>
      <c r="Q179" s="13">
        <f t="shared" si="116"/>
        <v>16553.018619938935</v>
      </c>
      <c r="R179" s="13">
        <f t="shared" si="116"/>
        <v>12430.046340150137</v>
      </c>
      <c r="S179" s="13">
        <f t="shared" si="116"/>
        <v>16231.90882686333</v>
      </c>
      <c r="T179" s="13">
        <f t="shared" si="116"/>
        <v>60713.611172230303</v>
      </c>
      <c r="U179" s="13">
        <f t="shared" si="116"/>
        <v>73635.92999587486</v>
      </c>
      <c r="V179" s="13">
        <f t="shared" si="116"/>
        <v>72025.224307223689</v>
      </c>
      <c r="W179" s="13">
        <f t="shared" si="116"/>
        <v>36913.73762668905</v>
      </c>
      <c r="X179" s="13">
        <f t="shared" si="116"/>
        <v>12692.288609678364</v>
      </c>
      <c r="Y179" s="13">
        <f t="shared" si="116"/>
        <v>15156.677875341138</v>
      </c>
      <c r="Z179" s="13">
        <f t="shared" si="116"/>
        <v>20493.458508107742</v>
      </c>
      <c r="AA179" s="13">
        <f t="shared" si="116"/>
        <v>21087.864945367241</v>
      </c>
    </row>
    <row r="180" spans="1:27" ht="16.5" hidden="1" customHeight="1" x14ac:dyDescent="0.25">
      <c r="A180" s="747"/>
      <c r="B180" s="94" t="s">
        <v>25</v>
      </c>
      <c r="C180" s="14">
        <f>C179</f>
        <v>0</v>
      </c>
      <c r="D180" s="14">
        <f>C180+D179</f>
        <v>0</v>
      </c>
      <c r="E180" s="14">
        <f t="shared" ref="E180:AA180" si="117">D180+E179</f>
        <v>614.53049435103856</v>
      </c>
      <c r="F180" s="14">
        <f t="shared" si="117"/>
        <v>1907.7932538365649</v>
      </c>
      <c r="G180" s="14">
        <f t="shared" si="117"/>
        <v>3768.7796774506237</v>
      </c>
      <c r="H180" s="14">
        <f t="shared" si="117"/>
        <v>11529.5663950783</v>
      </c>
      <c r="I180" s="14">
        <f t="shared" si="117"/>
        <v>35324.152097541089</v>
      </c>
      <c r="J180" s="14">
        <f t="shared" si="117"/>
        <v>72302.650005217089</v>
      </c>
      <c r="K180" s="14">
        <f t="shared" si="117"/>
        <v>91650.121189817408</v>
      </c>
      <c r="L180" s="14">
        <f t="shared" si="117"/>
        <v>99153.705802609751</v>
      </c>
      <c r="M180" s="14">
        <f t="shared" si="117"/>
        <v>109237.34318840229</v>
      </c>
      <c r="N180" s="14">
        <f t="shared" si="117"/>
        <v>126433.77598010711</v>
      </c>
      <c r="O180" s="14">
        <f t="shared" si="117"/>
        <v>147521.64092547435</v>
      </c>
      <c r="P180" s="14">
        <f t="shared" si="117"/>
        <v>165703.85703968053</v>
      </c>
      <c r="Q180" s="14">
        <f t="shared" si="117"/>
        <v>182256.87565961946</v>
      </c>
      <c r="R180" s="14">
        <f t="shared" si="117"/>
        <v>194686.92199976961</v>
      </c>
      <c r="S180" s="14">
        <f t="shared" si="117"/>
        <v>210918.83082663294</v>
      </c>
      <c r="T180" s="14">
        <f t="shared" si="117"/>
        <v>271632.44199886324</v>
      </c>
      <c r="U180" s="14">
        <f t="shared" si="117"/>
        <v>345268.37199473812</v>
      </c>
      <c r="V180" s="14">
        <f t="shared" si="117"/>
        <v>417293.59630196181</v>
      </c>
      <c r="W180" s="14">
        <f t="shared" si="117"/>
        <v>454207.33392865083</v>
      </c>
      <c r="X180" s="14">
        <f t="shared" si="117"/>
        <v>466899.62253832922</v>
      </c>
      <c r="Y180" s="14">
        <f t="shared" si="117"/>
        <v>482056.30041367037</v>
      </c>
      <c r="Z180" s="14">
        <f t="shared" si="117"/>
        <v>502549.75892177812</v>
      </c>
      <c r="AA180" s="14">
        <f t="shared" si="117"/>
        <v>523637.62386714539</v>
      </c>
    </row>
    <row r="181" spans="1:27" hidden="1" x14ac:dyDescent="0.25">
      <c r="A181" s="68"/>
      <c r="B181" s="68"/>
      <c r="C181" s="71"/>
      <c r="D181" s="71"/>
      <c r="E181" s="71"/>
      <c r="F181" s="71"/>
      <c r="G181" s="71"/>
      <c r="H181" s="71"/>
      <c r="I181" s="71"/>
      <c r="J181" s="71"/>
      <c r="K181" s="71"/>
      <c r="L181" s="71"/>
      <c r="M181" s="71"/>
      <c r="N181" s="71"/>
    </row>
    <row r="182" spans="1:27" hidden="1" x14ac:dyDescent="0.25">
      <c r="A182" s="68"/>
      <c r="B182" s="68"/>
      <c r="C182" s="71"/>
      <c r="D182" s="71"/>
      <c r="E182" s="71"/>
      <c r="F182" s="71"/>
      <c r="G182" s="71"/>
      <c r="H182" s="71"/>
      <c r="I182" s="71"/>
      <c r="J182" s="71"/>
      <c r="K182" s="71"/>
      <c r="L182" s="71"/>
      <c r="M182" s="71"/>
      <c r="N182" s="71"/>
    </row>
    <row r="183" spans="1:27" ht="16.5" hidden="1" thickBot="1" x14ac:dyDescent="0.3">
      <c r="A183" s="745" t="s">
        <v>115</v>
      </c>
      <c r="B183" s="346" t="s">
        <v>130</v>
      </c>
      <c r="C183" s="102">
        <f>C$2</f>
        <v>45658</v>
      </c>
      <c r="D183" s="102">
        <f t="shared" ref="D183:AA183" si="118">D$2</f>
        <v>45689</v>
      </c>
      <c r="E183" s="102">
        <f t="shared" si="118"/>
        <v>45717</v>
      </c>
      <c r="F183" s="102">
        <f t="shared" si="118"/>
        <v>45748</v>
      </c>
      <c r="G183" s="102">
        <f t="shared" si="118"/>
        <v>45778</v>
      </c>
      <c r="H183" s="102">
        <f t="shared" si="118"/>
        <v>45809</v>
      </c>
      <c r="I183" s="102">
        <f t="shared" si="118"/>
        <v>45839</v>
      </c>
      <c r="J183" s="102">
        <f t="shared" si="118"/>
        <v>45870</v>
      </c>
      <c r="K183" s="102">
        <f t="shared" si="118"/>
        <v>45901</v>
      </c>
      <c r="L183" s="102">
        <f t="shared" si="118"/>
        <v>45931</v>
      </c>
      <c r="M183" s="102">
        <f t="shared" si="118"/>
        <v>45962</v>
      </c>
      <c r="N183" s="102">
        <f t="shared" si="118"/>
        <v>45992</v>
      </c>
      <c r="O183" s="102">
        <f t="shared" si="118"/>
        <v>46023</v>
      </c>
      <c r="P183" s="102">
        <f t="shared" si="118"/>
        <v>46054</v>
      </c>
      <c r="Q183" s="102">
        <f t="shared" si="118"/>
        <v>46082</v>
      </c>
      <c r="R183" s="102">
        <f t="shared" si="118"/>
        <v>46113</v>
      </c>
      <c r="S183" s="102">
        <f t="shared" si="118"/>
        <v>46143</v>
      </c>
      <c r="T183" s="102">
        <f t="shared" si="118"/>
        <v>46174</v>
      </c>
      <c r="U183" s="102">
        <f t="shared" si="118"/>
        <v>46204</v>
      </c>
      <c r="V183" s="102">
        <f t="shared" si="118"/>
        <v>46235</v>
      </c>
      <c r="W183" s="102">
        <f t="shared" si="118"/>
        <v>46266</v>
      </c>
      <c r="X183" s="102">
        <f t="shared" si="118"/>
        <v>46296</v>
      </c>
      <c r="Y183" s="102">
        <f t="shared" si="118"/>
        <v>46327</v>
      </c>
      <c r="Z183" s="102">
        <f t="shared" si="118"/>
        <v>46357</v>
      </c>
      <c r="AA183" s="102">
        <f t="shared" si="118"/>
        <v>46388</v>
      </c>
    </row>
    <row r="184" spans="1:27" hidden="1" x14ac:dyDescent="0.25">
      <c r="A184" s="746"/>
      <c r="B184" s="340" t="s">
        <v>18</v>
      </c>
      <c r="C184" s="13">
        <f>((C3*0.5)-C39)*C75*C149*C$106</f>
        <v>0</v>
      </c>
      <c r="D184" s="13">
        <f>((D3*0.5)+C21-D39)*D75*D149*D$106</f>
        <v>0</v>
      </c>
      <c r="E184" s="13">
        <f t="shared" ref="E184:AA184" si="119">((E3*0.5)+D21-E39)*E75*E149*E$106</f>
        <v>0</v>
      </c>
      <c r="F184" s="13">
        <f t="shared" si="119"/>
        <v>0</v>
      </c>
      <c r="G184" s="13">
        <f t="shared" si="119"/>
        <v>20.108970439846356</v>
      </c>
      <c r="H184" s="13">
        <f t="shared" si="119"/>
        <v>360.73684853030613</v>
      </c>
      <c r="I184" s="13">
        <f t="shared" si="119"/>
        <v>422.15571705695834</v>
      </c>
      <c r="J184" s="13">
        <f t="shared" si="119"/>
        <v>432.36589228278285</v>
      </c>
      <c r="K184" s="13">
        <f t="shared" si="119"/>
        <v>416.77967934087417</v>
      </c>
      <c r="L184" s="13">
        <f t="shared" si="119"/>
        <v>149.13915506777587</v>
      </c>
      <c r="M184" s="13">
        <f t="shared" si="119"/>
        <v>207.27965690841091</v>
      </c>
      <c r="N184" s="13">
        <f t="shared" si="119"/>
        <v>183.53342891048044</v>
      </c>
      <c r="O184" s="13">
        <f t="shared" si="119"/>
        <v>235.64099996584068</v>
      </c>
      <c r="P184" s="13">
        <f t="shared" si="119"/>
        <v>225.86582194443349</v>
      </c>
      <c r="Q184" s="13">
        <f t="shared" si="119"/>
        <v>266.94865521874635</v>
      </c>
      <c r="R184" s="13">
        <f t="shared" si="119"/>
        <v>254.62286944421962</v>
      </c>
      <c r="S184" s="13">
        <f t="shared" si="119"/>
        <v>324.08673660226674</v>
      </c>
      <c r="T184" s="13">
        <f t="shared" si="119"/>
        <v>897.67228418899901</v>
      </c>
      <c r="U184" s="13">
        <f t="shared" si="119"/>
        <v>866.25170525081626</v>
      </c>
      <c r="V184" s="13">
        <f t="shared" si="119"/>
        <v>887.20269878926626</v>
      </c>
      <c r="W184" s="13">
        <f t="shared" si="119"/>
        <v>855.22022646020139</v>
      </c>
      <c r="X184" s="13">
        <f t="shared" si="119"/>
        <v>306.02936825724868</v>
      </c>
      <c r="Y184" s="13">
        <f t="shared" si="119"/>
        <v>311.56128187418858</v>
      </c>
      <c r="Z184" s="13">
        <f t="shared" si="119"/>
        <v>218.72179863035359</v>
      </c>
      <c r="AA184" s="13">
        <f t="shared" si="119"/>
        <v>235.64099996584068</v>
      </c>
    </row>
    <row r="185" spans="1:27" hidden="1" x14ac:dyDescent="0.25">
      <c r="A185" s="746"/>
      <c r="B185" s="169" t="s">
        <v>0</v>
      </c>
      <c r="C185" s="13">
        <f t="shared" ref="C185:C196" si="120">((C4*0.5)-C40)*C76*C150*C$106</f>
        <v>0</v>
      </c>
      <c r="D185" s="13">
        <f t="shared" ref="D185:AA185" si="121">((D4*0.5)+C22-D40)*D76*D150*D$106</f>
        <v>0</v>
      </c>
      <c r="E185" s="13">
        <f t="shared" si="121"/>
        <v>0</v>
      </c>
      <c r="F185" s="13">
        <f t="shared" si="121"/>
        <v>0</v>
      </c>
      <c r="G185" s="13">
        <f t="shared" si="121"/>
        <v>0</v>
      </c>
      <c r="H185" s="13">
        <f t="shared" si="121"/>
        <v>0</v>
      </c>
      <c r="I185" s="13">
        <f t="shared" si="121"/>
        <v>0</v>
      </c>
      <c r="J185" s="13">
        <f t="shared" si="121"/>
        <v>0</v>
      </c>
      <c r="K185" s="13">
        <f t="shared" si="121"/>
        <v>0</v>
      </c>
      <c r="L185" s="13">
        <f t="shared" si="121"/>
        <v>0</v>
      </c>
      <c r="M185" s="13">
        <f t="shared" si="121"/>
        <v>0</v>
      </c>
      <c r="N185" s="13">
        <f t="shared" si="121"/>
        <v>0</v>
      </c>
      <c r="O185" s="13">
        <f t="shared" si="121"/>
        <v>0</v>
      </c>
      <c r="P185" s="13">
        <f t="shared" si="121"/>
        <v>0</v>
      </c>
      <c r="Q185" s="13">
        <f t="shared" si="121"/>
        <v>0</v>
      </c>
      <c r="R185" s="13">
        <f t="shared" si="121"/>
        <v>0</v>
      </c>
      <c r="S185" s="13">
        <f t="shared" si="121"/>
        <v>0</v>
      </c>
      <c r="T185" s="13">
        <f t="shared" si="121"/>
        <v>0</v>
      </c>
      <c r="U185" s="13">
        <f t="shared" si="121"/>
        <v>0</v>
      </c>
      <c r="V185" s="13">
        <f t="shared" si="121"/>
        <v>0</v>
      </c>
      <c r="W185" s="13">
        <f t="shared" si="121"/>
        <v>0</v>
      </c>
      <c r="X185" s="13">
        <f t="shared" si="121"/>
        <v>0</v>
      </c>
      <c r="Y185" s="13">
        <f t="shared" si="121"/>
        <v>0</v>
      </c>
      <c r="Z185" s="13">
        <f t="shared" si="121"/>
        <v>0</v>
      </c>
      <c r="AA185" s="13">
        <f t="shared" si="121"/>
        <v>0</v>
      </c>
    </row>
    <row r="186" spans="1:27" hidden="1" x14ac:dyDescent="0.25">
      <c r="A186" s="746"/>
      <c r="B186" s="169" t="s">
        <v>19</v>
      </c>
      <c r="C186" s="13">
        <f t="shared" si="120"/>
        <v>0</v>
      </c>
      <c r="D186" s="13">
        <f t="shared" ref="D186:AA186" si="122">((D5*0.5)+C23-D41)*D77*D151*D$106</f>
        <v>0</v>
      </c>
      <c r="E186" s="13">
        <f t="shared" si="122"/>
        <v>0</v>
      </c>
      <c r="F186" s="13">
        <f t="shared" si="122"/>
        <v>0</v>
      </c>
      <c r="G186" s="13">
        <f t="shared" si="122"/>
        <v>0</v>
      </c>
      <c r="H186" s="13">
        <f t="shared" si="122"/>
        <v>0</v>
      </c>
      <c r="I186" s="13">
        <f t="shared" si="122"/>
        <v>0</v>
      </c>
      <c r="J186" s="13">
        <f t="shared" si="122"/>
        <v>0</v>
      </c>
      <c r="K186" s="13">
        <f t="shared" si="122"/>
        <v>0</v>
      </c>
      <c r="L186" s="13">
        <f t="shared" si="122"/>
        <v>0</v>
      </c>
      <c r="M186" s="13">
        <f t="shared" si="122"/>
        <v>0</v>
      </c>
      <c r="N186" s="13">
        <f t="shared" si="122"/>
        <v>0</v>
      </c>
      <c r="O186" s="13">
        <f t="shared" si="122"/>
        <v>0</v>
      </c>
      <c r="P186" s="13">
        <f t="shared" si="122"/>
        <v>0</v>
      </c>
      <c r="Q186" s="13">
        <f t="shared" si="122"/>
        <v>0</v>
      </c>
      <c r="R186" s="13">
        <f t="shared" si="122"/>
        <v>0</v>
      </c>
      <c r="S186" s="13">
        <f t="shared" si="122"/>
        <v>0</v>
      </c>
      <c r="T186" s="13">
        <f t="shared" si="122"/>
        <v>0</v>
      </c>
      <c r="U186" s="13">
        <f t="shared" si="122"/>
        <v>0</v>
      </c>
      <c r="V186" s="13">
        <f t="shared" si="122"/>
        <v>0</v>
      </c>
      <c r="W186" s="13">
        <f t="shared" si="122"/>
        <v>0</v>
      </c>
      <c r="X186" s="13">
        <f t="shared" si="122"/>
        <v>0</v>
      </c>
      <c r="Y186" s="13">
        <f t="shared" si="122"/>
        <v>0</v>
      </c>
      <c r="Z186" s="13">
        <f t="shared" si="122"/>
        <v>0</v>
      </c>
      <c r="AA186" s="13">
        <f t="shared" si="122"/>
        <v>0</v>
      </c>
    </row>
    <row r="187" spans="1:27" hidden="1" x14ac:dyDescent="0.25">
      <c r="A187" s="746"/>
      <c r="B187" s="169" t="s">
        <v>1</v>
      </c>
      <c r="C187" s="13">
        <f t="shared" si="120"/>
        <v>0</v>
      </c>
      <c r="D187" s="13">
        <f t="shared" ref="D187:AA187" si="123">((D6*0.5)+C24-D42)*D78*D152*D$106</f>
        <v>0</v>
      </c>
      <c r="E187" s="13">
        <f t="shared" si="123"/>
        <v>0</v>
      </c>
      <c r="F187" s="13">
        <f t="shared" si="123"/>
        <v>8.0623402877074994</v>
      </c>
      <c r="G187" s="13">
        <f t="shared" si="123"/>
        <v>60.139710691354054</v>
      </c>
      <c r="H187" s="13">
        <f t="shared" si="123"/>
        <v>619.96333859052936</v>
      </c>
      <c r="I187" s="13">
        <f t="shared" si="123"/>
        <v>1145.0650382585661</v>
      </c>
      <c r="J187" s="13">
        <f t="shared" si="123"/>
        <v>1479.9196553020743</v>
      </c>
      <c r="K187" s="13">
        <f t="shared" si="123"/>
        <v>693.9986046700617</v>
      </c>
      <c r="L187" s="13">
        <f t="shared" si="123"/>
        <v>37.816946699303813</v>
      </c>
      <c r="M187" s="13">
        <f t="shared" si="123"/>
        <v>0</v>
      </c>
      <c r="N187" s="13">
        <f t="shared" si="123"/>
        <v>0</v>
      </c>
      <c r="O187" s="13">
        <f t="shared" si="123"/>
        <v>0</v>
      </c>
      <c r="P187" s="13">
        <f t="shared" si="123"/>
        <v>0</v>
      </c>
      <c r="Q187" s="13">
        <f t="shared" si="123"/>
        <v>0</v>
      </c>
      <c r="R187" s="13">
        <f t="shared" si="123"/>
        <v>87.482400308810142</v>
      </c>
      <c r="S187" s="13">
        <f t="shared" si="123"/>
        <v>614.16357372114874</v>
      </c>
      <c r="T187" s="13">
        <f t="shared" si="123"/>
        <v>4176.7963900953537</v>
      </c>
      <c r="U187" s="13">
        <f t="shared" si="123"/>
        <v>4792.15830189385</v>
      </c>
      <c r="V187" s="13">
        <f t="shared" si="123"/>
        <v>4904.1655213352769</v>
      </c>
      <c r="W187" s="13">
        <f t="shared" si="123"/>
        <v>2299.7762187184439</v>
      </c>
      <c r="X187" s="13">
        <f t="shared" si="123"/>
        <v>79.270976175835429</v>
      </c>
      <c r="Y187" s="13">
        <f t="shared" si="123"/>
        <v>0</v>
      </c>
      <c r="Z187" s="13">
        <f t="shared" si="123"/>
        <v>0</v>
      </c>
      <c r="AA187" s="13">
        <f t="shared" si="123"/>
        <v>0</v>
      </c>
    </row>
    <row r="188" spans="1:27" hidden="1" x14ac:dyDescent="0.25">
      <c r="A188" s="746"/>
      <c r="B188" s="169" t="s">
        <v>20</v>
      </c>
      <c r="C188" s="13">
        <f t="shared" si="120"/>
        <v>0</v>
      </c>
      <c r="D188" s="13">
        <f t="shared" ref="D188:AA188" si="124">((D7*0.5)+C25-D43)*D79*D153*D$106</f>
        <v>0</v>
      </c>
      <c r="E188" s="13">
        <f t="shared" si="124"/>
        <v>0</v>
      </c>
      <c r="F188" s="13">
        <f t="shared" si="124"/>
        <v>0</v>
      </c>
      <c r="G188" s="13">
        <f t="shared" si="124"/>
        <v>0</v>
      </c>
      <c r="H188" s="13">
        <f t="shared" si="124"/>
        <v>0</v>
      </c>
      <c r="I188" s="13">
        <f t="shared" si="124"/>
        <v>0</v>
      </c>
      <c r="J188" s="13">
        <f t="shared" si="124"/>
        <v>0</v>
      </c>
      <c r="K188" s="13">
        <f t="shared" si="124"/>
        <v>0</v>
      </c>
      <c r="L188" s="13">
        <f t="shared" si="124"/>
        <v>0</v>
      </c>
      <c r="M188" s="13">
        <f t="shared" si="124"/>
        <v>0</v>
      </c>
      <c r="N188" s="13">
        <f t="shared" si="124"/>
        <v>0</v>
      </c>
      <c r="O188" s="13">
        <f t="shared" si="124"/>
        <v>0</v>
      </c>
      <c r="P188" s="13">
        <f t="shared" si="124"/>
        <v>0</v>
      </c>
      <c r="Q188" s="13">
        <f t="shared" si="124"/>
        <v>0</v>
      </c>
      <c r="R188" s="13">
        <f t="shared" si="124"/>
        <v>0</v>
      </c>
      <c r="S188" s="13">
        <f t="shared" si="124"/>
        <v>0</v>
      </c>
      <c r="T188" s="13">
        <f t="shared" si="124"/>
        <v>0</v>
      </c>
      <c r="U188" s="13">
        <f t="shared" si="124"/>
        <v>0</v>
      </c>
      <c r="V188" s="13">
        <f t="shared" si="124"/>
        <v>0</v>
      </c>
      <c r="W188" s="13">
        <f t="shared" si="124"/>
        <v>0</v>
      </c>
      <c r="X188" s="13">
        <f t="shared" si="124"/>
        <v>0</v>
      </c>
      <c r="Y188" s="13">
        <f t="shared" si="124"/>
        <v>0</v>
      </c>
      <c r="Z188" s="13">
        <f t="shared" si="124"/>
        <v>0</v>
      </c>
      <c r="AA188" s="13">
        <f t="shared" si="124"/>
        <v>0</v>
      </c>
    </row>
    <row r="189" spans="1:27" hidden="1" x14ac:dyDescent="0.25">
      <c r="A189" s="746"/>
      <c r="B189" s="58" t="s">
        <v>9</v>
      </c>
      <c r="C189" s="13">
        <f t="shared" si="120"/>
        <v>0</v>
      </c>
      <c r="D189" s="13">
        <f t="shared" ref="D189:AA189" si="125">((D8*0.5)+C26-D44)*D80*D154*D$106</f>
        <v>0</v>
      </c>
      <c r="E189" s="13">
        <f t="shared" si="125"/>
        <v>0</v>
      </c>
      <c r="F189" s="13">
        <f t="shared" si="125"/>
        <v>0</v>
      </c>
      <c r="G189" s="13">
        <f t="shared" si="125"/>
        <v>0</v>
      </c>
      <c r="H189" s="13">
        <f t="shared" si="125"/>
        <v>0</v>
      </c>
      <c r="I189" s="13">
        <f t="shared" si="125"/>
        <v>0</v>
      </c>
      <c r="J189" s="13">
        <f t="shared" si="125"/>
        <v>0</v>
      </c>
      <c r="K189" s="13">
        <f t="shared" si="125"/>
        <v>0</v>
      </c>
      <c r="L189" s="13">
        <f t="shared" si="125"/>
        <v>0</v>
      </c>
      <c r="M189" s="13">
        <f t="shared" si="125"/>
        <v>0</v>
      </c>
      <c r="N189" s="13">
        <f t="shared" si="125"/>
        <v>0</v>
      </c>
      <c r="O189" s="13">
        <f t="shared" si="125"/>
        <v>0</v>
      </c>
      <c r="P189" s="13">
        <f t="shared" si="125"/>
        <v>0</v>
      </c>
      <c r="Q189" s="13">
        <f t="shared" si="125"/>
        <v>0</v>
      </c>
      <c r="R189" s="13">
        <f t="shared" si="125"/>
        <v>0</v>
      </c>
      <c r="S189" s="13">
        <f t="shared" si="125"/>
        <v>0</v>
      </c>
      <c r="T189" s="13">
        <f t="shared" si="125"/>
        <v>0</v>
      </c>
      <c r="U189" s="13">
        <f t="shared" si="125"/>
        <v>0</v>
      </c>
      <c r="V189" s="13">
        <f t="shared" si="125"/>
        <v>0</v>
      </c>
      <c r="W189" s="13">
        <f t="shared" si="125"/>
        <v>0</v>
      </c>
      <c r="X189" s="13">
        <f t="shared" si="125"/>
        <v>0</v>
      </c>
      <c r="Y189" s="13">
        <f t="shared" si="125"/>
        <v>0</v>
      </c>
      <c r="Z189" s="13">
        <f t="shared" si="125"/>
        <v>0</v>
      </c>
      <c r="AA189" s="13">
        <f t="shared" si="125"/>
        <v>0</v>
      </c>
    </row>
    <row r="190" spans="1:27" hidden="1" x14ac:dyDescent="0.25">
      <c r="A190" s="746"/>
      <c r="B190" s="58" t="s">
        <v>3</v>
      </c>
      <c r="C190" s="13">
        <f t="shared" si="120"/>
        <v>0</v>
      </c>
      <c r="D190" s="13">
        <f t="shared" ref="D190:AA190" si="126">((D9*0.5)+C27-D45)*D81*D155*D$106</f>
        <v>0</v>
      </c>
      <c r="E190" s="13">
        <f t="shared" si="126"/>
        <v>0</v>
      </c>
      <c r="F190" s="13">
        <f t="shared" si="126"/>
        <v>0</v>
      </c>
      <c r="G190" s="13">
        <f t="shared" si="126"/>
        <v>0</v>
      </c>
      <c r="H190" s="13">
        <f t="shared" si="126"/>
        <v>21.225065784195667</v>
      </c>
      <c r="I190" s="13">
        <f t="shared" si="126"/>
        <v>2514.5913784166028</v>
      </c>
      <c r="J190" s="13">
        <f t="shared" si="126"/>
        <v>5097.5922230461019</v>
      </c>
      <c r="K190" s="13">
        <f t="shared" si="126"/>
        <v>2401.7988966947019</v>
      </c>
      <c r="L190" s="13">
        <f t="shared" si="126"/>
        <v>313.95230563341306</v>
      </c>
      <c r="M190" s="13">
        <f t="shared" si="126"/>
        <v>486.79564486724348</v>
      </c>
      <c r="N190" s="13">
        <f t="shared" si="126"/>
        <v>1067.5209073478877</v>
      </c>
      <c r="O190" s="13">
        <f t="shared" si="126"/>
        <v>1668.5960090896453</v>
      </c>
      <c r="P190" s="13">
        <f t="shared" si="126"/>
        <v>1279.8175102234504</v>
      </c>
      <c r="Q190" s="13">
        <f t="shared" si="126"/>
        <v>1085.6076667597661</v>
      </c>
      <c r="R190" s="13">
        <f t="shared" si="126"/>
        <v>407.84681055777486</v>
      </c>
      <c r="S190" s="13">
        <f t="shared" si="126"/>
        <v>987.17948334504922</v>
      </c>
      <c r="T190" s="13">
        <f t="shared" si="126"/>
        <v>6895.6841988702945</v>
      </c>
      <c r="U190" s="13">
        <f t="shared" si="126"/>
        <v>7912.5939180030609</v>
      </c>
      <c r="V190" s="13">
        <f t="shared" si="126"/>
        <v>8098.6648040448736</v>
      </c>
      <c r="W190" s="13">
        <f t="shared" si="126"/>
        <v>3779.9032766347268</v>
      </c>
      <c r="X190" s="13">
        <f t="shared" si="126"/>
        <v>485.34067647880499</v>
      </c>
      <c r="Y190" s="13">
        <f t="shared" si="126"/>
        <v>731.70072445954736</v>
      </c>
      <c r="Z190" s="13">
        <f t="shared" si="126"/>
        <v>1272.1938140463953</v>
      </c>
      <c r="AA190" s="13">
        <f t="shared" si="126"/>
        <v>1668.5960090896453</v>
      </c>
    </row>
    <row r="191" spans="1:27" ht="15.75" hidden="1" customHeight="1" x14ac:dyDescent="0.25">
      <c r="A191" s="746"/>
      <c r="B191" s="58" t="s">
        <v>4</v>
      </c>
      <c r="C191" s="13">
        <f t="shared" si="120"/>
        <v>0</v>
      </c>
      <c r="D191" s="13">
        <f t="shared" ref="D191:AA191" si="127">((D10*0.5)+C28-D46)*D82*D156*D$106</f>
        <v>0</v>
      </c>
      <c r="E191" s="13">
        <f t="shared" si="127"/>
        <v>0</v>
      </c>
      <c r="F191" s="13">
        <f t="shared" si="127"/>
        <v>0</v>
      </c>
      <c r="G191" s="13">
        <f t="shared" si="127"/>
        <v>0</v>
      </c>
      <c r="H191" s="13">
        <f t="shared" si="127"/>
        <v>0</v>
      </c>
      <c r="I191" s="13">
        <f t="shared" si="127"/>
        <v>0</v>
      </c>
      <c r="J191" s="13">
        <f t="shared" si="127"/>
        <v>0</v>
      </c>
      <c r="K191" s="13">
        <f t="shared" si="127"/>
        <v>0</v>
      </c>
      <c r="L191" s="13">
        <f t="shared" si="127"/>
        <v>0</v>
      </c>
      <c r="M191" s="13">
        <f t="shared" si="127"/>
        <v>0</v>
      </c>
      <c r="N191" s="13">
        <f t="shared" si="127"/>
        <v>0</v>
      </c>
      <c r="O191" s="13">
        <f t="shared" si="127"/>
        <v>0</v>
      </c>
      <c r="P191" s="13">
        <f t="shared" si="127"/>
        <v>0</v>
      </c>
      <c r="Q191" s="13">
        <f t="shared" si="127"/>
        <v>0</v>
      </c>
      <c r="R191" s="13">
        <f t="shared" si="127"/>
        <v>0</v>
      </c>
      <c r="S191" s="13">
        <f t="shared" si="127"/>
        <v>0</v>
      </c>
      <c r="T191" s="13">
        <f t="shared" si="127"/>
        <v>0</v>
      </c>
      <c r="U191" s="13">
        <f t="shared" si="127"/>
        <v>0</v>
      </c>
      <c r="V191" s="13">
        <f t="shared" si="127"/>
        <v>0</v>
      </c>
      <c r="W191" s="13">
        <f t="shared" si="127"/>
        <v>0</v>
      </c>
      <c r="X191" s="13">
        <f t="shared" si="127"/>
        <v>0</v>
      </c>
      <c r="Y191" s="13">
        <f t="shared" si="127"/>
        <v>0</v>
      </c>
      <c r="Z191" s="13">
        <f t="shared" si="127"/>
        <v>0</v>
      </c>
      <c r="AA191" s="13">
        <f t="shared" si="127"/>
        <v>0</v>
      </c>
    </row>
    <row r="192" spans="1:27" hidden="1" x14ac:dyDescent="0.25">
      <c r="A192" s="746"/>
      <c r="B192" s="58" t="s">
        <v>5</v>
      </c>
      <c r="C192" s="13">
        <f t="shared" si="120"/>
        <v>0</v>
      </c>
      <c r="D192" s="13">
        <f t="shared" ref="D192:AA192" si="128">((D11*0.5)+C29-D47)*D83*D157*D$106</f>
        <v>0</v>
      </c>
      <c r="E192" s="13">
        <f t="shared" si="128"/>
        <v>0</v>
      </c>
      <c r="F192" s="13">
        <f t="shared" si="128"/>
        <v>0</v>
      </c>
      <c r="G192" s="13">
        <f t="shared" si="128"/>
        <v>0</v>
      </c>
      <c r="H192" s="13">
        <f t="shared" si="128"/>
        <v>0</v>
      </c>
      <c r="I192" s="13">
        <f t="shared" si="128"/>
        <v>0</v>
      </c>
      <c r="J192" s="13">
        <f t="shared" si="128"/>
        <v>0</v>
      </c>
      <c r="K192" s="13">
        <f t="shared" si="128"/>
        <v>0</v>
      </c>
      <c r="L192" s="13">
        <f t="shared" si="128"/>
        <v>0</v>
      </c>
      <c r="M192" s="13">
        <f t="shared" si="128"/>
        <v>0</v>
      </c>
      <c r="N192" s="13">
        <f t="shared" si="128"/>
        <v>0</v>
      </c>
      <c r="O192" s="13">
        <f t="shared" si="128"/>
        <v>0</v>
      </c>
      <c r="P192" s="13">
        <f t="shared" si="128"/>
        <v>0</v>
      </c>
      <c r="Q192" s="13">
        <f t="shared" si="128"/>
        <v>0</v>
      </c>
      <c r="R192" s="13">
        <f t="shared" si="128"/>
        <v>0</v>
      </c>
      <c r="S192" s="13">
        <f t="shared" si="128"/>
        <v>0</v>
      </c>
      <c r="T192" s="13">
        <f t="shared" si="128"/>
        <v>0</v>
      </c>
      <c r="U192" s="13">
        <f t="shared" si="128"/>
        <v>0</v>
      </c>
      <c r="V192" s="13">
        <f t="shared" si="128"/>
        <v>0</v>
      </c>
      <c r="W192" s="13">
        <f t="shared" si="128"/>
        <v>0</v>
      </c>
      <c r="X192" s="13">
        <f t="shared" si="128"/>
        <v>0</v>
      </c>
      <c r="Y192" s="13">
        <f t="shared" si="128"/>
        <v>0</v>
      </c>
      <c r="Z192" s="13">
        <f t="shared" si="128"/>
        <v>0</v>
      </c>
      <c r="AA192" s="13">
        <f t="shared" si="128"/>
        <v>0</v>
      </c>
    </row>
    <row r="193" spans="1:27" hidden="1" x14ac:dyDescent="0.25">
      <c r="A193" s="746"/>
      <c r="B193" s="58" t="s">
        <v>21</v>
      </c>
      <c r="C193" s="13">
        <f t="shared" si="120"/>
        <v>0</v>
      </c>
      <c r="D193" s="13">
        <f t="shared" ref="D193:AA193" si="129">((D12*0.5)+C30-D48)*D84*D158*D$106</f>
        <v>0</v>
      </c>
      <c r="E193" s="13">
        <f t="shared" si="129"/>
        <v>0</v>
      </c>
      <c r="F193" s="13">
        <f t="shared" si="129"/>
        <v>0</v>
      </c>
      <c r="G193" s="13">
        <f t="shared" si="129"/>
        <v>0</v>
      </c>
      <c r="H193" s="13">
        <f t="shared" si="129"/>
        <v>0</v>
      </c>
      <c r="I193" s="13">
        <f t="shared" si="129"/>
        <v>13.625618676495819</v>
      </c>
      <c r="J193" s="13">
        <f t="shared" si="129"/>
        <v>27.910330425174383</v>
      </c>
      <c r="K193" s="13">
        <f t="shared" si="129"/>
        <v>26.904200290836027</v>
      </c>
      <c r="L193" s="13">
        <f t="shared" si="129"/>
        <v>9.6273160569994864</v>
      </c>
      <c r="M193" s="13">
        <f t="shared" si="129"/>
        <v>9.9958061454409464</v>
      </c>
      <c r="N193" s="13">
        <f t="shared" si="129"/>
        <v>8.8506735487692065</v>
      </c>
      <c r="O193" s="13">
        <f t="shared" si="129"/>
        <v>11.363496981361621</v>
      </c>
      <c r="P193" s="13">
        <f t="shared" si="129"/>
        <v>10.89210106148929</v>
      </c>
      <c r="Q193" s="13">
        <f t="shared" si="129"/>
        <v>12.873270093899242</v>
      </c>
      <c r="R193" s="13">
        <f t="shared" si="129"/>
        <v>12.278874256748452</v>
      </c>
      <c r="S193" s="13">
        <f t="shared" si="129"/>
        <v>15.628683690924172</v>
      </c>
      <c r="T193" s="13">
        <f t="shared" si="129"/>
        <v>43.289140230742568</v>
      </c>
      <c r="U193" s="13">
        <f t="shared" si="129"/>
        <v>41.773921512571981</v>
      </c>
      <c r="V193" s="13">
        <f t="shared" si="129"/>
        <v>42.784257370360812</v>
      </c>
      <c r="W193" s="13">
        <f t="shared" si="129"/>
        <v>41.241942035506121</v>
      </c>
      <c r="X193" s="13">
        <f t="shared" si="129"/>
        <v>14.757889343973963</v>
      </c>
      <c r="Y193" s="13">
        <f t="shared" si="129"/>
        <v>15.024659064423133</v>
      </c>
      <c r="Z193" s="13">
        <f t="shared" si="129"/>
        <v>10.547589336551388</v>
      </c>
      <c r="AA193" s="13">
        <f t="shared" si="129"/>
        <v>11.363496981361621</v>
      </c>
    </row>
    <row r="194" spans="1:27" hidden="1" x14ac:dyDescent="0.25">
      <c r="A194" s="746"/>
      <c r="B194" s="58" t="s">
        <v>22</v>
      </c>
      <c r="C194" s="13">
        <f t="shared" si="120"/>
        <v>0</v>
      </c>
      <c r="D194" s="13">
        <f t="shared" ref="D194:AA194" si="130">((D13*0.5)+C31-D49)*D85*D159*D$106</f>
        <v>0</v>
      </c>
      <c r="E194" s="13">
        <f t="shared" si="130"/>
        <v>0</v>
      </c>
      <c r="F194" s="13">
        <f t="shared" si="130"/>
        <v>0</v>
      </c>
      <c r="G194" s="13">
        <f t="shared" si="130"/>
        <v>0</v>
      </c>
      <c r="H194" s="13">
        <f t="shared" si="130"/>
        <v>0</v>
      </c>
      <c r="I194" s="13">
        <f t="shared" si="130"/>
        <v>0</v>
      </c>
      <c r="J194" s="13">
        <f t="shared" si="130"/>
        <v>0</v>
      </c>
      <c r="K194" s="13">
        <f t="shared" si="130"/>
        <v>0</v>
      </c>
      <c r="L194" s="13">
        <f t="shared" si="130"/>
        <v>0</v>
      </c>
      <c r="M194" s="13">
        <f t="shared" si="130"/>
        <v>0</v>
      </c>
      <c r="N194" s="13">
        <f t="shared" si="130"/>
        <v>0</v>
      </c>
      <c r="O194" s="13">
        <f t="shared" si="130"/>
        <v>0</v>
      </c>
      <c r="P194" s="13">
        <f t="shared" si="130"/>
        <v>0</v>
      </c>
      <c r="Q194" s="13">
        <f t="shared" si="130"/>
        <v>0</v>
      </c>
      <c r="R194" s="13">
        <f t="shared" si="130"/>
        <v>0</v>
      </c>
      <c r="S194" s="13">
        <f t="shared" si="130"/>
        <v>0</v>
      </c>
      <c r="T194" s="13">
        <f t="shared" si="130"/>
        <v>0</v>
      </c>
      <c r="U194" s="13">
        <f t="shared" si="130"/>
        <v>0</v>
      </c>
      <c r="V194" s="13">
        <f t="shared" si="130"/>
        <v>0</v>
      </c>
      <c r="W194" s="13">
        <f t="shared" si="130"/>
        <v>0</v>
      </c>
      <c r="X194" s="13">
        <f t="shared" si="130"/>
        <v>0</v>
      </c>
      <c r="Y194" s="13">
        <f t="shared" si="130"/>
        <v>0</v>
      </c>
      <c r="Z194" s="13">
        <f t="shared" si="130"/>
        <v>0</v>
      </c>
      <c r="AA194" s="13">
        <f t="shared" si="130"/>
        <v>0</v>
      </c>
    </row>
    <row r="195" spans="1:27" ht="15.75" hidden="1" customHeight="1" x14ac:dyDescent="0.25">
      <c r="A195" s="746"/>
      <c r="B195" s="58" t="s">
        <v>7</v>
      </c>
      <c r="C195" s="13">
        <f t="shared" si="120"/>
        <v>0</v>
      </c>
      <c r="D195" s="13">
        <f t="shared" ref="D195:AA195" si="131">((D14*0.5)+C32-D50)*D86*D160*D$106</f>
        <v>0</v>
      </c>
      <c r="E195" s="13">
        <f t="shared" si="131"/>
        <v>40.891837017036984</v>
      </c>
      <c r="F195" s="13">
        <f t="shared" si="131"/>
        <v>85.106731100078974</v>
      </c>
      <c r="G195" s="13">
        <f t="shared" si="131"/>
        <v>98.586404139677597</v>
      </c>
      <c r="H195" s="13">
        <f t="shared" si="131"/>
        <v>350.94388577769888</v>
      </c>
      <c r="I195" s="13">
        <f t="shared" si="131"/>
        <v>338.73126843889401</v>
      </c>
      <c r="J195" s="13">
        <f t="shared" si="131"/>
        <v>350.77954411690121</v>
      </c>
      <c r="K195" s="13">
        <f t="shared" si="131"/>
        <v>326.03264648736695</v>
      </c>
      <c r="L195" s="13">
        <f t="shared" si="131"/>
        <v>112.02689291000343</v>
      </c>
      <c r="M195" s="13">
        <f t="shared" si="131"/>
        <v>116.09142441965639</v>
      </c>
      <c r="N195" s="13">
        <f t="shared" si="131"/>
        <v>96.613811004081782</v>
      </c>
      <c r="O195" s="13">
        <f t="shared" si="131"/>
        <v>126.18679991801473</v>
      </c>
      <c r="P195" s="13">
        <f t="shared" si="131"/>
        <v>119.62481931442854</v>
      </c>
      <c r="Q195" s="13">
        <f t="shared" si="131"/>
        <v>163.62891639696346</v>
      </c>
      <c r="R195" s="13">
        <f t="shared" si="131"/>
        <v>165.51731139101474</v>
      </c>
      <c r="S195" s="13">
        <f t="shared" si="131"/>
        <v>184.51586215280417</v>
      </c>
      <c r="T195" s="13">
        <f t="shared" si="131"/>
        <v>537.96831864536284</v>
      </c>
      <c r="U195" s="13">
        <f t="shared" si="131"/>
        <v>519.24737355336686</v>
      </c>
      <c r="V195" s="13">
        <f t="shared" si="131"/>
        <v>537.71639629958156</v>
      </c>
      <c r="W195" s="13">
        <f t="shared" si="131"/>
        <v>499.78142307744531</v>
      </c>
      <c r="X195" s="13">
        <f t="shared" si="131"/>
        <v>171.72807865937298</v>
      </c>
      <c r="Y195" s="13">
        <f t="shared" si="131"/>
        <v>174.49658855220227</v>
      </c>
      <c r="Z195" s="13">
        <f t="shared" si="131"/>
        <v>115.13731662286362</v>
      </c>
      <c r="AA195" s="13">
        <f t="shared" si="131"/>
        <v>126.18679991801473</v>
      </c>
    </row>
    <row r="196" spans="1:27" ht="15.75" hidden="1" customHeight="1" x14ac:dyDescent="0.25">
      <c r="A196" s="746"/>
      <c r="B196" s="58" t="s">
        <v>8</v>
      </c>
      <c r="C196" s="13">
        <f t="shared" si="120"/>
        <v>0</v>
      </c>
      <c r="D196" s="13">
        <f t="shared" ref="D196:AA196" si="132">((D15*0.5)+C33-D51)*D87*D161*D$106</f>
        <v>0</v>
      </c>
      <c r="E196" s="13">
        <f t="shared" si="132"/>
        <v>0</v>
      </c>
      <c r="F196" s="13">
        <f t="shared" si="132"/>
        <v>0</v>
      </c>
      <c r="G196" s="13">
        <f t="shared" si="132"/>
        <v>0</v>
      </c>
      <c r="H196" s="13">
        <f t="shared" si="132"/>
        <v>0</v>
      </c>
      <c r="I196" s="13">
        <f t="shared" si="132"/>
        <v>0</v>
      </c>
      <c r="J196" s="13">
        <f t="shared" si="132"/>
        <v>0</v>
      </c>
      <c r="K196" s="13">
        <f t="shared" si="132"/>
        <v>0</v>
      </c>
      <c r="L196" s="13">
        <f t="shared" si="132"/>
        <v>0</v>
      </c>
      <c r="M196" s="13">
        <f t="shared" si="132"/>
        <v>0</v>
      </c>
      <c r="N196" s="13">
        <f t="shared" si="132"/>
        <v>0</v>
      </c>
      <c r="O196" s="13">
        <f t="shared" si="132"/>
        <v>0</v>
      </c>
      <c r="P196" s="13">
        <f t="shared" si="132"/>
        <v>0</v>
      </c>
      <c r="Q196" s="13">
        <f t="shared" si="132"/>
        <v>0</v>
      </c>
      <c r="R196" s="13">
        <f t="shared" si="132"/>
        <v>0</v>
      </c>
      <c r="S196" s="13">
        <f t="shared" si="132"/>
        <v>0</v>
      </c>
      <c r="T196" s="13">
        <f t="shared" si="132"/>
        <v>0</v>
      </c>
      <c r="U196" s="13">
        <f t="shared" si="132"/>
        <v>0</v>
      </c>
      <c r="V196" s="13">
        <f t="shared" si="132"/>
        <v>0</v>
      </c>
      <c r="W196" s="13">
        <f t="shared" si="132"/>
        <v>0</v>
      </c>
      <c r="X196" s="13">
        <f t="shared" si="132"/>
        <v>0</v>
      </c>
      <c r="Y196" s="13">
        <f t="shared" si="132"/>
        <v>0</v>
      </c>
      <c r="Z196" s="13">
        <f t="shared" si="132"/>
        <v>0</v>
      </c>
      <c r="AA196" s="13">
        <f t="shared" si="132"/>
        <v>0</v>
      </c>
    </row>
    <row r="197" spans="1:27" ht="15.75" hidden="1" customHeight="1" x14ac:dyDescent="0.25">
      <c r="A197" s="746"/>
      <c r="B197" s="8"/>
      <c r="C197" s="2"/>
      <c r="D197" s="2"/>
      <c r="E197" s="2"/>
      <c r="F197" s="2"/>
      <c r="G197" s="2"/>
      <c r="H197" s="2"/>
      <c r="I197" s="2"/>
      <c r="J197" s="2"/>
      <c r="K197" s="2"/>
      <c r="L197" s="2"/>
      <c r="M197" s="2"/>
      <c r="N197" s="2"/>
      <c r="O197" s="2"/>
      <c r="P197" s="2"/>
      <c r="Q197" s="2"/>
      <c r="R197" s="2"/>
      <c r="S197" s="2"/>
      <c r="T197" s="2"/>
      <c r="U197" s="2"/>
      <c r="V197" s="2"/>
      <c r="W197" s="2"/>
      <c r="X197" s="2"/>
      <c r="Y197" s="2"/>
      <c r="Z197" s="2"/>
      <c r="AA197" s="2"/>
    </row>
    <row r="198" spans="1:27" ht="15.75" hidden="1" customHeight="1" x14ac:dyDescent="0.25">
      <c r="A198" s="746"/>
      <c r="B198" s="168" t="s">
        <v>24</v>
      </c>
      <c r="C198" s="13">
        <f>SUM(C184:C197)</f>
        <v>0</v>
      </c>
      <c r="D198" s="13">
        <f>SUM(D184:D197)</f>
        <v>0</v>
      </c>
      <c r="E198" s="13">
        <f t="shared" ref="E198:AA198" si="133">SUM(E184:E197)</f>
        <v>40.891837017036984</v>
      </c>
      <c r="F198" s="13">
        <f t="shared" si="133"/>
        <v>93.169071387786474</v>
      </c>
      <c r="G198" s="13">
        <f t="shared" si="133"/>
        <v>178.83508527087801</v>
      </c>
      <c r="H198" s="13">
        <f t="shared" si="133"/>
        <v>1352.86913868273</v>
      </c>
      <c r="I198" s="13">
        <f t="shared" si="133"/>
        <v>4434.1690208475175</v>
      </c>
      <c r="J198" s="13">
        <f t="shared" si="133"/>
        <v>7388.5676451730351</v>
      </c>
      <c r="K198" s="13">
        <f t="shared" si="133"/>
        <v>3865.5140274838404</v>
      </c>
      <c r="L198" s="13">
        <f t="shared" si="133"/>
        <v>622.56261636749559</v>
      </c>
      <c r="M198" s="13">
        <f t="shared" si="133"/>
        <v>820.1625323407518</v>
      </c>
      <c r="N198" s="13">
        <f t="shared" si="133"/>
        <v>1356.518820811219</v>
      </c>
      <c r="O198" s="13">
        <f t="shared" si="133"/>
        <v>2041.7873059548622</v>
      </c>
      <c r="P198" s="13">
        <f t="shared" si="133"/>
        <v>1636.2002525438018</v>
      </c>
      <c r="Q198" s="13">
        <f t="shared" si="133"/>
        <v>1529.0585084693751</v>
      </c>
      <c r="R198" s="13">
        <f t="shared" si="133"/>
        <v>927.7482659585678</v>
      </c>
      <c r="S198" s="13">
        <f t="shared" si="133"/>
        <v>2125.5743395121931</v>
      </c>
      <c r="T198" s="13">
        <f t="shared" si="133"/>
        <v>12551.410332030751</v>
      </c>
      <c r="U198" s="13">
        <f t="shared" si="133"/>
        <v>14132.025220213667</v>
      </c>
      <c r="V198" s="13">
        <f t="shared" si="133"/>
        <v>14470.533677839359</v>
      </c>
      <c r="W198" s="13">
        <f t="shared" si="133"/>
        <v>7475.9230869263238</v>
      </c>
      <c r="X198" s="13">
        <f t="shared" si="133"/>
        <v>1057.1269889152361</v>
      </c>
      <c r="Y198" s="13">
        <f t="shared" si="133"/>
        <v>1232.7832539503611</v>
      </c>
      <c r="Z198" s="13">
        <f t="shared" si="133"/>
        <v>1616.600518636164</v>
      </c>
      <c r="AA198" s="13">
        <f t="shared" si="133"/>
        <v>2041.7873059548622</v>
      </c>
    </row>
    <row r="199" spans="1:27" ht="16.5" hidden="1" customHeight="1" x14ac:dyDescent="0.25">
      <c r="A199" s="747"/>
      <c r="B199" s="94" t="s">
        <v>25</v>
      </c>
      <c r="C199" s="14">
        <f>C198</f>
        <v>0</v>
      </c>
      <c r="D199" s="14">
        <f>C199+D198</f>
        <v>0</v>
      </c>
      <c r="E199" s="14">
        <f t="shared" ref="E199:AA199" si="134">D199+E198</f>
        <v>40.891837017036984</v>
      </c>
      <c r="F199" s="14">
        <f t="shared" si="134"/>
        <v>134.06090840482346</v>
      </c>
      <c r="G199" s="14">
        <f t="shared" si="134"/>
        <v>312.89599367570145</v>
      </c>
      <c r="H199" s="14">
        <f t="shared" si="134"/>
        <v>1665.7651323584314</v>
      </c>
      <c r="I199" s="14">
        <f t="shared" si="134"/>
        <v>6099.9341532059489</v>
      </c>
      <c r="J199" s="14">
        <f t="shared" si="134"/>
        <v>13488.501798378984</v>
      </c>
      <c r="K199" s="14">
        <f t="shared" si="134"/>
        <v>17354.015825862825</v>
      </c>
      <c r="L199" s="14">
        <f t="shared" si="134"/>
        <v>17976.578442230322</v>
      </c>
      <c r="M199" s="14">
        <f t="shared" si="134"/>
        <v>18796.740974571076</v>
      </c>
      <c r="N199" s="14">
        <f t="shared" si="134"/>
        <v>20153.259795382295</v>
      </c>
      <c r="O199" s="14">
        <f t="shared" si="134"/>
        <v>22195.047101337157</v>
      </c>
      <c r="P199" s="14">
        <f t="shared" si="134"/>
        <v>23831.247353880957</v>
      </c>
      <c r="Q199" s="14">
        <f t="shared" si="134"/>
        <v>25360.305862350331</v>
      </c>
      <c r="R199" s="14">
        <f t="shared" si="134"/>
        <v>26288.054128308901</v>
      </c>
      <c r="S199" s="14">
        <f t="shared" si="134"/>
        <v>28413.628467821094</v>
      </c>
      <c r="T199" s="14">
        <f t="shared" si="134"/>
        <v>40965.038799851842</v>
      </c>
      <c r="U199" s="14">
        <f t="shared" si="134"/>
        <v>55097.064020065511</v>
      </c>
      <c r="V199" s="14">
        <f t="shared" si="134"/>
        <v>69567.597697904872</v>
      </c>
      <c r="W199" s="14">
        <f t="shared" si="134"/>
        <v>77043.520784831198</v>
      </c>
      <c r="X199" s="14">
        <f t="shared" si="134"/>
        <v>78100.64777374643</v>
      </c>
      <c r="Y199" s="14">
        <f t="shared" si="134"/>
        <v>79333.431027696788</v>
      </c>
      <c r="Z199" s="14">
        <f t="shared" si="134"/>
        <v>80950.031546332946</v>
      </c>
      <c r="AA199" s="14">
        <f t="shared" si="134"/>
        <v>82991.818852287804</v>
      </c>
    </row>
    <row r="200" spans="1:27" ht="14.45" hidden="1" customHeight="1" x14ac:dyDescent="0.25">
      <c r="A200" s="68"/>
      <c r="B200" s="142" t="s">
        <v>116</v>
      </c>
      <c r="C200" s="73">
        <f t="shared" ref="C200:AA200" si="135">C179+C198</f>
        <v>0</v>
      </c>
      <c r="D200" s="73">
        <f t="shared" si="135"/>
        <v>0</v>
      </c>
      <c r="E200" s="73">
        <f t="shared" si="135"/>
        <v>655.42233136807556</v>
      </c>
      <c r="F200" s="73">
        <f t="shared" si="135"/>
        <v>1386.4318308733127</v>
      </c>
      <c r="G200" s="73">
        <f t="shared" si="135"/>
        <v>2039.8215088849367</v>
      </c>
      <c r="H200" s="73">
        <f t="shared" si="135"/>
        <v>9113.6558563104063</v>
      </c>
      <c r="I200" s="73">
        <f t="shared" si="135"/>
        <v>28228.754723310311</v>
      </c>
      <c r="J200" s="73">
        <f t="shared" si="135"/>
        <v>44367.065552849032</v>
      </c>
      <c r="K200" s="73">
        <f t="shared" si="135"/>
        <v>23212.985212084161</v>
      </c>
      <c r="L200" s="73">
        <f t="shared" si="135"/>
        <v>8126.147229159842</v>
      </c>
      <c r="M200" s="73">
        <f t="shared" si="135"/>
        <v>10903.799918133282</v>
      </c>
      <c r="N200" s="73">
        <f t="shared" si="135"/>
        <v>18552.951612516048</v>
      </c>
      <c r="O200" s="73">
        <f t="shared" si="135"/>
        <v>23129.652251322103</v>
      </c>
      <c r="P200" s="73">
        <f t="shared" si="135"/>
        <v>19818.416366749992</v>
      </c>
      <c r="Q200" s="73">
        <f t="shared" si="135"/>
        <v>18082.077128408309</v>
      </c>
      <c r="R200" s="73">
        <f t="shared" si="135"/>
        <v>13357.794606108704</v>
      </c>
      <c r="S200" s="73">
        <f t="shared" si="135"/>
        <v>18357.483166375521</v>
      </c>
      <c r="T200" s="73">
        <f t="shared" si="135"/>
        <v>73265.021504261051</v>
      </c>
      <c r="U200" s="73">
        <f t="shared" si="135"/>
        <v>87767.955216088521</v>
      </c>
      <c r="V200" s="73">
        <f t="shared" si="135"/>
        <v>86495.757985063043</v>
      </c>
      <c r="W200" s="73">
        <f t="shared" si="135"/>
        <v>44389.660713615376</v>
      </c>
      <c r="X200" s="73">
        <f t="shared" si="135"/>
        <v>13749.415598593599</v>
      </c>
      <c r="Y200" s="73">
        <f t="shared" si="135"/>
        <v>16389.4611292915</v>
      </c>
      <c r="Z200" s="73">
        <f t="shared" si="135"/>
        <v>22110.059026743907</v>
      </c>
      <c r="AA200" s="73">
        <f t="shared" si="135"/>
        <v>23129.652251322103</v>
      </c>
    </row>
    <row r="201" spans="1:27" hidden="1" x14ac:dyDescent="0.25">
      <c r="A201" s="68"/>
      <c r="B201" s="143" t="s">
        <v>163</v>
      </c>
      <c r="C201" s="71"/>
      <c r="D201" s="71">
        <f t="shared" ref="D201:AA201" si="136">D200-D124</f>
        <v>0</v>
      </c>
      <c r="E201" s="71">
        <f t="shared" si="136"/>
        <v>0</v>
      </c>
      <c r="F201" s="71">
        <f t="shared" si="136"/>
        <v>0</v>
      </c>
      <c r="G201" s="71">
        <f t="shared" si="136"/>
        <v>0</v>
      </c>
      <c r="H201" s="71">
        <f t="shared" si="136"/>
        <v>0</v>
      </c>
      <c r="I201" s="71">
        <f t="shared" si="136"/>
        <v>0</v>
      </c>
      <c r="J201" s="71">
        <f t="shared" si="136"/>
        <v>0</v>
      </c>
      <c r="K201" s="71">
        <f t="shared" si="136"/>
        <v>0</v>
      </c>
      <c r="L201" s="71">
        <f t="shared" si="136"/>
        <v>0</v>
      </c>
      <c r="M201" s="71">
        <f t="shared" si="136"/>
        <v>0</v>
      </c>
      <c r="N201" s="71">
        <f t="shared" si="136"/>
        <v>0</v>
      </c>
      <c r="O201" s="71">
        <f t="shared" si="136"/>
        <v>0</v>
      </c>
      <c r="P201" s="71">
        <f t="shared" si="136"/>
        <v>0</v>
      </c>
      <c r="Q201" s="71">
        <f t="shared" si="136"/>
        <v>0</v>
      </c>
      <c r="R201" s="71">
        <f t="shared" si="136"/>
        <v>0</v>
      </c>
      <c r="S201" s="71">
        <f t="shared" si="136"/>
        <v>0</v>
      </c>
      <c r="T201" s="71">
        <f t="shared" si="136"/>
        <v>0</v>
      </c>
      <c r="U201" s="71">
        <f t="shared" si="136"/>
        <v>0</v>
      </c>
      <c r="V201" s="71">
        <f t="shared" si="136"/>
        <v>0</v>
      </c>
      <c r="W201" s="71">
        <f t="shared" si="136"/>
        <v>0</v>
      </c>
      <c r="X201" s="71">
        <f t="shared" si="136"/>
        <v>0</v>
      </c>
      <c r="Y201" s="71">
        <f t="shared" si="136"/>
        <v>0</v>
      </c>
      <c r="Z201" s="71">
        <f t="shared" si="136"/>
        <v>0</v>
      </c>
      <c r="AA201" s="71">
        <f t="shared" si="136"/>
        <v>0</v>
      </c>
    </row>
    <row r="202" spans="1:27" hidden="1" x14ac:dyDescent="0.25">
      <c r="A202" s="68"/>
      <c r="B202" s="68"/>
      <c r="C202" s="71"/>
      <c r="D202" s="71"/>
      <c r="E202" s="71"/>
      <c r="F202" s="71"/>
      <c r="G202" s="71"/>
      <c r="H202" s="71"/>
      <c r="I202" s="71"/>
      <c r="J202" s="71"/>
      <c r="K202" s="71"/>
      <c r="L202" s="71"/>
      <c r="M202" s="71"/>
      <c r="N202" s="71"/>
    </row>
    <row r="203" spans="1:27" ht="15.75" hidden="1" thickBot="1" x14ac:dyDescent="0.3">
      <c r="A203" s="68"/>
      <c r="B203" s="179" t="s">
        <v>37</v>
      </c>
      <c r="C203" s="102">
        <f>C$2</f>
        <v>45658</v>
      </c>
      <c r="D203" s="102">
        <f t="shared" ref="D203:AA203" si="137">D$2</f>
        <v>45689</v>
      </c>
      <c r="E203" s="102">
        <f t="shared" si="137"/>
        <v>45717</v>
      </c>
      <c r="F203" s="102">
        <f t="shared" si="137"/>
        <v>45748</v>
      </c>
      <c r="G203" s="102">
        <f t="shared" si="137"/>
        <v>45778</v>
      </c>
      <c r="H203" s="102">
        <f t="shared" si="137"/>
        <v>45809</v>
      </c>
      <c r="I203" s="102">
        <f t="shared" si="137"/>
        <v>45839</v>
      </c>
      <c r="J203" s="102">
        <f t="shared" si="137"/>
        <v>45870</v>
      </c>
      <c r="K203" s="102">
        <f t="shared" si="137"/>
        <v>45901</v>
      </c>
      <c r="L203" s="102">
        <f t="shared" si="137"/>
        <v>45931</v>
      </c>
      <c r="M203" s="102">
        <f t="shared" si="137"/>
        <v>45962</v>
      </c>
      <c r="N203" s="102">
        <f t="shared" si="137"/>
        <v>45992</v>
      </c>
      <c r="O203" s="102">
        <f t="shared" si="137"/>
        <v>46023</v>
      </c>
      <c r="P203" s="102">
        <f t="shared" si="137"/>
        <v>46054</v>
      </c>
      <c r="Q203" s="102">
        <f t="shared" si="137"/>
        <v>46082</v>
      </c>
      <c r="R203" s="102">
        <f t="shared" si="137"/>
        <v>46113</v>
      </c>
      <c r="S203" s="102">
        <f t="shared" si="137"/>
        <v>46143</v>
      </c>
      <c r="T203" s="102">
        <f t="shared" si="137"/>
        <v>46174</v>
      </c>
      <c r="U203" s="102">
        <f t="shared" si="137"/>
        <v>46204</v>
      </c>
      <c r="V203" s="102">
        <f t="shared" si="137"/>
        <v>46235</v>
      </c>
      <c r="W203" s="102">
        <f t="shared" si="137"/>
        <v>46266</v>
      </c>
      <c r="X203" s="102">
        <f t="shared" si="137"/>
        <v>46296</v>
      </c>
      <c r="Y203" s="102">
        <f t="shared" si="137"/>
        <v>46327</v>
      </c>
      <c r="Z203" s="102">
        <f t="shared" si="137"/>
        <v>46357</v>
      </c>
      <c r="AA203" s="102">
        <f t="shared" si="137"/>
        <v>46388</v>
      </c>
    </row>
    <row r="204" spans="1:27" hidden="1" x14ac:dyDescent="0.25">
      <c r="A204" s="68"/>
      <c r="B204" s="178" t="s">
        <v>117</v>
      </c>
      <c r="C204" s="81">
        <f>C179*'YTD PROGRAM SUMMARY'!C43</f>
        <v>0</v>
      </c>
      <c r="D204" s="81">
        <f>D179*'YTD PROGRAM SUMMARY'!D43</f>
        <v>0</v>
      </c>
      <c r="E204" s="81">
        <f>E179*'YTD PROGRAM SUMMARY'!E43</f>
        <v>129.53026167879861</v>
      </c>
      <c r="F204" s="81">
        <f>F179*'YTD PROGRAM SUMMARY'!F43</f>
        <v>0</v>
      </c>
      <c r="G204" s="81">
        <f>G179*'YTD PROGRAM SUMMARY'!G43</f>
        <v>1860.9864236140588</v>
      </c>
      <c r="H204" s="81">
        <f>H179*'YTD PROGRAM SUMMARY'!H43</f>
        <v>7760.7867176276768</v>
      </c>
      <c r="I204" s="81">
        <f>I179*'YTD PROGRAM SUMMARY'!I43</f>
        <v>23408.812656907106</v>
      </c>
      <c r="J204" s="81">
        <f>J179*'YTD PROGRAM SUMMARY'!J43</f>
        <v>36978.497907675999</v>
      </c>
      <c r="K204" s="81">
        <f>K179*'YTD PROGRAM SUMMARY'!K43</f>
        <v>19347.471184600319</v>
      </c>
      <c r="L204" s="81">
        <f>L179*'YTD PROGRAM SUMMARY'!L43</f>
        <v>7503.5846127923469</v>
      </c>
      <c r="M204" s="81">
        <f>M179*'YTD PROGRAM SUMMARY'!M43</f>
        <v>0</v>
      </c>
      <c r="N204" s="81">
        <f>N179*'YTD PROGRAM SUMMARY'!N43</f>
        <v>0</v>
      </c>
      <c r="O204" s="151">
        <f>O179*'YTD PROGRAM SUMMARY'!O43</f>
        <v>0</v>
      </c>
      <c r="P204" s="151">
        <f>P179*'YTD PROGRAM SUMMARY'!P43</f>
        <v>0</v>
      </c>
      <c r="Q204" s="151">
        <f>Q179*'YTD PROGRAM SUMMARY'!Q43</f>
        <v>0</v>
      </c>
      <c r="R204" s="151">
        <f>R179*'YTD PROGRAM SUMMARY'!R43</f>
        <v>0</v>
      </c>
      <c r="S204" s="151">
        <f>S179*'YTD PROGRAM SUMMARY'!S43</f>
        <v>0</v>
      </c>
      <c r="T204" s="151">
        <f>T179*'YTD PROGRAM SUMMARY'!T43</f>
        <v>0</v>
      </c>
      <c r="U204" s="151">
        <f>U179*'YTD PROGRAM SUMMARY'!U43</f>
        <v>0</v>
      </c>
      <c r="V204" s="151">
        <f>V179*'YTD PROGRAM SUMMARY'!V43</f>
        <v>0</v>
      </c>
      <c r="W204" s="151">
        <f>W179*'YTD PROGRAM SUMMARY'!W43</f>
        <v>0</v>
      </c>
      <c r="X204" s="151">
        <f>X179*'YTD PROGRAM SUMMARY'!X43</f>
        <v>0</v>
      </c>
      <c r="Y204" s="151">
        <f>Y179*'YTD PROGRAM SUMMARY'!Y43</f>
        <v>0</v>
      </c>
      <c r="Z204" s="151">
        <f>Z179*'YTD PROGRAM SUMMARY'!Z43</f>
        <v>0</v>
      </c>
      <c r="AA204" s="151">
        <f>AA179*'YTD PROGRAM SUMMARY'!AA43</f>
        <v>0</v>
      </c>
    </row>
    <row r="205" spans="1:27" ht="15.75" hidden="1" thickBot="1" x14ac:dyDescent="0.3">
      <c r="A205" s="68"/>
      <c r="B205" s="60" t="s">
        <v>118</v>
      </c>
      <c r="C205" s="74">
        <f>C198*'YTD PROGRAM SUMMARY'!C43</f>
        <v>0</v>
      </c>
      <c r="D205" s="74">
        <f>D198*'YTD PROGRAM SUMMARY'!D43</f>
        <v>0</v>
      </c>
      <c r="E205" s="74">
        <f>E198*'YTD PROGRAM SUMMARY'!E43</f>
        <v>8.6191497379427524</v>
      </c>
      <c r="F205" s="74">
        <f>F198*'YTD PROGRAM SUMMARY'!F43</f>
        <v>0</v>
      </c>
      <c r="G205" s="74">
        <f>G198*'YTD PROGRAM SUMMARY'!G43</f>
        <v>178.83508527087801</v>
      </c>
      <c r="H205" s="74">
        <f>H198*'YTD PROGRAM SUMMARY'!H43</f>
        <v>1352.86913868273</v>
      </c>
      <c r="I205" s="74">
        <f>I198*'YTD PROGRAM SUMMARY'!I43</f>
        <v>4362.279436003686</v>
      </c>
      <c r="J205" s="74">
        <f>J198*'YTD PROGRAM SUMMARY'!J43</f>
        <v>7388.5676451730351</v>
      </c>
      <c r="K205" s="74">
        <f>K198*'YTD PROGRAM SUMMARY'!K43</f>
        <v>3865.5140274838404</v>
      </c>
      <c r="L205" s="74">
        <f>L198*'YTD PROGRAM SUMMARY'!L43</f>
        <v>622.56261636749559</v>
      </c>
      <c r="M205" s="74">
        <f>M198*'YTD PROGRAM SUMMARY'!M43</f>
        <v>0</v>
      </c>
      <c r="N205" s="74">
        <f>N198*'YTD PROGRAM SUMMARY'!N43</f>
        <v>0</v>
      </c>
      <c r="O205" s="145">
        <f>O198*'YTD PROGRAM SUMMARY'!O43</f>
        <v>0</v>
      </c>
      <c r="P205" s="145">
        <f>P198*'YTD PROGRAM SUMMARY'!P43</f>
        <v>0</v>
      </c>
      <c r="Q205" s="145">
        <f>Q198*'YTD PROGRAM SUMMARY'!Q43</f>
        <v>0</v>
      </c>
      <c r="R205" s="145">
        <f>R198*'YTD PROGRAM SUMMARY'!R43</f>
        <v>0</v>
      </c>
      <c r="S205" s="145">
        <f>S198*'YTD PROGRAM SUMMARY'!S43</f>
        <v>0</v>
      </c>
      <c r="T205" s="145">
        <f>T198*'YTD PROGRAM SUMMARY'!T43</f>
        <v>0</v>
      </c>
      <c r="U205" s="145">
        <f>U198*'YTD PROGRAM SUMMARY'!U43</f>
        <v>0</v>
      </c>
      <c r="V205" s="145">
        <f>V198*'YTD PROGRAM SUMMARY'!V43</f>
        <v>0</v>
      </c>
      <c r="W205" s="145">
        <f>W198*'YTD PROGRAM SUMMARY'!W43</f>
        <v>0</v>
      </c>
      <c r="X205" s="145">
        <f>X198*'YTD PROGRAM SUMMARY'!X43</f>
        <v>0</v>
      </c>
      <c r="Y205" s="145">
        <f>Y198*'YTD PROGRAM SUMMARY'!Y43</f>
        <v>0</v>
      </c>
      <c r="Z205" s="145">
        <f>Z198*'YTD PROGRAM SUMMARY'!Z43</f>
        <v>0</v>
      </c>
      <c r="AA205" s="145">
        <f>AA198*'YTD PROGRAM SUMMARY'!AA43</f>
        <v>0</v>
      </c>
    </row>
    <row r="206" spans="1:27" hidden="1" x14ac:dyDescent="0.25">
      <c r="A206" s="68"/>
      <c r="B206" s="178" t="s">
        <v>119</v>
      </c>
      <c r="C206" s="75">
        <f t="shared" ref="C206:AA206" si="138">IFERROR(C204/C124,0)</f>
        <v>0</v>
      </c>
      <c r="D206" s="75">
        <f t="shared" si="138"/>
        <v>0</v>
      </c>
      <c r="E206" s="75">
        <f t="shared" si="138"/>
        <v>0.19762869752763476</v>
      </c>
      <c r="F206" s="75">
        <f t="shared" si="138"/>
        <v>0</v>
      </c>
      <c r="G206" s="75">
        <f t="shared" si="138"/>
        <v>0.91232807160238349</v>
      </c>
      <c r="H206" s="75">
        <f t="shared" si="138"/>
        <v>0.85155582347933534</v>
      </c>
      <c r="I206" s="75">
        <f t="shared" si="138"/>
        <v>0.82925417314200323</v>
      </c>
      <c r="J206" s="75">
        <f t="shared" si="138"/>
        <v>0.83346729036266909</v>
      </c>
      <c r="K206" s="75">
        <f t="shared" si="138"/>
        <v>0.83347622065120941</v>
      </c>
      <c r="L206" s="75">
        <f t="shared" si="138"/>
        <v>0.92338772621132292</v>
      </c>
      <c r="M206" s="75">
        <f t="shared" si="138"/>
        <v>0</v>
      </c>
      <c r="N206" s="75">
        <f t="shared" si="138"/>
        <v>0</v>
      </c>
      <c r="O206" s="146">
        <f t="shared" si="138"/>
        <v>0</v>
      </c>
      <c r="P206" s="146">
        <f t="shared" si="138"/>
        <v>0</v>
      </c>
      <c r="Q206" s="146">
        <f t="shared" si="138"/>
        <v>0</v>
      </c>
      <c r="R206" s="146">
        <f t="shared" si="138"/>
        <v>0</v>
      </c>
      <c r="S206" s="146">
        <f t="shared" si="138"/>
        <v>0</v>
      </c>
      <c r="T206" s="146">
        <f t="shared" si="138"/>
        <v>0</v>
      </c>
      <c r="U206" s="146">
        <f t="shared" si="138"/>
        <v>0</v>
      </c>
      <c r="V206" s="146">
        <f t="shared" si="138"/>
        <v>0</v>
      </c>
      <c r="W206" s="146">
        <f t="shared" si="138"/>
        <v>0</v>
      </c>
      <c r="X206" s="146">
        <f t="shared" si="138"/>
        <v>0</v>
      </c>
      <c r="Y206" s="146">
        <f t="shared" si="138"/>
        <v>0</v>
      </c>
      <c r="Z206" s="146">
        <f t="shared" si="138"/>
        <v>0</v>
      </c>
      <c r="AA206" s="146">
        <f t="shared" si="138"/>
        <v>0</v>
      </c>
    </row>
    <row r="207" spans="1:27" ht="15.75" hidden="1" thickBot="1" x14ac:dyDescent="0.3">
      <c r="A207" s="68"/>
      <c r="B207" s="60" t="s">
        <v>120</v>
      </c>
      <c r="C207" s="76">
        <f t="shared" ref="C207:AA207" si="139">IFERROR(C205/C124,0)</f>
        <v>0</v>
      </c>
      <c r="D207" s="76">
        <f t="shared" si="139"/>
        <v>0</v>
      </c>
      <c r="E207" s="76">
        <f t="shared" si="139"/>
        <v>1.3150528026641748E-2</v>
      </c>
      <c r="F207" s="76">
        <f t="shared" si="139"/>
        <v>0</v>
      </c>
      <c r="G207" s="76">
        <f t="shared" si="139"/>
        <v>8.767192839761638E-2</v>
      </c>
      <c r="H207" s="76">
        <f t="shared" si="139"/>
        <v>0.14844417652066449</v>
      </c>
      <c r="I207" s="76">
        <f t="shared" si="139"/>
        <v>0.1545331871264399</v>
      </c>
      <c r="J207" s="76">
        <f t="shared" si="139"/>
        <v>0.16653270963733094</v>
      </c>
      <c r="K207" s="76">
        <f t="shared" si="139"/>
        <v>0.16652377934879053</v>
      </c>
      <c r="L207" s="76">
        <f t="shared" si="139"/>
        <v>7.6612273788677368E-2</v>
      </c>
      <c r="M207" s="76">
        <f t="shared" si="139"/>
        <v>0</v>
      </c>
      <c r="N207" s="76">
        <f t="shared" si="139"/>
        <v>0</v>
      </c>
      <c r="O207" s="147">
        <f t="shared" si="139"/>
        <v>0</v>
      </c>
      <c r="P207" s="147">
        <f t="shared" si="139"/>
        <v>0</v>
      </c>
      <c r="Q207" s="147">
        <f t="shared" si="139"/>
        <v>0</v>
      </c>
      <c r="R207" s="147">
        <f t="shared" si="139"/>
        <v>0</v>
      </c>
      <c r="S207" s="147">
        <f t="shared" si="139"/>
        <v>0</v>
      </c>
      <c r="T207" s="147">
        <f t="shared" si="139"/>
        <v>0</v>
      </c>
      <c r="U207" s="147">
        <f t="shared" si="139"/>
        <v>0</v>
      </c>
      <c r="V207" s="147">
        <f t="shared" si="139"/>
        <v>0</v>
      </c>
      <c r="W207" s="147">
        <f t="shared" si="139"/>
        <v>0</v>
      </c>
      <c r="X207" s="147">
        <f t="shared" si="139"/>
        <v>0</v>
      </c>
      <c r="Y207" s="147">
        <f t="shared" si="139"/>
        <v>0</v>
      </c>
      <c r="Z207" s="147">
        <f t="shared" si="139"/>
        <v>0</v>
      </c>
      <c r="AA207" s="147">
        <f t="shared" si="139"/>
        <v>0</v>
      </c>
    </row>
    <row r="208" spans="1:27" s="1" customFormat="1" ht="15.75" hidden="1" thickBot="1" x14ac:dyDescent="0.3">
      <c r="A208" s="77"/>
      <c r="B208" s="180" t="s">
        <v>121</v>
      </c>
      <c r="C208" s="78">
        <f>C206+C207</f>
        <v>0</v>
      </c>
      <c r="D208" s="78">
        <f t="shared" ref="D208:N208" si="140">D206+D207</f>
        <v>0</v>
      </c>
      <c r="E208" s="79">
        <f t="shared" si="140"/>
        <v>0.2107792255542765</v>
      </c>
      <c r="F208" s="79">
        <f t="shared" si="140"/>
        <v>0</v>
      </c>
      <c r="G208" s="79">
        <f t="shared" si="140"/>
        <v>0.99999999999999989</v>
      </c>
      <c r="H208" s="79">
        <f t="shared" si="140"/>
        <v>0.99999999999999978</v>
      </c>
      <c r="I208" s="79">
        <f t="shared" si="140"/>
        <v>0.98378736026844316</v>
      </c>
      <c r="J208" s="79">
        <f t="shared" si="140"/>
        <v>1</v>
      </c>
      <c r="K208" s="79">
        <f t="shared" si="140"/>
        <v>1</v>
      </c>
      <c r="L208" s="79">
        <f t="shared" si="140"/>
        <v>1.0000000000000002</v>
      </c>
      <c r="M208" s="80">
        <f t="shared" si="140"/>
        <v>0</v>
      </c>
      <c r="N208" s="80">
        <f t="shared" si="140"/>
        <v>0</v>
      </c>
      <c r="O208" s="148">
        <f>O206+O207</f>
        <v>0</v>
      </c>
      <c r="P208" s="148">
        <f t="shared" ref="P208:Z208" si="141">P206+P207</f>
        <v>0</v>
      </c>
      <c r="Q208" s="149">
        <f t="shared" si="141"/>
        <v>0</v>
      </c>
      <c r="R208" s="149">
        <f t="shared" si="141"/>
        <v>0</v>
      </c>
      <c r="S208" s="149">
        <f t="shared" si="141"/>
        <v>0</v>
      </c>
      <c r="T208" s="149">
        <f t="shared" si="141"/>
        <v>0</v>
      </c>
      <c r="U208" s="149">
        <f t="shared" si="141"/>
        <v>0</v>
      </c>
      <c r="V208" s="149">
        <f t="shared" si="141"/>
        <v>0</v>
      </c>
      <c r="W208" s="149">
        <f t="shared" si="141"/>
        <v>0</v>
      </c>
      <c r="X208" s="149">
        <f t="shared" si="141"/>
        <v>0</v>
      </c>
      <c r="Y208" s="150">
        <f t="shared" si="141"/>
        <v>0</v>
      </c>
      <c r="Z208" s="150">
        <f t="shared" si="141"/>
        <v>0</v>
      </c>
      <c r="AA208" s="148">
        <f>AA206+AA207</f>
        <v>0</v>
      </c>
    </row>
    <row r="209" spans="1:27" hidden="1" x14ac:dyDescent="0.25">
      <c r="A209" s="68"/>
      <c r="B209" s="68"/>
      <c r="C209" s="71"/>
      <c r="D209" s="71"/>
      <c r="E209" s="71"/>
      <c r="F209" s="71"/>
      <c r="G209" s="71"/>
      <c r="H209" s="71"/>
      <c r="I209" s="71"/>
      <c r="J209" s="71"/>
      <c r="K209" s="71"/>
      <c r="L209" s="71"/>
      <c r="M209" s="71"/>
      <c r="N209" s="71"/>
      <c r="O209" s="71"/>
      <c r="P209" s="71"/>
      <c r="Q209" s="71"/>
      <c r="R209" s="71"/>
      <c r="S209" s="71"/>
      <c r="T209" s="71"/>
      <c r="U209" s="71"/>
      <c r="V209" s="71"/>
      <c r="W209" s="71"/>
      <c r="X209" s="71"/>
      <c r="Y209" s="71"/>
      <c r="Z209" s="71"/>
      <c r="AA209" s="71"/>
    </row>
    <row r="210" spans="1:27" ht="15.75" hidden="1" thickBot="1" x14ac:dyDescent="0.3">
      <c r="A210" s="68"/>
      <c r="B210" s="179" t="s">
        <v>35</v>
      </c>
      <c r="C210" s="102">
        <f>C$2</f>
        <v>45658</v>
      </c>
      <c r="D210" s="102">
        <f t="shared" ref="D210:AA210" si="142">D$2</f>
        <v>45689</v>
      </c>
      <c r="E210" s="102">
        <f t="shared" si="142"/>
        <v>45717</v>
      </c>
      <c r="F210" s="102">
        <f t="shared" si="142"/>
        <v>45748</v>
      </c>
      <c r="G210" s="102">
        <f t="shared" si="142"/>
        <v>45778</v>
      </c>
      <c r="H210" s="102">
        <f t="shared" si="142"/>
        <v>45809</v>
      </c>
      <c r="I210" s="102">
        <f t="shared" si="142"/>
        <v>45839</v>
      </c>
      <c r="J210" s="102">
        <f t="shared" si="142"/>
        <v>45870</v>
      </c>
      <c r="K210" s="102">
        <f t="shared" si="142"/>
        <v>45901</v>
      </c>
      <c r="L210" s="102">
        <f t="shared" si="142"/>
        <v>45931</v>
      </c>
      <c r="M210" s="102">
        <f t="shared" si="142"/>
        <v>45962</v>
      </c>
      <c r="N210" s="102">
        <f t="shared" si="142"/>
        <v>45992</v>
      </c>
      <c r="O210" s="102">
        <f t="shared" si="142"/>
        <v>46023</v>
      </c>
      <c r="P210" s="102">
        <f t="shared" si="142"/>
        <v>46054</v>
      </c>
      <c r="Q210" s="102">
        <f t="shared" si="142"/>
        <v>46082</v>
      </c>
      <c r="R210" s="102">
        <f t="shared" si="142"/>
        <v>46113</v>
      </c>
      <c r="S210" s="102">
        <f t="shared" si="142"/>
        <v>46143</v>
      </c>
      <c r="T210" s="102">
        <f t="shared" si="142"/>
        <v>46174</v>
      </c>
      <c r="U210" s="102">
        <f t="shared" si="142"/>
        <v>46204</v>
      </c>
      <c r="V210" s="102">
        <f t="shared" si="142"/>
        <v>46235</v>
      </c>
      <c r="W210" s="102">
        <f t="shared" si="142"/>
        <v>46266</v>
      </c>
      <c r="X210" s="102">
        <f t="shared" si="142"/>
        <v>46296</v>
      </c>
      <c r="Y210" s="102">
        <f t="shared" si="142"/>
        <v>46327</v>
      </c>
      <c r="Z210" s="102">
        <f t="shared" si="142"/>
        <v>46357</v>
      </c>
      <c r="AA210" s="102">
        <f t="shared" si="142"/>
        <v>46388</v>
      </c>
    </row>
    <row r="211" spans="1:27" hidden="1" x14ac:dyDescent="0.25">
      <c r="A211" s="68"/>
      <c r="B211" s="178" t="s">
        <v>122</v>
      </c>
      <c r="C211" s="81">
        <f>C179*'YTD PROGRAM SUMMARY'!C44</f>
        <v>0</v>
      </c>
      <c r="D211" s="81">
        <f>D179*'YTD PROGRAM SUMMARY'!D44</f>
        <v>0</v>
      </c>
      <c r="E211" s="81">
        <f>E179*'YTD PROGRAM SUMMARY'!E44</f>
        <v>485.00023267223992</v>
      </c>
      <c r="F211" s="81">
        <f>F179*'YTD PROGRAM SUMMARY'!F44</f>
        <v>0</v>
      </c>
      <c r="G211" s="81">
        <f>G179*'YTD PROGRAM SUMMARY'!G44</f>
        <v>0</v>
      </c>
      <c r="H211" s="81">
        <f>H179*'YTD PROGRAM SUMMARY'!H44</f>
        <v>0</v>
      </c>
      <c r="I211" s="81">
        <f>I179*'YTD PROGRAM SUMMARY'!I44</f>
        <v>385.77304555568566</v>
      </c>
      <c r="J211" s="81">
        <f>J179*'YTD PROGRAM SUMMARY'!J44</f>
        <v>0</v>
      </c>
      <c r="K211" s="81">
        <f>K179*'YTD PROGRAM SUMMARY'!K44</f>
        <v>0</v>
      </c>
      <c r="L211" s="81">
        <f>L179*'YTD PROGRAM SUMMARY'!L44</f>
        <v>0</v>
      </c>
      <c r="M211" s="81">
        <f>M179*'YTD PROGRAM SUMMARY'!M44</f>
        <v>0</v>
      </c>
      <c r="N211" s="81">
        <f>N179*'YTD PROGRAM SUMMARY'!N44</f>
        <v>0</v>
      </c>
      <c r="O211" s="151">
        <f>O179*'YTD PROGRAM SUMMARY'!O44</f>
        <v>0</v>
      </c>
      <c r="P211" s="151">
        <f>P179*'YTD PROGRAM SUMMARY'!P44</f>
        <v>0</v>
      </c>
      <c r="Q211" s="151">
        <f>Q179*'YTD PROGRAM SUMMARY'!Q44</f>
        <v>0</v>
      </c>
      <c r="R211" s="151">
        <f>R179*'YTD PROGRAM SUMMARY'!R44</f>
        <v>0</v>
      </c>
      <c r="S211" s="151">
        <f>S179*'YTD PROGRAM SUMMARY'!S44</f>
        <v>0</v>
      </c>
      <c r="T211" s="151">
        <f>T179*'YTD PROGRAM SUMMARY'!T44</f>
        <v>0</v>
      </c>
      <c r="U211" s="151">
        <f>U179*'YTD PROGRAM SUMMARY'!U44</f>
        <v>0</v>
      </c>
      <c r="V211" s="151">
        <f>V179*'YTD PROGRAM SUMMARY'!V44</f>
        <v>0</v>
      </c>
      <c r="W211" s="151">
        <f>W179*'YTD PROGRAM SUMMARY'!W44</f>
        <v>0</v>
      </c>
      <c r="X211" s="151">
        <f>X179*'YTD PROGRAM SUMMARY'!X44</f>
        <v>0</v>
      </c>
      <c r="Y211" s="151">
        <f>Y179*'YTD PROGRAM SUMMARY'!Y44</f>
        <v>0</v>
      </c>
      <c r="Z211" s="151">
        <f>Z179*'YTD PROGRAM SUMMARY'!Z44</f>
        <v>0</v>
      </c>
      <c r="AA211" s="151">
        <f>AA179*'YTD PROGRAM SUMMARY'!AA44</f>
        <v>0</v>
      </c>
    </row>
    <row r="212" spans="1:27" ht="15.75" hidden="1" thickBot="1" x14ac:dyDescent="0.3">
      <c r="A212" s="68"/>
      <c r="B212" s="60" t="s">
        <v>123</v>
      </c>
      <c r="C212" s="74">
        <f>C198*'YTD PROGRAM SUMMARY'!C44</f>
        <v>0</v>
      </c>
      <c r="D212" s="74">
        <f>D198*'YTD PROGRAM SUMMARY'!D44</f>
        <v>0</v>
      </c>
      <c r="E212" s="74">
        <f>E198*'YTD PROGRAM SUMMARY'!E44</f>
        <v>32.272687279094228</v>
      </c>
      <c r="F212" s="74">
        <f>F198*'YTD PROGRAM SUMMARY'!F44</f>
        <v>0</v>
      </c>
      <c r="G212" s="74">
        <f>G198*'YTD PROGRAM SUMMARY'!G44</f>
        <v>0</v>
      </c>
      <c r="H212" s="74">
        <f>H198*'YTD PROGRAM SUMMARY'!H44</f>
        <v>0</v>
      </c>
      <c r="I212" s="74">
        <f>I198*'YTD PROGRAM SUMMARY'!I44</f>
        <v>71.889584843831528</v>
      </c>
      <c r="J212" s="74">
        <f>J198*'YTD PROGRAM SUMMARY'!J44</f>
        <v>0</v>
      </c>
      <c r="K212" s="74">
        <f>K198*'YTD PROGRAM SUMMARY'!K44</f>
        <v>0</v>
      </c>
      <c r="L212" s="74">
        <f>L198*'YTD PROGRAM SUMMARY'!L44</f>
        <v>0</v>
      </c>
      <c r="M212" s="74">
        <f>M198*'YTD PROGRAM SUMMARY'!M44</f>
        <v>0</v>
      </c>
      <c r="N212" s="74">
        <f>N198*'YTD PROGRAM SUMMARY'!N44</f>
        <v>0</v>
      </c>
      <c r="O212" s="145">
        <f>O198*'YTD PROGRAM SUMMARY'!O44</f>
        <v>0</v>
      </c>
      <c r="P212" s="145">
        <f>P198*'YTD PROGRAM SUMMARY'!P44</f>
        <v>0</v>
      </c>
      <c r="Q212" s="145">
        <f>Q198*'YTD PROGRAM SUMMARY'!Q44</f>
        <v>0</v>
      </c>
      <c r="R212" s="145">
        <f>R198*'YTD PROGRAM SUMMARY'!R44</f>
        <v>0</v>
      </c>
      <c r="S212" s="145">
        <f>S198*'YTD PROGRAM SUMMARY'!S44</f>
        <v>0</v>
      </c>
      <c r="T212" s="145">
        <f>T198*'YTD PROGRAM SUMMARY'!T44</f>
        <v>0</v>
      </c>
      <c r="U212" s="145">
        <f>U198*'YTD PROGRAM SUMMARY'!U44</f>
        <v>0</v>
      </c>
      <c r="V212" s="145">
        <f>V198*'YTD PROGRAM SUMMARY'!V44</f>
        <v>0</v>
      </c>
      <c r="W212" s="145">
        <f>W198*'YTD PROGRAM SUMMARY'!W44</f>
        <v>0</v>
      </c>
      <c r="X212" s="145">
        <f>X198*'YTD PROGRAM SUMMARY'!X44</f>
        <v>0</v>
      </c>
      <c r="Y212" s="145">
        <f>Y198*'YTD PROGRAM SUMMARY'!Y44</f>
        <v>0</v>
      </c>
      <c r="Z212" s="145">
        <f>Z198*'YTD PROGRAM SUMMARY'!Z44</f>
        <v>0</v>
      </c>
      <c r="AA212" s="145">
        <f>AA198*'YTD PROGRAM SUMMARY'!AA44</f>
        <v>0</v>
      </c>
    </row>
    <row r="213" spans="1:27" hidden="1" x14ac:dyDescent="0.25">
      <c r="A213" s="68"/>
      <c r="B213" s="178" t="s">
        <v>124</v>
      </c>
      <c r="C213" s="75">
        <f t="shared" ref="C213:Y213" si="143">IFERROR(C211/C124,0)</f>
        <v>0</v>
      </c>
      <c r="D213" s="75">
        <f t="shared" si="143"/>
        <v>0</v>
      </c>
      <c r="E213" s="75">
        <f t="shared" si="143"/>
        <v>0.73998124485610628</v>
      </c>
      <c r="F213" s="75">
        <f t="shared" si="143"/>
        <v>0</v>
      </c>
      <c r="G213" s="75">
        <f t="shared" si="143"/>
        <v>0</v>
      </c>
      <c r="H213" s="75">
        <f t="shared" si="143"/>
        <v>0</v>
      </c>
      <c r="I213" s="75">
        <f t="shared" si="143"/>
        <v>1.3665960448376702E-2</v>
      </c>
      <c r="J213" s="75">
        <f t="shared" si="143"/>
        <v>0</v>
      </c>
      <c r="K213" s="75">
        <f t="shared" si="143"/>
        <v>0</v>
      </c>
      <c r="L213" s="75">
        <f t="shared" si="143"/>
        <v>0</v>
      </c>
      <c r="M213" s="75">
        <f t="shared" si="143"/>
        <v>0</v>
      </c>
      <c r="N213" s="75">
        <f t="shared" si="143"/>
        <v>0</v>
      </c>
      <c r="O213" s="146">
        <f t="shared" si="143"/>
        <v>0</v>
      </c>
      <c r="P213" s="146">
        <f t="shared" si="143"/>
        <v>0</v>
      </c>
      <c r="Q213" s="146">
        <f t="shared" si="143"/>
        <v>0</v>
      </c>
      <c r="R213" s="146">
        <f t="shared" si="143"/>
        <v>0</v>
      </c>
      <c r="S213" s="146">
        <f t="shared" si="143"/>
        <v>0</v>
      </c>
      <c r="T213" s="146">
        <f t="shared" si="143"/>
        <v>0</v>
      </c>
      <c r="U213" s="146">
        <f t="shared" si="143"/>
        <v>0</v>
      </c>
      <c r="V213" s="146">
        <f t="shared" si="143"/>
        <v>0</v>
      </c>
      <c r="W213" s="146">
        <f t="shared" si="143"/>
        <v>0</v>
      </c>
      <c r="X213" s="146">
        <f t="shared" si="143"/>
        <v>0</v>
      </c>
      <c r="Y213" s="146">
        <f t="shared" si="143"/>
        <v>0</v>
      </c>
      <c r="Z213" s="146">
        <f>IFERROR(Z211/Z77,0)</f>
        <v>0</v>
      </c>
      <c r="AA213" s="146">
        <f t="shared" ref="AA213" si="144">IFERROR(AA211/AA124,0)</f>
        <v>0</v>
      </c>
    </row>
    <row r="214" spans="1:27" ht="15.75" hidden="1" thickBot="1" x14ac:dyDescent="0.3">
      <c r="A214" s="68"/>
      <c r="B214" s="60" t="s">
        <v>125</v>
      </c>
      <c r="C214" s="76">
        <f t="shared" ref="C214:Y214" si="145">IFERROR(C212/C124,0)</f>
        <v>0</v>
      </c>
      <c r="D214" s="76">
        <f t="shared" si="145"/>
        <v>0</v>
      </c>
      <c r="E214" s="76">
        <f t="shared" si="145"/>
        <v>4.9239529589617172E-2</v>
      </c>
      <c r="F214" s="76">
        <f t="shared" si="145"/>
        <v>0</v>
      </c>
      <c r="G214" s="76">
        <f t="shared" si="145"/>
        <v>0</v>
      </c>
      <c r="H214" s="76">
        <f t="shared" si="145"/>
        <v>0</v>
      </c>
      <c r="I214" s="76">
        <f t="shared" si="145"/>
        <v>2.5466792831802692E-3</v>
      </c>
      <c r="J214" s="76">
        <f t="shared" si="145"/>
        <v>0</v>
      </c>
      <c r="K214" s="76">
        <f t="shared" si="145"/>
        <v>0</v>
      </c>
      <c r="L214" s="76">
        <f t="shared" si="145"/>
        <v>0</v>
      </c>
      <c r="M214" s="76">
        <f t="shared" si="145"/>
        <v>0</v>
      </c>
      <c r="N214" s="76">
        <f t="shared" si="145"/>
        <v>0</v>
      </c>
      <c r="O214" s="147">
        <f t="shared" si="145"/>
        <v>0</v>
      </c>
      <c r="P214" s="147">
        <f t="shared" si="145"/>
        <v>0</v>
      </c>
      <c r="Q214" s="147">
        <f t="shared" si="145"/>
        <v>0</v>
      </c>
      <c r="R214" s="147">
        <f t="shared" si="145"/>
        <v>0</v>
      </c>
      <c r="S214" s="147">
        <f t="shared" si="145"/>
        <v>0</v>
      </c>
      <c r="T214" s="147">
        <f t="shared" si="145"/>
        <v>0</v>
      </c>
      <c r="U214" s="147">
        <f t="shared" si="145"/>
        <v>0</v>
      </c>
      <c r="V214" s="147">
        <f t="shared" si="145"/>
        <v>0</v>
      </c>
      <c r="W214" s="147">
        <f t="shared" si="145"/>
        <v>0</v>
      </c>
      <c r="X214" s="147">
        <f t="shared" si="145"/>
        <v>0</v>
      </c>
      <c r="Y214" s="147">
        <f t="shared" si="145"/>
        <v>0</v>
      </c>
      <c r="Z214" s="147">
        <f>IFERROR(Z212/Z78,0)</f>
        <v>0</v>
      </c>
      <c r="AA214" s="147">
        <f t="shared" ref="AA214" si="146">IFERROR(AA212/AA124,0)</f>
        <v>0</v>
      </c>
    </row>
    <row r="215" spans="1:27" s="1" customFormat="1" ht="15.75" hidden="1" thickBot="1" x14ac:dyDescent="0.3">
      <c r="A215" s="77"/>
      <c r="B215" s="180" t="s">
        <v>126</v>
      </c>
      <c r="C215" s="78">
        <f>C213+C214</f>
        <v>0</v>
      </c>
      <c r="D215" s="78">
        <f t="shared" ref="D215:N215" si="147">D213+D214</f>
        <v>0</v>
      </c>
      <c r="E215" s="79">
        <f t="shared" si="147"/>
        <v>0.78922077444572347</v>
      </c>
      <c r="F215" s="79">
        <f t="shared" si="147"/>
        <v>0</v>
      </c>
      <c r="G215" s="79">
        <f t="shared" si="147"/>
        <v>0</v>
      </c>
      <c r="H215" s="79">
        <f t="shared" si="147"/>
        <v>0</v>
      </c>
      <c r="I215" s="79">
        <f t="shared" si="147"/>
        <v>1.6212639731556972E-2</v>
      </c>
      <c r="J215" s="79">
        <f t="shared" si="147"/>
        <v>0</v>
      </c>
      <c r="K215" s="79">
        <f t="shared" si="147"/>
        <v>0</v>
      </c>
      <c r="L215" s="79">
        <f t="shared" si="147"/>
        <v>0</v>
      </c>
      <c r="M215" s="80">
        <f t="shared" si="147"/>
        <v>0</v>
      </c>
      <c r="N215" s="80">
        <f t="shared" si="147"/>
        <v>0</v>
      </c>
      <c r="O215" s="148">
        <f>O213+O214</f>
        <v>0</v>
      </c>
      <c r="P215" s="148">
        <f t="shared" ref="P215:X215" si="148">P213+P214</f>
        <v>0</v>
      </c>
      <c r="Q215" s="149">
        <f t="shared" si="148"/>
        <v>0</v>
      </c>
      <c r="R215" s="149">
        <f t="shared" si="148"/>
        <v>0</v>
      </c>
      <c r="S215" s="149">
        <f t="shared" si="148"/>
        <v>0</v>
      </c>
      <c r="T215" s="149">
        <f t="shared" si="148"/>
        <v>0</v>
      </c>
      <c r="U215" s="149">
        <f t="shared" si="148"/>
        <v>0</v>
      </c>
      <c r="V215" s="149">
        <f t="shared" si="148"/>
        <v>0</v>
      </c>
      <c r="W215" s="149">
        <f t="shared" si="148"/>
        <v>0</v>
      </c>
      <c r="X215" s="149">
        <f t="shared" si="148"/>
        <v>0</v>
      </c>
      <c r="Y215" s="150">
        <f>Y213+Y214</f>
        <v>0</v>
      </c>
      <c r="Z215" s="150">
        <f>Z213+Z214</f>
        <v>0</v>
      </c>
      <c r="AA215" s="148">
        <f>AA213+AA214</f>
        <v>0</v>
      </c>
    </row>
    <row r="216" spans="1:27" hidden="1" x14ac:dyDescent="0.25">
      <c r="A216" s="68"/>
      <c r="B216" s="68" t="s">
        <v>127</v>
      </c>
      <c r="C216" s="82">
        <f>C208+C215</f>
        <v>0</v>
      </c>
      <c r="D216" s="82">
        <f t="shared" ref="D216:N216" si="149">D208+D215</f>
        <v>0</v>
      </c>
      <c r="E216" s="82">
        <f t="shared" si="149"/>
        <v>1</v>
      </c>
      <c r="F216" s="82">
        <f t="shared" si="149"/>
        <v>0</v>
      </c>
      <c r="G216" s="82">
        <f t="shared" si="149"/>
        <v>0.99999999999999989</v>
      </c>
      <c r="H216" s="82">
        <f t="shared" si="149"/>
        <v>0.99999999999999978</v>
      </c>
      <c r="I216" s="82">
        <f t="shared" si="149"/>
        <v>1.0000000000000002</v>
      </c>
      <c r="J216" s="82">
        <f t="shared" si="149"/>
        <v>1</v>
      </c>
      <c r="K216" s="82">
        <f t="shared" si="149"/>
        <v>1</v>
      </c>
      <c r="L216" s="82">
        <f t="shared" si="149"/>
        <v>1.0000000000000002</v>
      </c>
      <c r="M216" s="82">
        <f t="shared" si="149"/>
        <v>0</v>
      </c>
      <c r="N216" s="82">
        <f t="shared" si="149"/>
        <v>0</v>
      </c>
      <c r="O216" s="152">
        <f>O208+O215</f>
        <v>0</v>
      </c>
      <c r="P216" s="152">
        <f t="shared" ref="P216:Z216" si="150">P208+P215</f>
        <v>0</v>
      </c>
      <c r="Q216" s="152">
        <f t="shared" si="150"/>
        <v>0</v>
      </c>
      <c r="R216" s="152">
        <f t="shared" si="150"/>
        <v>0</v>
      </c>
      <c r="S216" s="152">
        <f t="shared" si="150"/>
        <v>0</v>
      </c>
      <c r="T216" s="152">
        <f t="shared" si="150"/>
        <v>0</v>
      </c>
      <c r="U216" s="152">
        <f t="shared" si="150"/>
        <v>0</v>
      </c>
      <c r="V216" s="152">
        <f t="shared" si="150"/>
        <v>0</v>
      </c>
      <c r="W216" s="152">
        <f t="shared" si="150"/>
        <v>0</v>
      </c>
      <c r="X216" s="152">
        <f t="shared" si="150"/>
        <v>0</v>
      </c>
      <c r="Y216" s="152">
        <f t="shared" si="150"/>
        <v>0</v>
      </c>
      <c r="Z216" s="152">
        <f t="shared" si="150"/>
        <v>0</v>
      </c>
      <c r="AA216" s="152">
        <f>AA208+AA215</f>
        <v>0</v>
      </c>
    </row>
    <row r="217" spans="1:27" hidden="1" x14ac:dyDescent="0.25">
      <c r="A217" s="68"/>
      <c r="B217" s="68"/>
      <c r="C217" s="71"/>
      <c r="D217" s="71"/>
      <c r="E217" s="71"/>
      <c r="F217" s="71"/>
      <c r="G217" s="71"/>
      <c r="H217" s="71"/>
      <c r="I217" s="71"/>
      <c r="J217" s="71"/>
      <c r="K217" s="71"/>
      <c r="L217" s="71"/>
      <c r="M217" s="71"/>
      <c r="N217" s="71"/>
      <c r="O217" s="71"/>
      <c r="P217" s="71"/>
      <c r="Q217" s="71"/>
      <c r="R217" s="71"/>
      <c r="S217" s="71"/>
      <c r="T217" s="71"/>
      <c r="U217" s="71"/>
      <c r="V217" s="71"/>
      <c r="W217" s="71"/>
      <c r="X217" s="71"/>
      <c r="Y217" s="71"/>
      <c r="Z217" s="71"/>
      <c r="AA217" s="71"/>
    </row>
    <row r="218" spans="1:27" hidden="1" x14ac:dyDescent="0.25">
      <c r="A218" s="68"/>
      <c r="B218" s="68" t="s">
        <v>128</v>
      </c>
      <c r="C218" s="83">
        <f t="shared" ref="C218" si="151">SUM(C204:C205)</f>
        <v>0</v>
      </c>
      <c r="D218" s="83">
        <f t="shared" ref="D218:N218" si="152">SUM(D204:D205)</f>
        <v>0</v>
      </c>
      <c r="E218" s="84">
        <f t="shared" si="152"/>
        <v>138.14941141674137</v>
      </c>
      <c r="F218" s="84">
        <f t="shared" si="152"/>
        <v>0</v>
      </c>
      <c r="G218" s="84">
        <f t="shared" si="152"/>
        <v>2039.8215088849367</v>
      </c>
      <c r="H218" s="84">
        <f t="shared" si="152"/>
        <v>9113.6558563104063</v>
      </c>
      <c r="I218" s="84">
        <f t="shared" si="152"/>
        <v>27771.092092910792</v>
      </c>
      <c r="J218" s="84">
        <f t="shared" si="152"/>
        <v>44367.065552849032</v>
      </c>
      <c r="K218" s="84">
        <f t="shared" si="152"/>
        <v>23212.985212084161</v>
      </c>
      <c r="L218" s="84">
        <f t="shared" si="152"/>
        <v>8126.147229159842</v>
      </c>
      <c r="M218" s="85">
        <f t="shared" si="152"/>
        <v>0</v>
      </c>
      <c r="N218" s="85">
        <f t="shared" si="152"/>
        <v>0</v>
      </c>
      <c r="O218" s="158">
        <f t="shared" ref="O218:P218" si="153">SUM(O204:O205)</f>
        <v>0</v>
      </c>
      <c r="P218" s="158">
        <f t="shared" si="153"/>
        <v>0</v>
      </c>
      <c r="Q218" s="159">
        <f>SUM(Q204:Q205)</f>
        <v>0</v>
      </c>
      <c r="R218" s="159">
        <f t="shared" ref="R218:AA218" si="154">SUM(R204:R205)</f>
        <v>0</v>
      </c>
      <c r="S218" s="159">
        <f t="shared" si="154"/>
        <v>0</v>
      </c>
      <c r="T218" s="159">
        <f t="shared" si="154"/>
        <v>0</v>
      </c>
      <c r="U218" s="159">
        <f t="shared" si="154"/>
        <v>0</v>
      </c>
      <c r="V218" s="159">
        <f t="shared" si="154"/>
        <v>0</v>
      </c>
      <c r="W218" s="159">
        <f t="shared" si="154"/>
        <v>0</v>
      </c>
      <c r="X218" s="159">
        <f t="shared" si="154"/>
        <v>0</v>
      </c>
      <c r="Y218" s="160">
        <f t="shared" si="154"/>
        <v>0</v>
      </c>
      <c r="Z218" s="160">
        <f t="shared" si="154"/>
        <v>0</v>
      </c>
      <c r="AA218" s="158">
        <f t="shared" si="154"/>
        <v>0</v>
      </c>
    </row>
    <row r="219" spans="1:27" hidden="1" x14ac:dyDescent="0.25">
      <c r="A219" s="68"/>
      <c r="B219" s="68" t="s">
        <v>129</v>
      </c>
      <c r="C219" s="83">
        <f t="shared" ref="C219" si="155">SUM(C211:C212)</f>
        <v>0</v>
      </c>
      <c r="D219" s="83">
        <f t="shared" ref="D219:N219" si="156">SUM(D211:D212)</f>
        <v>0</v>
      </c>
      <c r="E219" s="84">
        <f t="shared" si="156"/>
        <v>517.27291995133419</v>
      </c>
      <c r="F219" s="84">
        <f t="shared" si="156"/>
        <v>0</v>
      </c>
      <c r="G219" s="84">
        <f t="shared" si="156"/>
        <v>0</v>
      </c>
      <c r="H219" s="84">
        <f t="shared" si="156"/>
        <v>0</v>
      </c>
      <c r="I219" s="84">
        <f t="shared" si="156"/>
        <v>457.66263039951718</v>
      </c>
      <c r="J219" s="84">
        <f t="shared" si="156"/>
        <v>0</v>
      </c>
      <c r="K219" s="84">
        <f t="shared" si="156"/>
        <v>0</v>
      </c>
      <c r="L219" s="84">
        <f t="shared" si="156"/>
        <v>0</v>
      </c>
      <c r="M219" s="85">
        <f t="shared" si="156"/>
        <v>0</v>
      </c>
      <c r="N219" s="85">
        <f t="shared" si="156"/>
        <v>0</v>
      </c>
      <c r="O219" s="158">
        <f t="shared" ref="O219:P219" si="157">SUM(O211:O212)</f>
        <v>0</v>
      </c>
      <c r="P219" s="158">
        <f t="shared" si="157"/>
        <v>0</v>
      </c>
      <c r="Q219" s="159">
        <f>SUM(Q211:Q212)</f>
        <v>0</v>
      </c>
      <c r="R219" s="159">
        <f t="shared" ref="R219:AA219" si="158">SUM(R211:R212)</f>
        <v>0</v>
      </c>
      <c r="S219" s="159">
        <f t="shared" si="158"/>
        <v>0</v>
      </c>
      <c r="T219" s="159">
        <f t="shared" si="158"/>
        <v>0</v>
      </c>
      <c r="U219" s="159">
        <f t="shared" si="158"/>
        <v>0</v>
      </c>
      <c r="V219" s="159">
        <f t="shared" si="158"/>
        <v>0</v>
      </c>
      <c r="W219" s="159">
        <f t="shared" si="158"/>
        <v>0</v>
      </c>
      <c r="X219" s="159">
        <f t="shared" si="158"/>
        <v>0</v>
      </c>
      <c r="Y219" s="160">
        <f t="shared" si="158"/>
        <v>0</v>
      </c>
      <c r="Z219" s="160">
        <f t="shared" si="158"/>
        <v>0</v>
      </c>
      <c r="AA219" s="158">
        <f t="shared" si="158"/>
        <v>0</v>
      </c>
    </row>
    <row r="220" spans="1:27" hidden="1" x14ac:dyDescent="0.25">
      <c r="A220" s="68"/>
      <c r="B220" s="68" t="s">
        <v>116</v>
      </c>
      <c r="C220" s="86">
        <f t="shared" ref="C220" si="159">SUM(C218:C219)</f>
        <v>0</v>
      </c>
      <c r="D220" s="86">
        <f t="shared" ref="D220:N220" si="160">SUM(D218:D219)</f>
        <v>0</v>
      </c>
      <c r="E220" s="86">
        <f t="shared" si="160"/>
        <v>655.42233136807556</v>
      </c>
      <c r="F220" s="86">
        <f t="shared" si="160"/>
        <v>0</v>
      </c>
      <c r="G220" s="86">
        <f t="shared" si="160"/>
        <v>2039.8215088849367</v>
      </c>
      <c r="H220" s="86">
        <f t="shared" si="160"/>
        <v>9113.6558563104063</v>
      </c>
      <c r="I220" s="86">
        <f t="shared" si="160"/>
        <v>28228.754723310311</v>
      </c>
      <c r="J220" s="86">
        <f t="shared" si="160"/>
        <v>44367.065552849032</v>
      </c>
      <c r="K220" s="86">
        <f t="shared" si="160"/>
        <v>23212.985212084161</v>
      </c>
      <c r="L220" s="86">
        <f t="shared" si="160"/>
        <v>8126.147229159842</v>
      </c>
      <c r="M220" s="87">
        <f t="shared" si="160"/>
        <v>0</v>
      </c>
      <c r="N220" s="87">
        <f t="shared" si="160"/>
        <v>0</v>
      </c>
      <c r="O220" s="161">
        <f t="shared" ref="O220:Q220" si="161">SUM(O218:O219)</f>
        <v>0</v>
      </c>
      <c r="P220" s="161">
        <f t="shared" si="161"/>
        <v>0</v>
      </c>
      <c r="Q220" s="161">
        <f t="shared" si="161"/>
        <v>0</v>
      </c>
      <c r="R220" s="161">
        <f>SUM(R218:R219)</f>
        <v>0</v>
      </c>
      <c r="S220" s="161">
        <f t="shared" ref="S220:X220" si="162">SUM(S218:S219)</f>
        <v>0</v>
      </c>
      <c r="T220" s="161">
        <f t="shared" si="162"/>
        <v>0</v>
      </c>
      <c r="U220" s="161">
        <f t="shared" si="162"/>
        <v>0</v>
      </c>
      <c r="V220" s="161">
        <f t="shared" si="162"/>
        <v>0</v>
      </c>
      <c r="W220" s="161">
        <f t="shared" si="162"/>
        <v>0</v>
      </c>
      <c r="X220" s="161">
        <f t="shared" si="162"/>
        <v>0</v>
      </c>
      <c r="Y220" s="162">
        <f>SUM(Y218:Y219)</f>
        <v>0</v>
      </c>
      <c r="Z220" s="162">
        <f t="shared" ref="Z220:AA220" si="163">SUM(Z218:Z219)</f>
        <v>0</v>
      </c>
      <c r="AA220" s="161">
        <f t="shared" si="163"/>
        <v>0</v>
      </c>
    </row>
    <row r="221" spans="1:27" hidden="1" x14ac:dyDescent="0.25"/>
    <row r="222" spans="1:27" hidden="1" x14ac:dyDescent="0.25">
      <c r="B222" s="121" t="s">
        <v>200</v>
      </c>
      <c r="C222" s="228">
        <f>IF('YTD PROGRAM SUMMARY'!C4=0,0,C220-C124)</f>
        <v>0</v>
      </c>
      <c r="D222" s="228">
        <f>IF('YTD PROGRAM SUMMARY'!D4=0,0,D220-D124)</f>
        <v>0</v>
      </c>
      <c r="E222" s="228">
        <f>IF('YTD PROGRAM SUMMARY'!E4=0,0,E220-E124)</f>
        <v>0</v>
      </c>
      <c r="F222" s="228">
        <f>IF('YTD PROGRAM SUMMARY'!F4=0,0,F220-F124)</f>
        <v>-1386.4318308733129</v>
      </c>
      <c r="G222" s="228">
        <f>IF('YTD PROGRAM SUMMARY'!G4=0,0,G220-G124)</f>
        <v>-2.2737367544323206E-13</v>
      </c>
      <c r="H222" s="228">
        <f>IF('YTD PROGRAM SUMMARY'!H4=0,0,H220-H124)</f>
        <v>-1.8189894035458565E-12</v>
      </c>
      <c r="I222" s="228">
        <f>IF('YTD PROGRAM SUMMARY'!I4=0,0,I220-I124)</f>
        <v>3.637978807091713E-12</v>
      </c>
      <c r="J222" s="228">
        <f>IF('YTD PROGRAM SUMMARY'!J4=0,0,J220-J124)</f>
        <v>0</v>
      </c>
      <c r="K222" s="228">
        <f>IF('YTD PROGRAM SUMMARY'!K4=0,0,K220-K124)</f>
        <v>0</v>
      </c>
      <c r="L222" s="228">
        <f>IF('YTD PROGRAM SUMMARY'!L4=0,0,L220-L124)</f>
        <v>1.8189894035458565E-12</v>
      </c>
      <c r="M222" s="228">
        <f>IF('YTD PROGRAM SUMMARY'!M4=0,0,M220-M124)</f>
        <v>-10903.799918133282</v>
      </c>
      <c r="N222" s="228">
        <f>IF('YTD PROGRAM SUMMARY'!N4=0,0,N220-N124)</f>
        <v>-18552.951612516048</v>
      </c>
    </row>
    <row r="223" spans="1:27" hidden="1" x14ac:dyDescent="0.25">
      <c r="B223" s="121"/>
      <c r="C223" s="121"/>
      <c r="D223" s="121"/>
      <c r="E223" s="121"/>
      <c r="F223" s="121"/>
      <c r="G223" s="121"/>
      <c r="H223" s="121"/>
      <c r="I223" s="121"/>
      <c r="J223" s="121"/>
      <c r="K223" s="121"/>
      <c r="L223" s="121"/>
      <c r="M223" s="121"/>
      <c r="N223" s="121"/>
    </row>
  </sheetData>
  <mergeCells count="17">
    <mergeCell ref="A164:A180"/>
    <mergeCell ref="A183:A199"/>
    <mergeCell ref="C147:N147"/>
    <mergeCell ref="O147:Z147"/>
    <mergeCell ref="A147:A161"/>
    <mergeCell ref="A129:A144"/>
    <mergeCell ref="B129:N129"/>
    <mergeCell ref="B130:N130"/>
    <mergeCell ref="O130:Z130"/>
    <mergeCell ref="O129:Z129"/>
    <mergeCell ref="A109:A125"/>
    <mergeCell ref="A56:A71"/>
    <mergeCell ref="A90:A103"/>
    <mergeCell ref="A74:A87"/>
    <mergeCell ref="A2:A17"/>
    <mergeCell ref="A20:A35"/>
    <mergeCell ref="A38:A53"/>
  </mergeCells>
  <pageMargins left="0.7" right="0.7" top="0.75" bottom="0.75" header="0.3" footer="0.3"/>
  <pageSetup orientation="portrait" r:id="rId1"/>
  <headerFooter>
    <oddFooter>&amp;RSchedule JNG-D7.G</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EED3FD"/>
  </sheetPr>
  <dimension ref="A1:AI223"/>
  <sheetViews>
    <sheetView tabSelected="1" zoomScale="80" zoomScaleNormal="80" workbookViewId="0">
      <selection activeCell="B43" sqref="B43"/>
    </sheetView>
  </sheetViews>
  <sheetFormatPr defaultRowHeight="15" x14ac:dyDescent="0.25"/>
  <cols>
    <col min="1" max="1" width="9.85546875" customWidth="1"/>
    <col min="2" max="2" width="24.85546875" customWidth="1"/>
    <col min="3" max="3" width="15.85546875" bestFit="1" customWidth="1"/>
    <col min="4" max="10" width="13.85546875" customWidth="1"/>
    <col min="11" max="11" width="15.140625" customWidth="1"/>
    <col min="12" max="16" width="14.140625" bestFit="1" customWidth="1"/>
    <col min="17" max="27" width="14.140625" customWidth="1"/>
    <col min="28" max="28" width="10.5703125" bestFit="1" customWidth="1"/>
    <col min="29" max="35" width="12.140625" customWidth="1"/>
  </cols>
  <sheetData>
    <row r="1" spans="1:29" s="303" customFormat="1" ht="15.75" thickBot="1" x14ac:dyDescent="0.3">
      <c r="A1" s="68"/>
      <c r="B1" s="68"/>
      <c r="C1" s="68"/>
      <c r="D1" s="68"/>
      <c r="E1" s="68"/>
      <c r="F1" s="68"/>
      <c r="G1" s="68"/>
      <c r="H1" s="68"/>
      <c r="I1" s="68"/>
      <c r="J1" s="68"/>
      <c r="K1" s="68"/>
      <c r="L1" s="68"/>
      <c r="M1" s="68"/>
      <c r="N1" s="68"/>
      <c r="O1" s="68"/>
      <c r="P1" s="68"/>
      <c r="Q1" s="68"/>
      <c r="R1" s="68"/>
      <c r="S1" s="68"/>
      <c r="T1" s="68"/>
      <c r="U1" s="68"/>
      <c r="V1" s="68"/>
      <c r="W1" s="68"/>
      <c r="X1" s="68"/>
      <c r="Y1" s="68"/>
      <c r="Z1" s="68"/>
      <c r="AA1" s="68"/>
      <c r="AB1"/>
      <c r="AC1"/>
    </row>
    <row r="2" spans="1:29" ht="15.75" customHeight="1" thickBot="1" x14ac:dyDescent="0.3">
      <c r="A2" s="730" t="s">
        <v>204</v>
      </c>
      <c r="B2" s="313" t="s">
        <v>10</v>
      </c>
      <c r="C2" s="102">
        <f>'1M - RES'!C2</f>
        <v>45658</v>
      </c>
      <c r="D2" s="102">
        <f>'1M - RES'!D2</f>
        <v>45689</v>
      </c>
      <c r="E2" s="102">
        <f>'1M - RES'!E2</f>
        <v>45717</v>
      </c>
      <c r="F2" s="102">
        <f>'1M - RES'!F2</f>
        <v>45748</v>
      </c>
      <c r="G2" s="102">
        <f>'1M - RES'!G2</f>
        <v>45778</v>
      </c>
      <c r="H2" s="102">
        <f>'1M - RES'!H2</f>
        <v>45809</v>
      </c>
      <c r="I2" s="102">
        <f>'1M - RES'!I2</f>
        <v>45839</v>
      </c>
      <c r="J2" s="102">
        <f>'1M - RES'!J2</f>
        <v>45870</v>
      </c>
      <c r="K2" s="102">
        <f>'1M - RES'!K2</f>
        <v>45901</v>
      </c>
      <c r="L2" s="102">
        <f>'1M - RES'!L2</f>
        <v>45931</v>
      </c>
      <c r="M2" s="102">
        <f>'1M - RES'!M2</f>
        <v>45962</v>
      </c>
      <c r="N2" s="102">
        <f>'1M - RES'!N2</f>
        <v>45992</v>
      </c>
      <c r="O2" s="102">
        <f>'1M - RES'!O2</f>
        <v>46023</v>
      </c>
      <c r="P2" s="102">
        <f>'1M - RES'!P2</f>
        <v>46054</v>
      </c>
      <c r="Q2" s="102">
        <f>'1M - RES'!Q2</f>
        <v>46082</v>
      </c>
      <c r="R2" s="102">
        <f>'1M - RES'!R2</f>
        <v>46113</v>
      </c>
      <c r="S2" s="102">
        <f>'1M - RES'!S2</f>
        <v>46143</v>
      </c>
      <c r="T2" s="102">
        <f>'1M - RES'!T2</f>
        <v>46174</v>
      </c>
      <c r="U2" s="102">
        <f>'1M - RES'!U2</f>
        <v>46204</v>
      </c>
      <c r="V2" s="102">
        <f>'1M - RES'!V2</f>
        <v>46235</v>
      </c>
      <c r="W2" s="102">
        <f>'1M - RES'!W2</f>
        <v>46266</v>
      </c>
      <c r="X2" s="102">
        <f>'1M - RES'!X2</f>
        <v>46296</v>
      </c>
      <c r="Y2" s="102">
        <f>'1M - RES'!Y2</f>
        <v>46327</v>
      </c>
      <c r="Z2" s="102">
        <f>'1M - RES'!Z2</f>
        <v>46357</v>
      </c>
      <c r="AA2" s="102">
        <f>'1M - RES'!AA2</f>
        <v>46388</v>
      </c>
    </row>
    <row r="3" spans="1:29" ht="15" customHeight="1" x14ac:dyDescent="0.25">
      <c r="A3" s="731"/>
      <c r="B3" s="312" t="s">
        <v>18</v>
      </c>
      <c r="C3" s="471">
        <f>'BIZ kWh ENTRY'!BQ70</f>
        <v>0</v>
      </c>
      <c r="D3" s="471">
        <f>'BIZ kWh ENTRY'!BR70</f>
        <v>0</v>
      </c>
      <c r="E3" s="471">
        <f>'BIZ kWh ENTRY'!BS70</f>
        <v>0</v>
      </c>
      <c r="F3" s="471">
        <f>'BIZ kWh ENTRY'!BT70</f>
        <v>0</v>
      </c>
      <c r="G3" s="471">
        <f>'BIZ kWh ENTRY'!BU70</f>
        <v>0</v>
      </c>
      <c r="H3" s="471">
        <f>'BIZ kWh ENTRY'!BV70</f>
        <v>0</v>
      </c>
      <c r="I3" s="471">
        <f>'BIZ kWh ENTRY'!BW70</f>
        <v>0</v>
      </c>
      <c r="J3" s="471">
        <f>'BIZ kWh ENTRY'!BX70</f>
        <v>0</v>
      </c>
      <c r="K3" s="471">
        <f>'BIZ kWh ENTRY'!BY70</f>
        <v>0</v>
      </c>
      <c r="L3" s="471">
        <f>'BIZ kWh ENTRY'!BZ70</f>
        <v>0</v>
      </c>
      <c r="M3" s="471">
        <f>'BIZ kWh ENTRY'!CA70</f>
        <v>0</v>
      </c>
      <c r="N3" s="471">
        <f>SUM('BIZ kWh ENTRY'!CB70:CH70)</f>
        <v>0</v>
      </c>
      <c r="O3" s="109"/>
      <c r="P3" s="109"/>
      <c r="Q3" s="109"/>
      <c r="R3" s="109"/>
      <c r="S3" s="109"/>
      <c r="T3" s="109"/>
      <c r="U3" s="109"/>
      <c r="V3" s="109"/>
      <c r="W3" s="109"/>
      <c r="X3" s="109"/>
      <c r="Y3" s="109"/>
      <c r="Z3" s="109"/>
      <c r="AA3" s="109"/>
    </row>
    <row r="4" spans="1:29" x14ac:dyDescent="0.25">
      <c r="A4" s="731"/>
      <c r="B4" s="7" t="s">
        <v>0</v>
      </c>
      <c r="C4" s="471">
        <f>'BIZ kWh ENTRY'!BQ71</f>
        <v>0</v>
      </c>
      <c r="D4" s="471">
        <f>'BIZ kWh ENTRY'!BR71</f>
        <v>0</v>
      </c>
      <c r="E4" s="471">
        <f>'BIZ kWh ENTRY'!BS71</f>
        <v>0</v>
      </c>
      <c r="F4" s="471">
        <f>'BIZ kWh ENTRY'!BT71</f>
        <v>0</v>
      </c>
      <c r="G4" s="471">
        <f>'BIZ kWh ENTRY'!BU71</f>
        <v>0</v>
      </c>
      <c r="H4" s="471">
        <f>'BIZ kWh ENTRY'!BV71</f>
        <v>0</v>
      </c>
      <c r="I4" s="471">
        <f>'BIZ kWh ENTRY'!BW71</f>
        <v>0</v>
      </c>
      <c r="J4" s="471">
        <f>'BIZ kWh ENTRY'!BX71</f>
        <v>0</v>
      </c>
      <c r="K4" s="471">
        <f>'BIZ kWh ENTRY'!BY71</f>
        <v>0</v>
      </c>
      <c r="L4" s="471">
        <f>'BIZ kWh ENTRY'!BZ71</f>
        <v>0</v>
      </c>
      <c r="M4" s="471">
        <f>'BIZ kWh ENTRY'!CA71</f>
        <v>0</v>
      </c>
      <c r="N4" s="471">
        <f>SUM('BIZ kWh ENTRY'!CB71:CH71)</f>
        <v>0</v>
      </c>
      <c r="O4" s="109"/>
      <c r="P4" s="109"/>
      <c r="Q4" s="109"/>
      <c r="R4" s="109"/>
      <c r="S4" s="109"/>
      <c r="T4" s="109"/>
      <c r="U4" s="109"/>
      <c r="V4" s="109"/>
      <c r="W4" s="109"/>
      <c r="X4" s="109"/>
      <c r="Y4" s="109"/>
      <c r="Z4" s="109"/>
      <c r="AA4" s="109"/>
    </row>
    <row r="5" spans="1:29" x14ac:dyDescent="0.25">
      <c r="A5" s="731"/>
      <c r="B5" s="6" t="s">
        <v>19</v>
      </c>
      <c r="C5" s="471">
        <f>'BIZ kWh ENTRY'!BQ72</f>
        <v>0</v>
      </c>
      <c r="D5" s="471">
        <f>'BIZ kWh ENTRY'!BR72</f>
        <v>0</v>
      </c>
      <c r="E5" s="471">
        <f>'BIZ kWh ENTRY'!BS72</f>
        <v>0</v>
      </c>
      <c r="F5" s="471">
        <f>'BIZ kWh ENTRY'!BT72</f>
        <v>0</v>
      </c>
      <c r="G5" s="471">
        <f>'BIZ kWh ENTRY'!BU72</f>
        <v>0</v>
      </c>
      <c r="H5" s="471">
        <f>'BIZ kWh ENTRY'!BV72</f>
        <v>0</v>
      </c>
      <c r="I5" s="471">
        <f>'BIZ kWh ENTRY'!BW72</f>
        <v>0</v>
      </c>
      <c r="J5" s="471">
        <f>'BIZ kWh ENTRY'!BX72</f>
        <v>0</v>
      </c>
      <c r="K5" s="471">
        <f>'BIZ kWh ENTRY'!BY72</f>
        <v>0</v>
      </c>
      <c r="L5" s="471">
        <f>'BIZ kWh ENTRY'!BZ72</f>
        <v>0</v>
      </c>
      <c r="M5" s="471">
        <f>'BIZ kWh ENTRY'!CA72</f>
        <v>0</v>
      </c>
      <c r="N5" s="471">
        <f>SUM('BIZ kWh ENTRY'!CB72:CH72)</f>
        <v>0</v>
      </c>
      <c r="O5" s="109"/>
      <c r="P5" s="109"/>
      <c r="Q5" s="109"/>
      <c r="R5" s="109"/>
      <c r="S5" s="109"/>
      <c r="T5" s="109"/>
      <c r="U5" s="109"/>
      <c r="V5" s="109"/>
      <c r="W5" s="109"/>
      <c r="X5" s="109"/>
      <c r="Y5" s="109"/>
      <c r="Z5" s="109"/>
      <c r="AA5" s="109"/>
    </row>
    <row r="6" spans="1:29" x14ac:dyDescent="0.25">
      <c r="A6" s="731"/>
      <c r="B6" s="6" t="s">
        <v>1</v>
      </c>
      <c r="C6" s="471">
        <f>'BIZ kWh ENTRY'!BQ73</f>
        <v>0</v>
      </c>
      <c r="D6" s="471">
        <f>'BIZ kWh ENTRY'!BR73</f>
        <v>0</v>
      </c>
      <c r="E6" s="471">
        <f>'BIZ kWh ENTRY'!BS73</f>
        <v>380181</v>
      </c>
      <c r="F6" s="471">
        <f>'BIZ kWh ENTRY'!BT73</f>
        <v>0</v>
      </c>
      <c r="G6" s="471">
        <f>'BIZ kWh ENTRY'!BU73</f>
        <v>0</v>
      </c>
      <c r="H6" s="471">
        <f>'BIZ kWh ENTRY'!BV73</f>
        <v>7875</v>
      </c>
      <c r="I6" s="471">
        <f>'BIZ kWh ENTRY'!BW73</f>
        <v>0</v>
      </c>
      <c r="J6" s="471">
        <f>'BIZ kWh ENTRY'!BX73</f>
        <v>0</v>
      </c>
      <c r="K6" s="471">
        <f>'BIZ kWh ENTRY'!BY73</f>
        <v>0</v>
      </c>
      <c r="L6" s="471">
        <f>'BIZ kWh ENTRY'!BZ73</f>
        <v>0</v>
      </c>
      <c r="M6" s="471">
        <f>'BIZ kWh ENTRY'!CA73</f>
        <v>15398.385353348902</v>
      </c>
      <c r="N6" s="471">
        <f>SUM('BIZ kWh ENTRY'!CB73:CH73)</f>
        <v>191403.77380113924</v>
      </c>
      <c r="O6" s="109"/>
      <c r="P6" s="109"/>
      <c r="Q6" s="109"/>
      <c r="R6" s="109"/>
      <c r="S6" s="109"/>
      <c r="T6" s="109"/>
      <c r="U6" s="109"/>
      <c r="V6" s="109"/>
      <c r="W6" s="109"/>
      <c r="X6" s="109"/>
      <c r="Y6" s="109"/>
      <c r="Z6" s="109"/>
      <c r="AA6" s="109"/>
    </row>
    <row r="7" spans="1:29" x14ac:dyDescent="0.25">
      <c r="A7" s="731"/>
      <c r="B7" s="7" t="s">
        <v>20</v>
      </c>
      <c r="C7" s="471">
        <f>'BIZ kWh ENTRY'!BQ74</f>
        <v>0</v>
      </c>
      <c r="D7" s="471">
        <f>'BIZ kWh ENTRY'!BR74</f>
        <v>0</v>
      </c>
      <c r="E7" s="471">
        <f>'BIZ kWh ENTRY'!BS74</f>
        <v>0</v>
      </c>
      <c r="F7" s="471">
        <f>'BIZ kWh ENTRY'!BT74</f>
        <v>0</v>
      </c>
      <c r="G7" s="471">
        <f>'BIZ kWh ENTRY'!BU74</f>
        <v>0</v>
      </c>
      <c r="H7" s="471">
        <f>'BIZ kWh ENTRY'!BV74</f>
        <v>0</v>
      </c>
      <c r="I7" s="471">
        <f>'BIZ kWh ENTRY'!BW74</f>
        <v>0</v>
      </c>
      <c r="J7" s="471">
        <f>'BIZ kWh ENTRY'!BX74</f>
        <v>0</v>
      </c>
      <c r="K7" s="471">
        <f>'BIZ kWh ENTRY'!BY74</f>
        <v>0</v>
      </c>
      <c r="L7" s="471">
        <f>'BIZ kWh ENTRY'!BZ74</f>
        <v>0</v>
      </c>
      <c r="M7" s="471">
        <f>'BIZ kWh ENTRY'!CA74</f>
        <v>0</v>
      </c>
      <c r="N7" s="471">
        <f>SUM('BIZ kWh ENTRY'!CB74:CH74)</f>
        <v>0</v>
      </c>
      <c r="O7" s="109"/>
      <c r="P7" s="109"/>
      <c r="Q7" s="109"/>
      <c r="R7" s="109"/>
      <c r="S7" s="109"/>
      <c r="T7" s="109"/>
      <c r="U7" s="109"/>
      <c r="V7" s="109"/>
      <c r="W7" s="109"/>
      <c r="X7" s="109"/>
      <c r="Y7" s="109"/>
      <c r="Z7" s="109"/>
      <c r="AA7" s="109"/>
    </row>
    <row r="8" spans="1:29" x14ac:dyDescent="0.25">
      <c r="A8" s="731"/>
      <c r="B8" s="6" t="s">
        <v>9</v>
      </c>
      <c r="C8" s="471">
        <f>'BIZ kWh ENTRY'!BQ75</f>
        <v>0</v>
      </c>
      <c r="D8" s="471">
        <f>'BIZ kWh ENTRY'!BR75</f>
        <v>0</v>
      </c>
      <c r="E8" s="471">
        <f>'BIZ kWh ENTRY'!BS75</f>
        <v>0</v>
      </c>
      <c r="F8" s="471">
        <f>'BIZ kWh ENTRY'!BT75</f>
        <v>0</v>
      </c>
      <c r="G8" s="471">
        <f>'BIZ kWh ENTRY'!BU75</f>
        <v>0</v>
      </c>
      <c r="H8" s="471">
        <f>'BIZ kWh ENTRY'!BV75</f>
        <v>0</v>
      </c>
      <c r="I8" s="471">
        <f>'BIZ kWh ENTRY'!BW75</f>
        <v>0</v>
      </c>
      <c r="J8" s="471">
        <f>'BIZ kWh ENTRY'!BX75</f>
        <v>0</v>
      </c>
      <c r="K8" s="471">
        <f>'BIZ kWh ENTRY'!BY75</f>
        <v>0</v>
      </c>
      <c r="L8" s="471">
        <f>'BIZ kWh ENTRY'!BZ75</f>
        <v>0</v>
      </c>
      <c r="M8" s="471">
        <f>'BIZ kWh ENTRY'!CA75</f>
        <v>0</v>
      </c>
      <c r="N8" s="471">
        <f>SUM('BIZ kWh ENTRY'!CB75:CH75)</f>
        <v>0</v>
      </c>
      <c r="O8" s="109"/>
      <c r="P8" s="109"/>
      <c r="Q8" s="109"/>
      <c r="R8" s="109"/>
      <c r="S8" s="109"/>
      <c r="T8" s="109"/>
      <c r="U8" s="109"/>
      <c r="V8" s="109"/>
      <c r="W8" s="109"/>
      <c r="X8" s="109"/>
      <c r="Y8" s="109"/>
      <c r="Z8" s="109"/>
      <c r="AA8" s="109"/>
    </row>
    <row r="9" spans="1:29" x14ac:dyDescent="0.25">
      <c r="A9" s="731"/>
      <c r="B9" s="6" t="s">
        <v>3</v>
      </c>
      <c r="C9" s="471">
        <f>'BIZ kWh ENTRY'!BQ76</f>
        <v>0</v>
      </c>
      <c r="D9" s="471">
        <f>'BIZ kWh ENTRY'!BR76</f>
        <v>0</v>
      </c>
      <c r="E9" s="471">
        <f>'BIZ kWh ENTRY'!BS76</f>
        <v>0</v>
      </c>
      <c r="F9" s="471">
        <f>'BIZ kWh ENTRY'!BT76</f>
        <v>0</v>
      </c>
      <c r="G9" s="471">
        <f>'BIZ kWh ENTRY'!BU76</f>
        <v>0</v>
      </c>
      <c r="H9" s="471">
        <f>'BIZ kWh ENTRY'!BV76</f>
        <v>11401</v>
      </c>
      <c r="I9" s="471">
        <f>'BIZ kWh ENTRY'!BW76</f>
        <v>0</v>
      </c>
      <c r="J9" s="471">
        <f>'BIZ kWh ENTRY'!BX76</f>
        <v>0</v>
      </c>
      <c r="K9" s="471">
        <f>'BIZ kWh ENTRY'!BY76</f>
        <v>0</v>
      </c>
      <c r="L9" s="471">
        <f>'BIZ kWh ENTRY'!BZ76</f>
        <v>0</v>
      </c>
      <c r="M9" s="471">
        <f>'BIZ kWh ENTRY'!CA76</f>
        <v>452.40117769994748</v>
      </c>
      <c r="N9" s="471">
        <f>SUM('BIZ kWh ENTRY'!CB76:CH76)</f>
        <v>5623.400810982921</v>
      </c>
      <c r="O9" s="109"/>
      <c r="P9" s="109"/>
      <c r="Q9" s="109"/>
      <c r="R9" s="109"/>
      <c r="S9" s="109"/>
      <c r="T9" s="109"/>
      <c r="U9" s="109"/>
      <c r="V9" s="109"/>
      <c r="W9" s="109"/>
      <c r="X9" s="109"/>
      <c r="Y9" s="109"/>
      <c r="Z9" s="109"/>
      <c r="AA9" s="109"/>
    </row>
    <row r="10" spans="1:29" x14ac:dyDescent="0.25">
      <c r="A10" s="731"/>
      <c r="B10" s="6" t="s">
        <v>4</v>
      </c>
      <c r="C10" s="471">
        <f>'BIZ kWh ENTRY'!BQ77</f>
        <v>0</v>
      </c>
      <c r="D10" s="471">
        <f>'BIZ kWh ENTRY'!BR77</f>
        <v>0</v>
      </c>
      <c r="E10" s="471">
        <f>'BIZ kWh ENTRY'!BS77</f>
        <v>0</v>
      </c>
      <c r="F10" s="471">
        <f>'BIZ kWh ENTRY'!BT77</f>
        <v>0</v>
      </c>
      <c r="G10" s="471">
        <f>'BIZ kWh ENTRY'!BU77</f>
        <v>0</v>
      </c>
      <c r="H10" s="471">
        <f>'BIZ kWh ENTRY'!BV77</f>
        <v>0</v>
      </c>
      <c r="I10" s="471">
        <f>'BIZ kWh ENTRY'!BW77</f>
        <v>0</v>
      </c>
      <c r="J10" s="471">
        <f>'BIZ kWh ENTRY'!BX77</f>
        <v>0</v>
      </c>
      <c r="K10" s="471">
        <f>'BIZ kWh ENTRY'!BY77</f>
        <v>0</v>
      </c>
      <c r="L10" s="471">
        <f>'BIZ kWh ENTRY'!BZ77</f>
        <v>0</v>
      </c>
      <c r="M10" s="471">
        <f>'BIZ kWh ENTRY'!CA77</f>
        <v>0</v>
      </c>
      <c r="N10" s="471">
        <f>SUM('BIZ kWh ENTRY'!CB77:CH77)</f>
        <v>0</v>
      </c>
      <c r="O10" s="109"/>
      <c r="P10" s="109"/>
      <c r="Q10" s="109"/>
      <c r="R10" s="109"/>
      <c r="S10" s="109"/>
      <c r="T10" s="109"/>
      <c r="U10" s="109"/>
      <c r="V10" s="109"/>
      <c r="W10" s="109"/>
      <c r="X10" s="109"/>
      <c r="Y10" s="109"/>
      <c r="Z10" s="109"/>
      <c r="AA10" s="109"/>
    </row>
    <row r="11" spans="1:29" x14ac:dyDescent="0.25">
      <c r="A11" s="731"/>
      <c r="B11" s="6" t="s">
        <v>5</v>
      </c>
      <c r="C11" s="471">
        <f>'BIZ kWh ENTRY'!BQ78</f>
        <v>0</v>
      </c>
      <c r="D11" s="471">
        <f>'BIZ kWh ENTRY'!BR78</f>
        <v>0</v>
      </c>
      <c r="E11" s="471">
        <f>'BIZ kWh ENTRY'!BS78</f>
        <v>0</v>
      </c>
      <c r="F11" s="471">
        <f>'BIZ kWh ENTRY'!BT78</f>
        <v>0</v>
      </c>
      <c r="G11" s="471">
        <f>'BIZ kWh ENTRY'!BU78</f>
        <v>0</v>
      </c>
      <c r="H11" s="471">
        <f>'BIZ kWh ENTRY'!BV78</f>
        <v>0</v>
      </c>
      <c r="I11" s="471">
        <f>'BIZ kWh ENTRY'!BW78</f>
        <v>0</v>
      </c>
      <c r="J11" s="471">
        <f>'BIZ kWh ENTRY'!BX78</f>
        <v>0</v>
      </c>
      <c r="K11" s="471">
        <f>'BIZ kWh ENTRY'!BY78</f>
        <v>0</v>
      </c>
      <c r="L11" s="471">
        <f>'BIZ kWh ENTRY'!BZ78</f>
        <v>0</v>
      </c>
      <c r="M11" s="471">
        <f>'BIZ kWh ENTRY'!CA78</f>
        <v>0</v>
      </c>
      <c r="N11" s="471">
        <f>SUM('BIZ kWh ENTRY'!CB78:CH78)</f>
        <v>0</v>
      </c>
      <c r="O11" s="109"/>
      <c r="P11" s="109"/>
      <c r="Q11" s="109"/>
      <c r="R11" s="109"/>
      <c r="S11" s="109"/>
      <c r="T11" s="109"/>
      <c r="U11" s="109"/>
      <c r="V11" s="109"/>
      <c r="W11" s="109"/>
      <c r="X11" s="109"/>
      <c r="Y11" s="109"/>
      <c r="Z11" s="109"/>
      <c r="AA11" s="109"/>
    </row>
    <row r="12" spans="1:29" x14ac:dyDescent="0.25">
      <c r="A12" s="731"/>
      <c r="B12" s="6" t="s">
        <v>21</v>
      </c>
      <c r="C12" s="471">
        <f>'BIZ kWh ENTRY'!BQ79</f>
        <v>0</v>
      </c>
      <c r="D12" s="471">
        <f>'BIZ kWh ENTRY'!BR79</f>
        <v>0</v>
      </c>
      <c r="E12" s="471">
        <f>'BIZ kWh ENTRY'!BS79</f>
        <v>0</v>
      </c>
      <c r="F12" s="471">
        <f>'BIZ kWh ENTRY'!BT79</f>
        <v>0</v>
      </c>
      <c r="G12" s="471">
        <f>'BIZ kWh ENTRY'!BU79</f>
        <v>0</v>
      </c>
      <c r="H12" s="471">
        <f>'BIZ kWh ENTRY'!BV79</f>
        <v>0</v>
      </c>
      <c r="I12" s="471">
        <f>'BIZ kWh ENTRY'!BW79</f>
        <v>0</v>
      </c>
      <c r="J12" s="471">
        <f>'BIZ kWh ENTRY'!BX79</f>
        <v>0</v>
      </c>
      <c r="K12" s="471">
        <f>'BIZ kWh ENTRY'!BY79</f>
        <v>0</v>
      </c>
      <c r="L12" s="471">
        <f>'BIZ kWh ENTRY'!BZ79</f>
        <v>0</v>
      </c>
      <c r="M12" s="471">
        <f>'BIZ kWh ENTRY'!CA79</f>
        <v>0</v>
      </c>
      <c r="N12" s="471">
        <f>SUM('BIZ kWh ENTRY'!CB79:CH79)</f>
        <v>0</v>
      </c>
      <c r="O12" s="109"/>
      <c r="P12" s="109"/>
      <c r="Q12" s="109"/>
      <c r="R12" s="109"/>
      <c r="S12" s="109"/>
      <c r="T12" s="109"/>
      <c r="U12" s="109"/>
      <c r="V12" s="109"/>
      <c r="W12" s="109"/>
      <c r="X12" s="109"/>
      <c r="Y12" s="109"/>
      <c r="Z12" s="109"/>
      <c r="AA12" s="109"/>
    </row>
    <row r="13" spans="1:29" x14ac:dyDescent="0.25">
      <c r="A13" s="731"/>
      <c r="B13" s="6" t="s">
        <v>22</v>
      </c>
      <c r="C13" s="471">
        <f>'BIZ kWh ENTRY'!BQ80</f>
        <v>0</v>
      </c>
      <c r="D13" s="471">
        <f>'BIZ kWh ENTRY'!BR80</f>
        <v>0</v>
      </c>
      <c r="E13" s="471">
        <f>'BIZ kWh ENTRY'!BS80</f>
        <v>0</v>
      </c>
      <c r="F13" s="471">
        <f>'BIZ kWh ENTRY'!BT80</f>
        <v>0</v>
      </c>
      <c r="G13" s="471">
        <f>'BIZ kWh ENTRY'!BU80</f>
        <v>0</v>
      </c>
      <c r="H13" s="471">
        <f>'BIZ kWh ENTRY'!BV80</f>
        <v>0</v>
      </c>
      <c r="I13" s="471">
        <f>'BIZ kWh ENTRY'!BW80</f>
        <v>0</v>
      </c>
      <c r="J13" s="471">
        <f>'BIZ kWh ENTRY'!BX80</f>
        <v>0</v>
      </c>
      <c r="K13" s="471">
        <f>'BIZ kWh ENTRY'!BY80</f>
        <v>0</v>
      </c>
      <c r="L13" s="471">
        <f>'BIZ kWh ENTRY'!BZ80</f>
        <v>0</v>
      </c>
      <c r="M13" s="471">
        <f>'BIZ kWh ENTRY'!CA80</f>
        <v>0</v>
      </c>
      <c r="N13" s="471">
        <f>SUM('BIZ kWh ENTRY'!CB80:CH80)</f>
        <v>0</v>
      </c>
      <c r="O13" s="109"/>
      <c r="P13" s="109"/>
      <c r="Q13" s="109"/>
      <c r="R13" s="109"/>
      <c r="S13" s="109"/>
      <c r="T13" s="109"/>
      <c r="U13" s="109"/>
      <c r="V13" s="109"/>
      <c r="W13" s="109"/>
      <c r="X13" s="109"/>
      <c r="Y13" s="109"/>
      <c r="Z13" s="109"/>
      <c r="AA13" s="109"/>
    </row>
    <row r="14" spans="1:29" x14ac:dyDescent="0.25">
      <c r="A14" s="731"/>
      <c r="B14" s="6" t="s">
        <v>7</v>
      </c>
      <c r="C14" s="471">
        <f>'BIZ kWh ENTRY'!BQ81</f>
        <v>0</v>
      </c>
      <c r="D14" s="471">
        <f>'BIZ kWh ENTRY'!BR81</f>
        <v>0</v>
      </c>
      <c r="E14" s="471">
        <f>'BIZ kWh ENTRY'!BS81</f>
        <v>0</v>
      </c>
      <c r="F14" s="471">
        <f>'BIZ kWh ENTRY'!BT81</f>
        <v>0</v>
      </c>
      <c r="G14" s="471">
        <f>'BIZ kWh ENTRY'!BU81</f>
        <v>0</v>
      </c>
      <c r="H14" s="471">
        <f>'BIZ kWh ENTRY'!BV81</f>
        <v>0</v>
      </c>
      <c r="I14" s="471">
        <f>'BIZ kWh ENTRY'!BW81</f>
        <v>0</v>
      </c>
      <c r="J14" s="471">
        <f>'BIZ kWh ENTRY'!BX81</f>
        <v>0</v>
      </c>
      <c r="K14" s="471">
        <f>'BIZ kWh ENTRY'!BY81</f>
        <v>0</v>
      </c>
      <c r="L14" s="471">
        <f>'BIZ kWh ENTRY'!BZ81</f>
        <v>0</v>
      </c>
      <c r="M14" s="471">
        <f>'BIZ kWh ENTRY'!CA81</f>
        <v>0</v>
      </c>
      <c r="N14" s="471">
        <f>SUM('BIZ kWh ENTRY'!CB81:CH81)</f>
        <v>0</v>
      </c>
      <c r="O14" s="109"/>
      <c r="P14" s="109"/>
      <c r="Q14" s="109"/>
      <c r="R14" s="109"/>
      <c r="S14" s="109"/>
      <c r="T14" s="109"/>
      <c r="U14" s="109"/>
      <c r="V14" s="109"/>
      <c r="W14" s="109"/>
      <c r="X14" s="109"/>
      <c r="Y14" s="109"/>
      <c r="Z14" s="109"/>
      <c r="AA14" s="109"/>
    </row>
    <row r="15" spans="1:29" x14ac:dyDescent="0.25">
      <c r="A15" s="731"/>
      <c r="B15" s="6" t="s">
        <v>8</v>
      </c>
      <c r="C15" s="471">
        <f>'BIZ kWh ENTRY'!BQ82</f>
        <v>0</v>
      </c>
      <c r="D15" s="471">
        <f>'BIZ kWh ENTRY'!BR82</f>
        <v>0</v>
      </c>
      <c r="E15" s="471">
        <f>'BIZ kWh ENTRY'!BS82</f>
        <v>0</v>
      </c>
      <c r="F15" s="471">
        <f>'BIZ kWh ENTRY'!BT82</f>
        <v>0</v>
      </c>
      <c r="G15" s="471">
        <f>'BIZ kWh ENTRY'!BU82</f>
        <v>0</v>
      </c>
      <c r="H15" s="471">
        <f>'BIZ kWh ENTRY'!BV82</f>
        <v>0</v>
      </c>
      <c r="I15" s="471">
        <f>'BIZ kWh ENTRY'!BW82</f>
        <v>0</v>
      </c>
      <c r="J15" s="471">
        <f>'BIZ kWh ENTRY'!BX82</f>
        <v>0</v>
      </c>
      <c r="K15" s="471">
        <f>'BIZ kWh ENTRY'!BY82</f>
        <v>0</v>
      </c>
      <c r="L15" s="471">
        <f>'BIZ kWh ENTRY'!BZ82</f>
        <v>0</v>
      </c>
      <c r="M15" s="471">
        <f>'BIZ kWh ENTRY'!CA82</f>
        <v>0</v>
      </c>
      <c r="N15" s="471">
        <f>SUM('BIZ kWh ENTRY'!CB82:CH82)</f>
        <v>0</v>
      </c>
      <c r="O15" s="109"/>
      <c r="P15" s="109"/>
      <c r="Q15" s="109"/>
      <c r="R15" s="109"/>
      <c r="S15" s="109"/>
      <c r="T15" s="109"/>
      <c r="U15" s="109"/>
      <c r="V15" s="109"/>
      <c r="W15" s="109"/>
      <c r="X15" s="109"/>
      <c r="Y15" s="109"/>
      <c r="Z15" s="109"/>
      <c r="AA15" s="109"/>
    </row>
    <row r="16" spans="1:29" x14ac:dyDescent="0.25">
      <c r="A16" s="731"/>
      <c r="B16" s="6" t="s">
        <v>11</v>
      </c>
      <c r="C16" s="2"/>
      <c r="D16" s="2"/>
      <c r="E16" s="165"/>
      <c r="F16" s="165"/>
      <c r="G16" s="165"/>
      <c r="H16" s="165"/>
      <c r="I16" s="165"/>
      <c r="J16" s="165"/>
      <c r="K16" s="165"/>
      <c r="L16" s="165"/>
      <c r="M16" s="165"/>
      <c r="N16" s="165"/>
      <c r="O16" s="109"/>
      <c r="P16" s="109"/>
      <c r="Q16" s="109"/>
      <c r="R16" s="109"/>
      <c r="S16" s="109"/>
      <c r="T16" s="109"/>
      <c r="U16" s="109"/>
      <c r="V16" s="109"/>
      <c r="W16" s="109"/>
      <c r="X16" s="109"/>
      <c r="Y16" s="109"/>
      <c r="Z16" s="109"/>
      <c r="AA16" s="109"/>
    </row>
    <row r="17" spans="1:27" ht="15.75" thickBot="1" x14ac:dyDescent="0.3">
      <c r="A17" s="732"/>
      <c r="B17" s="136" t="str">
        <f>'1M - RES'!B14</f>
        <v>Monthly kWh</v>
      </c>
      <c r="C17" s="166">
        <f>SUM(C3:C16)</f>
        <v>0</v>
      </c>
      <c r="D17" s="166">
        <f t="shared" ref="D17:AA17" si="0">SUM(D3:D16)</f>
        <v>0</v>
      </c>
      <c r="E17" s="166">
        <f t="shared" si="0"/>
        <v>380181</v>
      </c>
      <c r="F17" s="166">
        <f t="shared" si="0"/>
        <v>0</v>
      </c>
      <c r="G17" s="166">
        <f t="shared" si="0"/>
        <v>0</v>
      </c>
      <c r="H17" s="166">
        <f t="shared" si="0"/>
        <v>19276</v>
      </c>
      <c r="I17" s="166">
        <f t="shared" si="0"/>
        <v>0</v>
      </c>
      <c r="J17" s="166">
        <f t="shared" si="0"/>
        <v>0</v>
      </c>
      <c r="K17" s="166">
        <f t="shared" si="0"/>
        <v>0</v>
      </c>
      <c r="L17" s="166">
        <f t="shared" si="0"/>
        <v>0</v>
      </c>
      <c r="M17" s="166">
        <f t="shared" si="0"/>
        <v>15850.786531048849</v>
      </c>
      <c r="N17" s="166">
        <f t="shared" si="0"/>
        <v>197027.17461212215</v>
      </c>
      <c r="O17" s="167">
        <f t="shared" si="0"/>
        <v>0</v>
      </c>
      <c r="P17" s="167">
        <f t="shared" si="0"/>
        <v>0</v>
      </c>
      <c r="Q17" s="167">
        <f t="shared" si="0"/>
        <v>0</v>
      </c>
      <c r="R17" s="167">
        <f t="shared" si="0"/>
        <v>0</v>
      </c>
      <c r="S17" s="167">
        <f t="shared" si="0"/>
        <v>0</v>
      </c>
      <c r="T17" s="167">
        <f t="shared" si="0"/>
        <v>0</v>
      </c>
      <c r="U17" s="167">
        <f t="shared" si="0"/>
        <v>0</v>
      </c>
      <c r="V17" s="167">
        <f t="shared" si="0"/>
        <v>0</v>
      </c>
      <c r="W17" s="167">
        <f t="shared" si="0"/>
        <v>0</v>
      </c>
      <c r="X17" s="167">
        <f t="shared" si="0"/>
        <v>0</v>
      </c>
      <c r="Y17" s="167">
        <f t="shared" si="0"/>
        <v>0</v>
      </c>
      <c r="Z17" s="167">
        <f t="shared" si="0"/>
        <v>0</v>
      </c>
      <c r="AA17" s="167">
        <f t="shared" si="0"/>
        <v>0</v>
      </c>
    </row>
    <row r="18" spans="1:27" x14ac:dyDescent="0.25">
      <c r="A18" s="300"/>
      <c r="B18" s="301"/>
      <c r="C18" s="302"/>
      <c r="D18" s="301"/>
      <c r="E18" s="302"/>
      <c r="F18" s="301"/>
      <c r="G18" s="301"/>
      <c r="H18" s="302"/>
      <c r="I18" s="301"/>
      <c r="J18" s="301"/>
      <c r="K18" s="302"/>
      <c r="L18" s="301"/>
      <c r="M18" s="301"/>
      <c r="N18" s="302"/>
      <c r="O18" s="301"/>
      <c r="P18" s="301"/>
      <c r="Q18" s="302"/>
      <c r="R18" s="301"/>
      <c r="S18" s="301"/>
      <c r="T18" s="302"/>
      <c r="U18" s="301"/>
      <c r="V18" s="301"/>
      <c r="W18" s="302"/>
      <c r="X18" s="301"/>
      <c r="Y18" s="301"/>
      <c r="Z18" s="302"/>
      <c r="AA18" s="301"/>
    </row>
    <row r="19" spans="1:27" ht="15.75" thickBot="1" x14ac:dyDescent="0.3">
      <c r="C19" s="222"/>
      <c r="D19" s="222"/>
      <c r="E19" s="222"/>
      <c r="F19" s="222"/>
      <c r="G19" s="222"/>
      <c r="H19" s="222"/>
      <c r="I19" s="222"/>
      <c r="J19" s="222"/>
      <c r="K19" s="222"/>
      <c r="L19" s="222"/>
      <c r="M19" s="222"/>
      <c r="N19" s="222"/>
      <c r="O19" s="222"/>
      <c r="P19" s="222"/>
      <c r="Q19" s="222"/>
      <c r="R19" s="222"/>
      <c r="S19" s="222"/>
      <c r="T19" s="222"/>
      <c r="U19" s="222"/>
      <c r="V19" s="222"/>
      <c r="W19" s="222"/>
      <c r="X19" s="222"/>
      <c r="Y19" s="222"/>
      <c r="Z19" s="222"/>
      <c r="AA19" s="222"/>
    </row>
    <row r="20" spans="1:27" ht="16.350000000000001" customHeight="1" thickBot="1" x14ac:dyDescent="0.3">
      <c r="A20" s="733" t="s">
        <v>205</v>
      </c>
      <c r="B20" s="313" t="s">
        <v>10</v>
      </c>
      <c r="C20" s="102">
        <f>C$2</f>
        <v>45658</v>
      </c>
      <c r="D20" s="102">
        <f t="shared" ref="D20:AA20" si="1">D$2</f>
        <v>45689</v>
      </c>
      <c r="E20" s="102">
        <f t="shared" si="1"/>
        <v>45717</v>
      </c>
      <c r="F20" s="102">
        <f t="shared" si="1"/>
        <v>45748</v>
      </c>
      <c r="G20" s="102">
        <f t="shared" si="1"/>
        <v>45778</v>
      </c>
      <c r="H20" s="102">
        <f t="shared" si="1"/>
        <v>45809</v>
      </c>
      <c r="I20" s="102">
        <f t="shared" si="1"/>
        <v>45839</v>
      </c>
      <c r="J20" s="102">
        <f t="shared" si="1"/>
        <v>45870</v>
      </c>
      <c r="K20" s="102">
        <f t="shared" si="1"/>
        <v>45901</v>
      </c>
      <c r="L20" s="102">
        <f t="shared" si="1"/>
        <v>45931</v>
      </c>
      <c r="M20" s="102">
        <f t="shared" si="1"/>
        <v>45962</v>
      </c>
      <c r="N20" s="102">
        <f t="shared" si="1"/>
        <v>45992</v>
      </c>
      <c r="O20" s="102">
        <f t="shared" si="1"/>
        <v>46023</v>
      </c>
      <c r="P20" s="102">
        <f t="shared" si="1"/>
        <v>46054</v>
      </c>
      <c r="Q20" s="102">
        <f t="shared" si="1"/>
        <v>46082</v>
      </c>
      <c r="R20" s="102">
        <f t="shared" si="1"/>
        <v>46113</v>
      </c>
      <c r="S20" s="102">
        <f t="shared" si="1"/>
        <v>46143</v>
      </c>
      <c r="T20" s="102">
        <f t="shared" si="1"/>
        <v>46174</v>
      </c>
      <c r="U20" s="102">
        <f t="shared" si="1"/>
        <v>46204</v>
      </c>
      <c r="V20" s="102">
        <f t="shared" si="1"/>
        <v>46235</v>
      </c>
      <c r="W20" s="102">
        <f t="shared" si="1"/>
        <v>46266</v>
      </c>
      <c r="X20" s="102">
        <f t="shared" si="1"/>
        <v>46296</v>
      </c>
      <c r="Y20" s="102">
        <f t="shared" si="1"/>
        <v>46327</v>
      </c>
      <c r="Z20" s="102">
        <f t="shared" si="1"/>
        <v>46357</v>
      </c>
      <c r="AA20" s="102">
        <f t="shared" si="1"/>
        <v>46388</v>
      </c>
    </row>
    <row r="21" spans="1:27" ht="15" customHeight="1" x14ac:dyDescent="0.25">
      <c r="A21" s="734"/>
      <c r="B21" s="312" t="str">
        <f t="shared" ref="B21:C35" si="2">B3</f>
        <v>Air Comp</v>
      </c>
      <c r="C21" s="2">
        <f>C3</f>
        <v>0</v>
      </c>
      <c r="D21" s="2">
        <f>IF(SUM($C$17:$N$17)=0,0,C21+D3)</f>
        <v>0</v>
      </c>
      <c r="E21" s="2">
        <f t="shared" ref="E21:AA21" si="3">IF(SUM($C$17:$N$17)=0,0,D21+E3)</f>
        <v>0</v>
      </c>
      <c r="F21" s="2">
        <f t="shared" si="3"/>
        <v>0</v>
      </c>
      <c r="G21" s="2">
        <f t="shared" si="3"/>
        <v>0</v>
      </c>
      <c r="H21" s="2">
        <f t="shared" si="3"/>
        <v>0</v>
      </c>
      <c r="I21" s="2">
        <f t="shared" si="3"/>
        <v>0</v>
      </c>
      <c r="J21" s="2">
        <f t="shared" si="3"/>
        <v>0</v>
      </c>
      <c r="K21" s="2">
        <f t="shared" si="3"/>
        <v>0</v>
      </c>
      <c r="L21" s="2">
        <f t="shared" si="3"/>
        <v>0</v>
      </c>
      <c r="M21" s="2">
        <f t="shared" si="3"/>
        <v>0</v>
      </c>
      <c r="N21" s="2">
        <f t="shared" si="3"/>
        <v>0</v>
      </c>
      <c r="O21" s="2">
        <f t="shared" si="3"/>
        <v>0</v>
      </c>
      <c r="P21" s="2">
        <f t="shared" si="3"/>
        <v>0</v>
      </c>
      <c r="Q21" s="2">
        <f t="shared" si="3"/>
        <v>0</v>
      </c>
      <c r="R21" s="2">
        <f t="shared" si="3"/>
        <v>0</v>
      </c>
      <c r="S21" s="2">
        <f t="shared" si="3"/>
        <v>0</v>
      </c>
      <c r="T21" s="2">
        <f t="shared" si="3"/>
        <v>0</v>
      </c>
      <c r="U21" s="2">
        <f t="shared" si="3"/>
        <v>0</v>
      </c>
      <c r="V21" s="2">
        <f t="shared" si="3"/>
        <v>0</v>
      </c>
      <c r="W21" s="2">
        <f t="shared" si="3"/>
        <v>0</v>
      </c>
      <c r="X21" s="2">
        <f t="shared" si="3"/>
        <v>0</v>
      </c>
      <c r="Y21" s="2">
        <f t="shared" si="3"/>
        <v>0</v>
      </c>
      <c r="Z21" s="2">
        <f t="shared" si="3"/>
        <v>0</v>
      </c>
      <c r="AA21" s="2">
        <f t="shared" si="3"/>
        <v>0</v>
      </c>
    </row>
    <row r="22" spans="1:27" x14ac:dyDescent="0.25">
      <c r="A22" s="734"/>
      <c r="B22" s="7" t="str">
        <f t="shared" si="2"/>
        <v>Building Shell</v>
      </c>
      <c r="C22" s="2">
        <f t="shared" si="2"/>
        <v>0</v>
      </c>
      <c r="D22" s="2">
        <f t="shared" ref="D22:AA22" si="4">IF(SUM($C$17:$N$17)=0,0,C22+D4)</f>
        <v>0</v>
      </c>
      <c r="E22" s="2">
        <f t="shared" si="4"/>
        <v>0</v>
      </c>
      <c r="F22" s="2">
        <f t="shared" si="4"/>
        <v>0</v>
      </c>
      <c r="G22" s="2">
        <f t="shared" si="4"/>
        <v>0</v>
      </c>
      <c r="H22" s="2">
        <f t="shared" si="4"/>
        <v>0</v>
      </c>
      <c r="I22" s="2">
        <f t="shared" si="4"/>
        <v>0</v>
      </c>
      <c r="J22" s="2">
        <f t="shared" si="4"/>
        <v>0</v>
      </c>
      <c r="K22" s="2">
        <f t="shared" si="4"/>
        <v>0</v>
      </c>
      <c r="L22" s="2">
        <f t="shared" si="4"/>
        <v>0</v>
      </c>
      <c r="M22" s="2">
        <f t="shared" si="4"/>
        <v>0</v>
      </c>
      <c r="N22" s="2">
        <f t="shared" si="4"/>
        <v>0</v>
      </c>
      <c r="O22" s="2">
        <f t="shared" si="4"/>
        <v>0</v>
      </c>
      <c r="P22" s="2">
        <f t="shared" si="4"/>
        <v>0</v>
      </c>
      <c r="Q22" s="2">
        <f t="shared" si="4"/>
        <v>0</v>
      </c>
      <c r="R22" s="2">
        <f t="shared" si="4"/>
        <v>0</v>
      </c>
      <c r="S22" s="2">
        <f t="shared" si="4"/>
        <v>0</v>
      </c>
      <c r="T22" s="2">
        <f t="shared" si="4"/>
        <v>0</v>
      </c>
      <c r="U22" s="2">
        <f t="shared" si="4"/>
        <v>0</v>
      </c>
      <c r="V22" s="2">
        <f t="shared" si="4"/>
        <v>0</v>
      </c>
      <c r="W22" s="2">
        <f t="shared" si="4"/>
        <v>0</v>
      </c>
      <c r="X22" s="2">
        <f t="shared" si="4"/>
        <v>0</v>
      </c>
      <c r="Y22" s="2">
        <f t="shared" si="4"/>
        <v>0</v>
      </c>
      <c r="Z22" s="2">
        <f t="shared" si="4"/>
        <v>0</v>
      </c>
      <c r="AA22" s="2">
        <f t="shared" si="4"/>
        <v>0</v>
      </c>
    </row>
    <row r="23" spans="1:27" x14ac:dyDescent="0.25">
      <c r="A23" s="734"/>
      <c r="B23" s="6" t="str">
        <f t="shared" si="2"/>
        <v>Cooking</v>
      </c>
      <c r="C23" s="2">
        <f t="shared" si="2"/>
        <v>0</v>
      </c>
      <c r="D23" s="2">
        <f t="shared" ref="D23:AA23" si="5">IF(SUM($C$17:$N$17)=0,0,C23+D5)</f>
        <v>0</v>
      </c>
      <c r="E23" s="2">
        <f t="shared" si="5"/>
        <v>0</v>
      </c>
      <c r="F23" s="2">
        <f t="shared" si="5"/>
        <v>0</v>
      </c>
      <c r="G23" s="2">
        <f t="shared" si="5"/>
        <v>0</v>
      </c>
      <c r="H23" s="2">
        <f t="shared" si="5"/>
        <v>0</v>
      </c>
      <c r="I23" s="2">
        <f t="shared" si="5"/>
        <v>0</v>
      </c>
      <c r="J23" s="2">
        <f t="shared" si="5"/>
        <v>0</v>
      </c>
      <c r="K23" s="2">
        <f t="shared" si="5"/>
        <v>0</v>
      </c>
      <c r="L23" s="2">
        <f t="shared" si="5"/>
        <v>0</v>
      </c>
      <c r="M23" s="2">
        <f t="shared" si="5"/>
        <v>0</v>
      </c>
      <c r="N23" s="2">
        <f t="shared" si="5"/>
        <v>0</v>
      </c>
      <c r="O23" s="2">
        <f t="shared" si="5"/>
        <v>0</v>
      </c>
      <c r="P23" s="2">
        <f t="shared" si="5"/>
        <v>0</v>
      </c>
      <c r="Q23" s="2">
        <f t="shared" si="5"/>
        <v>0</v>
      </c>
      <c r="R23" s="2">
        <f t="shared" si="5"/>
        <v>0</v>
      </c>
      <c r="S23" s="2">
        <f t="shared" si="5"/>
        <v>0</v>
      </c>
      <c r="T23" s="2">
        <f t="shared" si="5"/>
        <v>0</v>
      </c>
      <c r="U23" s="2">
        <f t="shared" si="5"/>
        <v>0</v>
      </c>
      <c r="V23" s="2">
        <f t="shared" si="5"/>
        <v>0</v>
      </c>
      <c r="W23" s="2">
        <f t="shared" si="5"/>
        <v>0</v>
      </c>
      <c r="X23" s="2">
        <f t="shared" si="5"/>
        <v>0</v>
      </c>
      <c r="Y23" s="2">
        <f t="shared" si="5"/>
        <v>0</v>
      </c>
      <c r="Z23" s="2">
        <f t="shared" si="5"/>
        <v>0</v>
      </c>
      <c r="AA23" s="2">
        <f t="shared" si="5"/>
        <v>0</v>
      </c>
    </row>
    <row r="24" spans="1:27" x14ac:dyDescent="0.25">
      <c r="A24" s="734"/>
      <c r="B24" s="6" t="str">
        <f t="shared" si="2"/>
        <v>Cooling</v>
      </c>
      <c r="C24" s="2">
        <f t="shared" si="2"/>
        <v>0</v>
      </c>
      <c r="D24" s="2">
        <f t="shared" ref="D24:AA24" si="6">IF(SUM($C$17:$N$17)=0,0,C24+D6)</f>
        <v>0</v>
      </c>
      <c r="E24" s="2">
        <f t="shared" si="6"/>
        <v>380181</v>
      </c>
      <c r="F24" s="2">
        <f t="shared" si="6"/>
        <v>380181</v>
      </c>
      <c r="G24" s="2">
        <f t="shared" si="6"/>
        <v>380181</v>
      </c>
      <c r="H24" s="2">
        <f t="shared" si="6"/>
        <v>388056</v>
      </c>
      <c r="I24" s="2">
        <f t="shared" si="6"/>
        <v>388056</v>
      </c>
      <c r="J24" s="2">
        <f t="shared" si="6"/>
        <v>388056</v>
      </c>
      <c r="K24" s="2">
        <f t="shared" si="6"/>
        <v>388056</v>
      </c>
      <c r="L24" s="2">
        <f t="shared" si="6"/>
        <v>388056</v>
      </c>
      <c r="M24" s="2">
        <f t="shared" si="6"/>
        <v>403454.38535334892</v>
      </c>
      <c r="N24" s="2">
        <f t="shared" si="6"/>
        <v>594858.15915448812</v>
      </c>
      <c r="O24" s="2">
        <f t="shared" si="6"/>
        <v>594858.15915448812</v>
      </c>
      <c r="P24" s="2">
        <f t="shared" si="6"/>
        <v>594858.15915448812</v>
      </c>
      <c r="Q24" s="2">
        <f t="shared" si="6"/>
        <v>594858.15915448812</v>
      </c>
      <c r="R24" s="2">
        <f t="shared" si="6"/>
        <v>594858.15915448812</v>
      </c>
      <c r="S24" s="2">
        <f t="shared" si="6"/>
        <v>594858.15915448812</v>
      </c>
      <c r="T24" s="2">
        <f t="shared" si="6"/>
        <v>594858.15915448812</v>
      </c>
      <c r="U24" s="2">
        <f t="shared" si="6"/>
        <v>594858.15915448812</v>
      </c>
      <c r="V24" s="2">
        <f t="shared" si="6"/>
        <v>594858.15915448812</v>
      </c>
      <c r="W24" s="2">
        <f t="shared" si="6"/>
        <v>594858.15915448812</v>
      </c>
      <c r="X24" s="2">
        <f t="shared" si="6"/>
        <v>594858.15915448812</v>
      </c>
      <c r="Y24" s="2">
        <f t="shared" si="6"/>
        <v>594858.15915448812</v>
      </c>
      <c r="Z24" s="2">
        <f t="shared" si="6"/>
        <v>594858.15915448812</v>
      </c>
      <c r="AA24" s="2">
        <f t="shared" si="6"/>
        <v>594858.15915448812</v>
      </c>
    </row>
    <row r="25" spans="1:27" x14ac:dyDescent="0.25">
      <c r="A25" s="734"/>
      <c r="B25" s="7" t="str">
        <f t="shared" si="2"/>
        <v>Ext Lighting</v>
      </c>
      <c r="C25" s="2">
        <f t="shared" si="2"/>
        <v>0</v>
      </c>
      <c r="D25" s="2">
        <f t="shared" ref="D25:AA25" si="7">IF(SUM($C$17:$N$17)=0,0,C25+D7)</f>
        <v>0</v>
      </c>
      <c r="E25" s="2">
        <f t="shared" si="7"/>
        <v>0</v>
      </c>
      <c r="F25" s="2">
        <f t="shared" si="7"/>
        <v>0</v>
      </c>
      <c r="G25" s="2">
        <f t="shared" si="7"/>
        <v>0</v>
      </c>
      <c r="H25" s="2">
        <f t="shared" si="7"/>
        <v>0</v>
      </c>
      <c r="I25" s="2">
        <f t="shared" si="7"/>
        <v>0</v>
      </c>
      <c r="J25" s="2">
        <f t="shared" si="7"/>
        <v>0</v>
      </c>
      <c r="K25" s="2">
        <f t="shared" si="7"/>
        <v>0</v>
      </c>
      <c r="L25" s="2">
        <f t="shared" si="7"/>
        <v>0</v>
      </c>
      <c r="M25" s="2">
        <f t="shared" si="7"/>
        <v>0</v>
      </c>
      <c r="N25" s="2">
        <f t="shared" si="7"/>
        <v>0</v>
      </c>
      <c r="O25" s="2">
        <f t="shared" si="7"/>
        <v>0</v>
      </c>
      <c r="P25" s="2">
        <f t="shared" si="7"/>
        <v>0</v>
      </c>
      <c r="Q25" s="2">
        <f t="shared" si="7"/>
        <v>0</v>
      </c>
      <c r="R25" s="2">
        <f t="shared" si="7"/>
        <v>0</v>
      </c>
      <c r="S25" s="2">
        <f t="shared" si="7"/>
        <v>0</v>
      </c>
      <c r="T25" s="2">
        <f t="shared" si="7"/>
        <v>0</v>
      </c>
      <c r="U25" s="2">
        <f t="shared" si="7"/>
        <v>0</v>
      </c>
      <c r="V25" s="2">
        <f t="shared" si="7"/>
        <v>0</v>
      </c>
      <c r="W25" s="2">
        <f t="shared" si="7"/>
        <v>0</v>
      </c>
      <c r="X25" s="2">
        <f t="shared" si="7"/>
        <v>0</v>
      </c>
      <c r="Y25" s="2">
        <f t="shared" si="7"/>
        <v>0</v>
      </c>
      <c r="Z25" s="2">
        <f t="shared" si="7"/>
        <v>0</v>
      </c>
      <c r="AA25" s="2">
        <f t="shared" si="7"/>
        <v>0</v>
      </c>
    </row>
    <row r="26" spans="1:27" x14ac:dyDescent="0.25">
      <c r="A26" s="734"/>
      <c r="B26" s="6" t="str">
        <f t="shared" si="2"/>
        <v>Heating</v>
      </c>
      <c r="C26" s="2">
        <f t="shared" si="2"/>
        <v>0</v>
      </c>
      <c r="D26" s="2">
        <f t="shared" ref="D26:AA26" si="8">IF(SUM($C$17:$N$17)=0,0,C26+D8)</f>
        <v>0</v>
      </c>
      <c r="E26" s="2">
        <f t="shared" si="8"/>
        <v>0</v>
      </c>
      <c r="F26" s="2">
        <f t="shared" si="8"/>
        <v>0</v>
      </c>
      <c r="G26" s="2">
        <f t="shared" si="8"/>
        <v>0</v>
      </c>
      <c r="H26" s="2">
        <f t="shared" si="8"/>
        <v>0</v>
      </c>
      <c r="I26" s="2">
        <f t="shared" si="8"/>
        <v>0</v>
      </c>
      <c r="J26" s="2">
        <f t="shared" si="8"/>
        <v>0</v>
      </c>
      <c r="K26" s="2">
        <f t="shared" si="8"/>
        <v>0</v>
      </c>
      <c r="L26" s="2">
        <f t="shared" si="8"/>
        <v>0</v>
      </c>
      <c r="M26" s="2">
        <f t="shared" si="8"/>
        <v>0</v>
      </c>
      <c r="N26" s="2">
        <f t="shared" si="8"/>
        <v>0</v>
      </c>
      <c r="O26" s="2">
        <f t="shared" si="8"/>
        <v>0</v>
      </c>
      <c r="P26" s="2">
        <f t="shared" si="8"/>
        <v>0</v>
      </c>
      <c r="Q26" s="2">
        <f t="shared" si="8"/>
        <v>0</v>
      </c>
      <c r="R26" s="2">
        <f t="shared" si="8"/>
        <v>0</v>
      </c>
      <c r="S26" s="2">
        <f t="shared" si="8"/>
        <v>0</v>
      </c>
      <c r="T26" s="2">
        <f t="shared" si="8"/>
        <v>0</v>
      </c>
      <c r="U26" s="2">
        <f t="shared" si="8"/>
        <v>0</v>
      </c>
      <c r="V26" s="2">
        <f t="shared" si="8"/>
        <v>0</v>
      </c>
      <c r="W26" s="2">
        <f t="shared" si="8"/>
        <v>0</v>
      </c>
      <c r="X26" s="2">
        <f t="shared" si="8"/>
        <v>0</v>
      </c>
      <c r="Y26" s="2">
        <f t="shared" si="8"/>
        <v>0</v>
      </c>
      <c r="Z26" s="2">
        <f t="shared" si="8"/>
        <v>0</v>
      </c>
      <c r="AA26" s="2">
        <f t="shared" si="8"/>
        <v>0</v>
      </c>
    </row>
    <row r="27" spans="1:27" x14ac:dyDescent="0.25">
      <c r="A27" s="734"/>
      <c r="B27" s="6" t="str">
        <f t="shared" si="2"/>
        <v>HVAC</v>
      </c>
      <c r="C27" s="2">
        <f t="shared" si="2"/>
        <v>0</v>
      </c>
      <c r="D27" s="2">
        <f t="shared" ref="D27:AA27" si="9">IF(SUM($C$17:$N$17)=0,0,C27+D9)</f>
        <v>0</v>
      </c>
      <c r="E27" s="2">
        <f t="shared" si="9"/>
        <v>0</v>
      </c>
      <c r="F27" s="2">
        <f t="shared" si="9"/>
        <v>0</v>
      </c>
      <c r="G27" s="2">
        <f t="shared" si="9"/>
        <v>0</v>
      </c>
      <c r="H27" s="2">
        <f t="shared" si="9"/>
        <v>11401</v>
      </c>
      <c r="I27" s="2">
        <f t="shared" si="9"/>
        <v>11401</v>
      </c>
      <c r="J27" s="2">
        <f t="shared" si="9"/>
        <v>11401</v>
      </c>
      <c r="K27" s="2">
        <f t="shared" si="9"/>
        <v>11401</v>
      </c>
      <c r="L27" s="2">
        <f t="shared" si="9"/>
        <v>11401</v>
      </c>
      <c r="M27" s="2">
        <f t="shared" si="9"/>
        <v>11853.401177699947</v>
      </c>
      <c r="N27" s="2">
        <f t="shared" si="9"/>
        <v>17476.80198868287</v>
      </c>
      <c r="O27" s="2">
        <f t="shared" si="9"/>
        <v>17476.80198868287</v>
      </c>
      <c r="P27" s="2">
        <f t="shared" si="9"/>
        <v>17476.80198868287</v>
      </c>
      <c r="Q27" s="2">
        <f t="shared" si="9"/>
        <v>17476.80198868287</v>
      </c>
      <c r="R27" s="2">
        <f t="shared" si="9"/>
        <v>17476.80198868287</v>
      </c>
      <c r="S27" s="2">
        <f t="shared" si="9"/>
        <v>17476.80198868287</v>
      </c>
      <c r="T27" s="2">
        <f t="shared" si="9"/>
        <v>17476.80198868287</v>
      </c>
      <c r="U27" s="2">
        <f t="shared" si="9"/>
        <v>17476.80198868287</v>
      </c>
      <c r="V27" s="2">
        <f t="shared" si="9"/>
        <v>17476.80198868287</v>
      </c>
      <c r="W27" s="2">
        <f t="shared" si="9"/>
        <v>17476.80198868287</v>
      </c>
      <c r="X27" s="2">
        <f t="shared" si="9"/>
        <v>17476.80198868287</v>
      </c>
      <c r="Y27" s="2">
        <f t="shared" si="9"/>
        <v>17476.80198868287</v>
      </c>
      <c r="Z27" s="2">
        <f t="shared" si="9"/>
        <v>17476.80198868287</v>
      </c>
      <c r="AA27" s="2">
        <f t="shared" si="9"/>
        <v>17476.80198868287</v>
      </c>
    </row>
    <row r="28" spans="1:27" x14ac:dyDescent="0.25">
      <c r="A28" s="734"/>
      <c r="B28" s="6" t="str">
        <f t="shared" si="2"/>
        <v>Lighting</v>
      </c>
      <c r="C28" s="2">
        <f t="shared" si="2"/>
        <v>0</v>
      </c>
      <c r="D28" s="2">
        <f t="shared" ref="D28:AA28" si="10">IF(SUM($C$17:$N$17)=0,0,C28+D10)</f>
        <v>0</v>
      </c>
      <c r="E28" s="2">
        <f t="shared" si="10"/>
        <v>0</v>
      </c>
      <c r="F28" s="2">
        <f t="shared" si="10"/>
        <v>0</v>
      </c>
      <c r="G28" s="2">
        <f t="shared" si="10"/>
        <v>0</v>
      </c>
      <c r="H28" s="2">
        <f t="shared" si="10"/>
        <v>0</v>
      </c>
      <c r="I28" s="2">
        <f t="shared" si="10"/>
        <v>0</v>
      </c>
      <c r="J28" s="2">
        <f t="shared" si="10"/>
        <v>0</v>
      </c>
      <c r="K28" s="2">
        <f t="shared" si="10"/>
        <v>0</v>
      </c>
      <c r="L28" s="2">
        <f t="shared" si="10"/>
        <v>0</v>
      </c>
      <c r="M28" s="2">
        <f t="shared" si="10"/>
        <v>0</v>
      </c>
      <c r="N28" s="2">
        <f t="shared" si="10"/>
        <v>0</v>
      </c>
      <c r="O28" s="2">
        <f t="shared" si="10"/>
        <v>0</v>
      </c>
      <c r="P28" s="2">
        <f t="shared" si="10"/>
        <v>0</v>
      </c>
      <c r="Q28" s="2">
        <f t="shared" si="10"/>
        <v>0</v>
      </c>
      <c r="R28" s="2">
        <f t="shared" si="10"/>
        <v>0</v>
      </c>
      <c r="S28" s="2">
        <f t="shared" si="10"/>
        <v>0</v>
      </c>
      <c r="T28" s="2">
        <f t="shared" si="10"/>
        <v>0</v>
      </c>
      <c r="U28" s="2">
        <f t="shared" si="10"/>
        <v>0</v>
      </c>
      <c r="V28" s="2">
        <f t="shared" si="10"/>
        <v>0</v>
      </c>
      <c r="W28" s="2">
        <f t="shared" si="10"/>
        <v>0</v>
      </c>
      <c r="X28" s="2">
        <f t="shared" si="10"/>
        <v>0</v>
      </c>
      <c r="Y28" s="2">
        <f t="shared" si="10"/>
        <v>0</v>
      </c>
      <c r="Z28" s="2">
        <f t="shared" si="10"/>
        <v>0</v>
      </c>
      <c r="AA28" s="2">
        <f t="shared" si="10"/>
        <v>0</v>
      </c>
    </row>
    <row r="29" spans="1:27" x14ac:dyDescent="0.25">
      <c r="A29" s="734"/>
      <c r="B29" s="6" t="str">
        <f t="shared" si="2"/>
        <v>Miscellaneous</v>
      </c>
      <c r="C29" s="2">
        <f t="shared" si="2"/>
        <v>0</v>
      </c>
      <c r="D29" s="2">
        <f t="shared" ref="D29:AA29" si="11">IF(SUM($C$17:$N$17)=0,0,C29+D11)</f>
        <v>0</v>
      </c>
      <c r="E29" s="2">
        <f t="shared" si="11"/>
        <v>0</v>
      </c>
      <c r="F29" s="2">
        <f t="shared" si="11"/>
        <v>0</v>
      </c>
      <c r="G29" s="2">
        <f t="shared" si="11"/>
        <v>0</v>
      </c>
      <c r="H29" s="2">
        <f t="shared" si="11"/>
        <v>0</v>
      </c>
      <c r="I29" s="2">
        <f t="shared" si="11"/>
        <v>0</v>
      </c>
      <c r="J29" s="2">
        <f t="shared" si="11"/>
        <v>0</v>
      </c>
      <c r="K29" s="2">
        <f t="shared" si="11"/>
        <v>0</v>
      </c>
      <c r="L29" s="2">
        <f t="shared" si="11"/>
        <v>0</v>
      </c>
      <c r="M29" s="2">
        <f t="shared" si="11"/>
        <v>0</v>
      </c>
      <c r="N29" s="2">
        <f t="shared" si="11"/>
        <v>0</v>
      </c>
      <c r="O29" s="2">
        <f t="shared" si="11"/>
        <v>0</v>
      </c>
      <c r="P29" s="2">
        <f t="shared" si="11"/>
        <v>0</v>
      </c>
      <c r="Q29" s="2">
        <f t="shared" si="11"/>
        <v>0</v>
      </c>
      <c r="R29" s="2">
        <f t="shared" si="11"/>
        <v>0</v>
      </c>
      <c r="S29" s="2">
        <f t="shared" si="11"/>
        <v>0</v>
      </c>
      <c r="T29" s="2">
        <f t="shared" si="11"/>
        <v>0</v>
      </c>
      <c r="U29" s="2">
        <f t="shared" si="11"/>
        <v>0</v>
      </c>
      <c r="V29" s="2">
        <f t="shared" si="11"/>
        <v>0</v>
      </c>
      <c r="W29" s="2">
        <f t="shared" si="11"/>
        <v>0</v>
      </c>
      <c r="X29" s="2">
        <f t="shared" si="11"/>
        <v>0</v>
      </c>
      <c r="Y29" s="2">
        <f t="shared" si="11"/>
        <v>0</v>
      </c>
      <c r="Z29" s="2">
        <f t="shared" si="11"/>
        <v>0</v>
      </c>
      <c r="AA29" s="2">
        <f t="shared" si="11"/>
        <v>0</v>
      </c>
    </row>
    <row r="30" spans="1:27" ht="15" customHeight="1" x14ac:dyDescent="0.25">
      <c r="A30" s="734"/>
      <c r="B30" s="6" t="str">
        <f t="shared" si="2"/>
        <v>Motors</v>
      </c>
      <c r="C30" s="2">
        <f t="shared" si="2"/>
        <v>0</v>
      </c>
      <c r="D30" s="2">
        <f t="shared" ref="D30:AA30" si="12">IF(SUM($C$17:$N$17)=0,0,C30+D12)</f>
        <v>0</v>
      </c>
      <c r="E30" s="2">
        <f t="shared" si="12"/>
        <v>0</v>
      </c>
      <c r="F30" s="2">
        <f t="shared" si="12"/>
        <v>0</v>
      </c>
      <c r="G30" s="2">
        <f t="shared" si="12"/>
        <v>0</v>
      </c>
      <c r="H30" s="2">
        <f t="shared" si="12"/>
        <v>0</v>
      </c>
      <c r="I30" s="2">
        <f t="shared" si="12"/>
        <v>0</v>
      </c>
      <c r="J30" s="2">
        <f t="shared" si="12"/>
        <v>0</v>
      </c>
      <c r="K30" s="2">
        <f t="shared" si="12"/>
        <v>0</v>
      </c>
      <c r="L30" s="2">
        <f t="shared" si="12"/>
        <v>0</v>
      </c>
      <c r="M30" s="2">
        <f t="shared" si="12"/>
        <v>0</v>
      </c>
      <c r="N30" s="2">
        <f t="shared" si="12"/>
        <v>0</v>
      </c>
      <c r="O30" s="2">
        <f t="shared" si="12"/>
        <v>0</v>
      </c>
      <c r="P30" s="2">
        <f t="shared" si="12"/>
        <v>0</v>
      </c>
      <c r="Q30" s="2">
        <f t="shared" si="12"/>
        <v>0</v>
      </c>
      <c r="R30" s="2">
        <f t="shared" si="12"/>
        <v>0</v>
      </c>
      <c r="S30" s="2">
        <f t="shared" si="12"/>
        <v>0</v>
      </c>
      <c r="T30" s="2">
        <f t="shared" si="12"/>
        <v>0</v>
      </c>
      <c r="U30" s="2">
        <f t="shared" si="12"/>
        <v>0</v>
      </c>
      <c r="V30" s="2">
        <f t="shared" si="12"/>
        <v>0</v>
      </c>
      <c r="W30" s="2">
        <f t="shared" si="12"/>
        <v>0</v>
      </c>
      <c r="X30" s="2">
        <f t="shared" si="12"/>
        <v>0</v>
      </c>
      <c r="Y30" s="2">
        <f t="shared" si="12"/>
        <v>0</v>
      </c>
      <c r="Z30" s="2">
        <f t="shared" si="12"/>
        <v>0</v>
      </c>
      <c r="AA30" s="2">
        <f t="shared" si="12"/>
        <v>0</v>
      </c>
    </row>
    <row r="31" spans="1:27" x14ac:dyDescent="0.25">
      <c r="A31" s="734"/>
      <c r="B31" s="6" t="str">
        <f t="shared" si="2"/>
        <v>Process</v>
      </c>
      <c r="C31" s="2">
        <f t="shared" si="2"/>
        <v>0</v>
      </c>
      <c r="D31" s="2">
        <f t="shared" ref="D31:AA31" si="13">IF(SUM($C$17:$N$17)=0,0,C31+D13)</f>
        <v>0</v>
      </c>
      <c r="E31" s="2">
        <f t="shared" si="13"/>
        <v>0</v>
      </c>
      <c r="F31" s="2">
        <f t="shared" si="13"/>
        <v>0</v>
      </c>
      <c r="G31" s="2">
        <f t="shared" si="13"/>
        <v>0</v>
      </c>
      <c r="H31" s="2">
        <f t="shared" si="13"/>
        <v>0</v>
      </c>
      <c r="I31" s="2">
        <f t="shared" si="13"/>
        <v>0</v>
      </c>
      <c r="J31" s="2">
        <f t="shared" si="13"/>
        <v>0</v>
      </c>
      <c r="K31" s="2">
        <f t="shared" si="13"/>
        <v>0</v>
      </c>
      <c r="L31" s="2">
        <f t="shared" si="13"/>
        <v>0</v>
      </c>
      <c r="M31" s="2">
        <f t="shared" si="13"/>
        <v>0</v>
      </c>
      <c r="N31" s="2">
        <f t="shared" si="13"/>
        <v>0</v>
      </c>
      <c r="O31" s="2">
        <f t="shared" si="13"/>
        <v>0</v>
      </c>
      <c r="P31" s="2">
        <f t="shared" si="13"/>
        <v>0</v>
      </c>
      <c r="Q31" s="2">
        <f t="shared" si="13"/>
        <v>0</v>
      </c>
      <c r="R31" s="2">
        <f t="shared" si="13"/>
        <v>0</v>
      </c>
      <c r="S31" s="2">
        <f t="shared" si="13"/>
        <v>0</v>
      </c>
      <c r="T31" s="2">
        <f t="shared" si="13"/>
        <v>0</v>
      </c>
      <c r="U31" s="2">
        <f t="shared" si="13"/>
        <v>0</v>
      </c>
      <c r="V31" s="2">
        <f t="shared" si="13"/>
        <v>0</v>
      </c>
      <c r="W31" s="2">
        <f t="shared" si="13"/>
        <v>0</v>
      </c>
      <c r="X31" s="2">
        <f t="shared" si="13"/>
        <v>0</v>
      </c>
      <c r="Y31" s="2">
        <f t="shared" si="13"/>
        <v>0</v>
      </c>
      <c r="Z31" s="2">
        <f t="shared" si="13"/>
        <v>0</v>
      </c>
      <c r="AA31" s="2">
        <f t="shared" si="13"/>
        <v>0</v>
      </c>
    </row>
    <row r="32" spans="1:27" x14ac:dyDescent="0.25">
      <c r="A32" s="734"/>
      <c r="B32" s="6" t="str">
        <f t="shared" si="2"/>
        <v>Refrigeration</v>
      </c>
      <c r="C32" s="2">
        <f t="shared" si="2"/>
        <v>0</v>
      </c>
      <c r="D32" s="2">
        <f t="shared" ref="D32:AA32" si="14">IF(SUM($C$17:$N$17)=0,0,C32+D14)</f>
        <v>0</v>
      </c>
      <c r="E32" s="2">
        <f t="shared" si="14"/>
        <v>0</v>
      </c>
      <c r="F32" s="2">
        <f t="shared" si="14"/>
        <v>0</v>
      </c>
      <c r="G32" s="2">
        <f t="shared" si="14"/>
        <v>0</v>
      </c>
      <c r="H32" s="2">
        <f t="shared" si="14"/>
        <v>0</v>
      </c>
      <c r="I32" s="2">
        <f t="shared" si="14"/>
        <v>0</v>
      </c>
      <c r="J32" s="2">
        <f t="shared" si="14"/>
        <v>0</v>
      </c>
      <c r="K32" s="2">
        <f t="shared" si="14"/>
        <v>0</v>
      </c>
      <c r="L32" s="2">
        <f t="shared" si="14"/>
        <v>0</v>
      </c>
      <c r="M32" s="2">
        <f t="shared" si="14"/>
        <v>0</v>
      </c>
      <c r="N32" s="2">
        <f t="shared" si="14"/>
        <v>0</v>
      </c>
      <c r="O32" s="2">
        <f t="shared" si="14"/>
        <v>0</v>
      </c>
      <c r="P32" s="2">
        <f t="shared" si="14"/>
        <v>0</v>
      </c>
      <c r="Q32" s="2">
        <f t="shared" si="14"/>
        <v>0</v>
      </c>
      <c r="R32" s="2">
        <f t="shared" si="14"/>
        <v>0</v>
      </c>
      <c r="S32" s="2">
        <f t="shared" si="14"/>
        <v>0</v>
      </c>
      <c r="T32" s="2">
        <f t="shared" si="14"/>
        <v>0</v>
      </c>
      <c r="U32" s="2">
        <f t="shared" si="14"/>
        <v>0</v>
      </c>
      <c r="V32" s="2">
        <f t="shared" si="14"/>
        <v>0</v>
      </c>
      <c r="W32" s="2">
        <f t="shared" si="14"/>
        <v>0</v>
      </c>
      <c r="X32" s="2">
        <f t="shared" si="14"/>
        <v>0</v>
      </c>
      <c r="Y32" s="2">
        <f t="shared" si="14"/>
        <v>0</v>
      </c>
      <c r="Z32" s="2">
        <f t="shared" si="14"/>
        <v>0</v>
      </c>
      <c r="AA32" s="2">
        <f t="shared" si="14"/>
        <v>0</v>
      </c>
    </row>
    <row r="33" spans="1:27" x14ac:dyDescent="0.25">
      <c r="A33" s="734"/>
      <c r="B33" s="6" t="str">
        <f t="shared" si="2"/>
        <v>Water Heating</v>
      </c>
      <c r="C33" s="2">
        <f t="shared" si="2"/>
        <v>0</v>
      </c>
      <c r="D33" s="2">
        <f t="shared" ref="D33:AA33" si="15">IF(SUM($C$17:$N$17)=0,0,C33+D15)</f>
        <v>0</v>
      </c>
      <c r="E33" s="2">
        <f t="shared" si="15"/>
        <v>0</v>
      </c>
      <c r="F33" s="2">
        <f t="shared" si="15"/>
        <v>0</v>
      </c>
      <c r="G33" s="2">
        <f t="shared" si="15"/>
        <v>0</v>
      </c>
      <c r="H33" s="2">
        <f t="shared" si="15"/>
        <v>0</v>
      </c>
      <c r="I33" s="2">
        <f t="shared" si="15"/>
        <v>0</v>
      </c>
      <c r="J33" s="2">
        <f t="shared" si="15"/>
        <v>0</v>
      </c>
      <c r="K33" s="2">
        <f t="shared" si="15"/>
        <v>0</v>
      </c>
      <c r="L33" s="2">
        <f t="shared" si="15"/>
        <v>0</v>
      </c>
      <c r="M33" s="2">
        <f t="shared" si="15"/>
        <v>0</v>
      </c>
      <c r="N33" s="2">
        <f t="shared" si="15"/>
        <v>0</v>
      </c>
      <c r="O33" s="2">
        <f t="shared" si="15"/>
        <v>0</v>
      </c>
      <c r="P33" s="2">
        <f t="shared" si="15"/>
        <v>0</v>
      </c>
      <c r="Q33" s="2">
        <f t="shared" si="15"/>
        <v>0</v>
      </c>
      <c r="R33" s="2">
        <f t="shared" si="15"/>
        <v>0</v>
      </c>
      <c r="S33" s="2">
        <f t="shared" si="15"/>
        <v>0</v>
      </c>
      <c r="T33" s="2">
        <f t="shared" si="15"/>
        <v>0</v>
      </c>
      <c r="U33" s="2">
        <f t="shared" si="15"/>
        <v>0</v>
      </c>
      <c r="V33" s="2">
        <f t="shared" si="15"/>
        <v>0</v>
      </c>
      <c r="W33" s="2">
        <f t="shared" si="15"/>
        <v>0</v>
      </c>
      <c r="X33" s="2">
        <f t="shared" si="15"/>
        <v>0</v>
      </c>
      <c r="Y33" s="2">
        <f t="shared" si="15"/>
        <v>0</v>
      </c>
      <c r="Z33" s="2">
        <f t="shared" si="15"/>
        <v>0</v>
      </c>
      <c r="AA33" s="2">
        <f t="shared" si="15"/>
        <v>0</v>
      </c>
    </row>
    <row r="34" spans="1:27" ht="15" customHeight="1" x14ac:dyDescent="0.25">
      <c r="A34" s="734"/>
      <c r="B34" s="6" t="str">
        <f t="shared" si="2"/>
        <v xml:space="preserve"> </v>
      </c>
      <c r="C34" s="2"/>
      <c r="D34" s="2"/>
      <c r="E34" s="2"/>
      <c r="F34" s="2"/>
      <c r="G34" s="2"/>
      <c r="H34" s="2"/>
      <c r="I34" s="2"/>
      <c r="J34" s="2"/>
      <c r="K34" s="2"/>
      <c r="L34" s="2"/>
      <c r="M34" s="2"/>
      <c r="N34" s="2"/>
      <c r="O34" s="2"/>
      <c r="P34" s="2"/>
      <c r="Q34" s="2"/>
      <c r="R34" s="2"/>
      <c r="S34" s="2"/>
      <c r="T34" s="2"/>
      <c r="U34" s="2"/>
      <c r="V34" s="2"/>
      <c r="W34" s="2"/>
      <c r="X34" s="2"/>
      <c r="Y34" s="2"/>
      <c r="Z34" s="2"/>
      <c r="AA34" s="2"/>
    </row>
    <row r="35" spans="1:27" ht="15" customHeight="1" thickBot="1" x14ac:dyDescent="0.3">
      <c r="A35" s="735"/>
      <c r="B35" s="136" t="str">
        <f t="shared" si="2"/>
        <v>Monthly kWh</v>
      </c>
      <c r="C35" s="166">
        <f>SUM(C21:C34)</f>
        <v>0</v>
      </c>
      <c r="D35" s="166">
        <f t="shared" ref="D35:AA35" si="16">SUM(D21:D34)</f>
        <v>0</v>
      </c>
      <c r="E35" s="166">
        <f t="shared" si="16"/>
        <v>380181</v>
      </c>
      <c r="F35" s="166">
        <f t="shared" si="16"/>
        <v>380181</v>
      </c>
      <c r="G35" s="166">
        <f t="shared" si="16"/>
        <v>380181</v>
      </c>
      <c r="H35" s="166">
        <f t="shared" si="16"/>
        <v>399457</v>
      </c>
      <c r="I35" s="166">
        <f t="shared" si="16"/>
        <v>399457</v>
      </c>
      <c r="J35" s="166">
        <f t="shared" si="16"/>
        <v>399457</v>
      </c>
      <c r="K35" s="166">
        <f t="shared" si="16"/>
        <v>399457</v>
      </c>
      <c r="L35" s="166">
        <f t="shared" si="16"/>
        <v>399457</v>
      </c>
      <c r="M35" s="166">
        <f t="shared" si="16"/>
        <v>415307.78653104889</v>
      </c>
      <c r="N35" s="166">
        <f t="shared" si="16"/>
        <v>612334.96114317095</v>
      </c>
      <c r="O35" s="166">
        <f t="shared" si="16"/>
        <v>612334.96114317095</v>
      </c>
      <c r="P35" s="166">
        <f t="shared" si="16"/>
        <v>612334.96114317095</v>
      </c>
      <c r="Q35" s="166">
        <f t="shared" si="16"/>
        <v>612334.96114317095</v>
      </c>
      <c r="R35" s="166">
        <f t="shared" si="16"/>
        <v>612334.96114317095</v>
      </c>
      <c r="S35" s="166">
        <f t="shared" si="16"/>
        <v>612334.96114317095</v>
      </c>
      <c r="T35" s="166">
        <f t="shared" si="16"/>
        <v>612334.96114317095</v>
      </c>
      <c r="U35" s="166">
        <f t="shared" si="16"/>
        <v>612334.96114317095</v>
      </c>
      <c r="V35" s="166">
        <f t="shared" si="16"/>
        <v>612334.96114317095</v>
      </c>
      <c r="W35" s="166">
        <f t="shared" si="16"/>
        <v>612334.96114317095</v>
      </c>
      <c r="X35" s="166">
        <f t="shared" si="16"/>
        <v>612334.96114317095</v>
      </c>
      <c r="Y35" s="166">
        <f t="shared" si="16"/>
        <v>612334.96114317095</v>
      </c>
      <c r="Z35" s="166">
        <f t="shared" si="16"/>
        <v>612334.96114317095</v>
      </c>
      <c r="AA35" s="166">
        <f t="shared" si="16"/>
        <v>612334.96114317095</v>
      </c>
    </row>
    <row r="36" spans="1:27" x14ac:dyDescent="0.25">
      <c r="A36" s="308"/>
      <c r="B36" s="301"/>
      <c r="C36" s="302"/>
      <c r="D36" s="301"/>
      <c r="E36" s="302"/>
      <c r="F36" s="301"/>
      <c r="G36" s="301"/>
      <c r="H36" s="302"/>
      <c r="I36" s="301"/>
      <c r="J36" s="301"/>
      <c r="K36" s="302"/>
      <c r="L36" s="301"/>
      <c r="M36" s="301"/>
      <c r="N36" s="289" t="s">
        <v>169</v>
      </c>
      <c r="O36" s="212">
        <f>SUM(C3:N16)</f>
        <v>612334.96114317095</v>
      </c>
      <c r="P36" s="301"/>
      <c r="Q36" s="302"/>
      <c r="R36" s="301"/>
      <c r="S36" s="301"/>
      <c r="T36" s="302"/>
      <c r="U36" s="301"/>
      <c r="V36" s="301"/>
      <c r="W36" s="302"/>
      <c r="X36" s="301"/>
      <c r="Y36" s="301"/>
      <c r="Z36" s="302"/>
      <c r="AA36" s="301"/>
    </row>
    <row r="37" spans="1:27" ht="15.75" thickBot="1" x14ac:dyDescent="0.3">
      <c r="C37" s="222"/>
      <c r="D37" s="222"/>
      <c r="E37" s="222"/>
      <c r="F37" s="222"/>
      <c r="G37" s="222"/>
      <c r="H37" s="222"/>
      <c r="I37" s="222"/>
      <c r="J37" s="222"/>
      <c r="K37" s="222"/>
      <c r="L37" s="222"/>
      <c r="M37" s="222"/>
      <c r="N37" s="222"/>
      <c r="O37" s="222"/>
      <c r="P37" s="222"/>
      <c r="Q37" s="222"/>
      <c r="R37" s="222"/>
      <c r="S37" s="222"/>
      <c r="T37" s="222"/>
      <c r="U37" s="222"/>
      <c r="V37" s="222"/>
      <c r="W37" s="222"/>
      <c r="X37" s="222"/>
      <c r="Y37" s="222"/>
      <c r="Z37" s="222"/>
      <c r="AA37" s="222"/>
    </row>
    <row r="38" spans="1:27" ht="16.350000000000001" customHeight="1" thickBot="1" x14ac:dyDescent="0.3">
      <c r="A38" s="736" t="s">
        <v>14</v>
      </c>
      <c r="B38" s="313" t="s">
        <v>10</v>
      </c>
      <c r="C38" s="102">
        <f>C$2</f>
        <v>45658</v>
      </c>
      <c r="D38" s="102">
        <f t="shared" ref="D38:AA38" si="17">D$2</f>
        <v>45689</v>
      </c>
      <c r="E38" s="102">
        <f t="shared" si="17"/>
        <v>45717</v>
      </c>
      <c r="F38" s="102">
        <f t="shared" si="17"/>
        <v>45748</v>
      </c>
      <c r="G38" s="102">
        <f t="shared" si="17"/>
        <v>45778</v>
      </c>
      <c r="H38" s="102">
        <f t="shared" si="17"/>
        <v>45809</v>
      </c>
      <c r="I38" s="102">
        <f t="shared" si="17"/>
        <v>45839</v>
      </c>
      <c r="J38" s="102">
        <f t="shared" si="17"/>
        <v>45870</v>
      </c>
      <c r="K38" s="102">
        <f t="shared" si="17"/>
        <v>45901</v>
      </c>
      <c r="L38" s="102">
        <f t="shared" si="17"/>
        <v>45931</v>
      </c>
      <c r="M38" s="102">
        <f t="shared" si="17"/>
        <v>45962</v>
      </c>
      <c r="N38" s="102">
        <f t="shared" si="17"/>
        <v>45992</v>
      </c>
      <c r="O38" s="102">
        <f t="shared" si="17"/>
        <v>46023</v>
      </c>
      <c r="P38" s="102">
        <f t="shared" si="17"/>
        <v>46054</v>
      </c>
      <c r="Q38" s="102">
        <f t="shared" si="17"/>
        <v>46082</v>
      </c>
      <c r="R38" s="102">
        <f t="shared" si="17"/>
        <v>46113</v>
      </c>
      <c r="S38" s="102">
        <f t="shared" si="17"/>
        <v>46143</v>
      </c>
      <c r="T38" s="102">
        <f t="shared" si="17"/>
        <v>46174</v>
      </c>
      <c r="U38" s="102">
        <f t="shared" si="17"/>
        <v>46204</v>
      </c>
      <c r="V38" s="102">
        <f t="shared" si="17"/>
        <v>46235</v>
      </c>
      <c r="W38" s="102">
        <f t="shared" si="17"/>
        <v>46266</v>
      </c>
      <c r="X38" s="102">
        <f t="shared" si="17"/>
        <v>46296</v>
      </c>
      <c r="Y38" s="102">
        <f t="shared" si="17"/>
        <v>46327</v>
      </c>
      <c r="Z38" s="102">
        <f t="shared" si="17"/>
        <v>46357</v>
      </c>
      <c r="AA38" s="102">
        <f t="shared" si="17"/>
        <v>46388</v>
      </c>
    </row>
    <row r="39" spans="1:27" ht="15" customHeight="1" x14ac:dyDescent="0.25">
      <c r="A39" s="737"/>
      <c r="B39" s="312" t="str">
        <f t="shared" ref="B39:B53" si="18">B21</f>
        <v>Air Comp</v>
      </c>
      <c r="C39" s="2">
        <v>0</v>
      </c>
      <c r="D39" s="2">
        <v>0</v>
      </c>
      <c r="E39" s="2">
        <v>0</v>
      </c>
      <c r="F39" s="2">
        <v>0</v>
      </c>
      <c r="G39" s="2">
        <f>F39</f>
        <v>0</v>
      </c>
      <c r="H39" s="2">
        <f t="shared" ref="H39:AA39" si="19">G39</f>
        <v>0</v>
      </c>
      <c r="I39" s="2">
        <f t="shared" si="19"/>
        <v>0</v>
      </c>
      <c r="J39" s="2">
        <f t="shared" si="19"/>
        <v>0</v>
      </c>
      <c r="K39" s="2">
        <f t="shared" si="19"/>
        <v>0</v>
      </c>
      <c r="L39" s="2">
        <f t="shared" si="19"/>
        <v>0</v>
      </c>
      <c r="M39" s="2">
        <f t="shared" si="19"/>
        <v>0</v>
      </c>
      <c r="N39" s="2">
        <f t="shared" si="19"/>
        <v>0</v>
      </c>
      <c r="O39" s="2">
        <f t="shared" si="19"/>
        <v>0</v>
      </c>
      <c r="P39" s="2">
        <f t="shared" si="19"/>
        <v>0</v>
      </c>
      <c r="Q39" s="2">
        <f t="shared" si="19"/>
        <v>0</v>
      </c>
      <c r="R39" s="2">
        <f t="shared" si="19"/>
        <v>0</v>
      </c>
      <c r="S39" s="2">
        <f t="shared" si="19"/>
        <v>0</v>
      </c>
      <c r="T39" s="2">
        <f t="shared" si="19"/>
        <v>0</v>
      </c>
      <c r="U39" s="2">
        <f t="shared" si="19"/>
        <v>0</v>
      </c>
      <c r="V39" s="2">
        <f t="shared" si="19"/>
        <v>0</v>
      </c>
      <c r="W39" s="2">
        <f t="shared" si="19"/>
        <v>0</v>
      </c>
      <c r="X39" s="2">
        <f t="shared" si="19"/>
        <v>0</v>
      </c>
      <c r="Y39" s="2">
        <f t="shared" si="19"/>
        <v>0</v>
      </c>
      <c r="Z39" s="2">
        <f t="shared" si="19"/>
        <v>0</v>
      </c>
      <c r="AA39" s="2">
        <f t="shared" si="19"/>
        <v>0</v>
      </c>
    </row>
    <row r="40" spans="1:27" x14ac:dyDescent="0.25">
      <c r="A40" s="737"/>
      <c r="B40" s="7" t="str">
        <f t="shared" si="18"/>
        <v>Building Shell</v>
      </c>
      <c r="C40" s="2">
        <v>0</v>
      </c>
      <c r="D40" s="2">
        <v>0</v>
      </c>
      <c r="E40" s="2">
        <v>0</v>
      </c>
      <c r="F40" s="2">
        <v>0</v>
      </c>
      <c r="G40" s="2">
        <f t="shared" ref="G40:AA40" si="20">F40</f>
        <v>0</v>
      </c>
      <c r="H40" s="2">
        <f t="shared" si="20"/>
        <v>0</v>
      </c>
      <c r="I40" s="2">
        <f t="shared" si="20"/>
        <v>0</v>
      </c>
      <c r="J40" s="2">
        <f t="shared" si="20"/>
        <v>0</v>
      </c>
      <c r="K40" s="2">
        <f t="shared" si="20"/>
        <v>0</v>
      </c>
      <c r="L40" s="2">
        <f t="shared" si="20"/>
        <v>0</v>
      </c>
      <c r="M40" s="2">
        <f t="shared" si="20"/>
        <v>0</v>
      </c>
      <c r="N40" s="2">
        <f t="shared" si="20"/>
        <v>0</v>
      </c>
      <c r="O40" s="2">
        <f t="shared" si="20"/>
        <v>0</v>
      </c>
      <c r="P40" s="2">
        <f t="shared" si="20"/>
        <v>0</v>
      </c>
      <c r="Q40" s="2">
        <f t="shared" si="20"/>
        <v>0</v>
      </c>
      <c r="R40" s="2">
        <f t="shared" si="20"/>
        <v>0</v>
      </c>
      <c r="S40" s="2">
        <f t="shared" si="20"/>
        <v>0</v>
      </c>
      <c r="T40" s="2">
        <f t="shared" si="20"/>
        <v>0</v>
      </c>
      <c r="U40" s="2">
        <f t="shared" si="20"/>
        <v>0</v>
      </c>
      <c r="V40" s="2">
        <f t="shared" si="20"/>
        <v>0</v>
      </c>
      <c r="W40" s="2">
        <f t="shared" si="20"/>
        <v>0</v>
      </c>
      <c r="X40" s="2">
        <f t="shared" si="20"/>
        <v>0</v>
      </c>
      <c r="Y40" s="2">
        <f t="shared" si="20"/>
        <v>0</v>
      </c>
      <c r="Z40" s="2">
        <f t="shared" si="20"/>
        <v>0</v>
      </c>
      <c r="AA40" s="2">
        <f t="shared" si="20"/>
        <v>0</v>
      </c>
    </row>
    <row r="41" spans="1:27" x14ac:dyDescent="0.25">
      <c r="A41" s="737"/>
      <c r="B41" s="6" t="str">
        <f t="shared" si="18"/>
        <v>Cooking</v>
      </c>
      <c r="C41" s="2">
        <v>0</v>
      </c>
      <c r="D41" s="2">
        <v>0</v>
      </c>
      <c r="E41" s="2">
        <v>0</v>
      </c>
      <c r="F41" s="2">
        <v>0</v>
      </c>
      <c r="G41" s="2">
        <f t="shared" ref="G41:AA41" si="21">F41</f>
        <v>0</v>
      </c>
      <c r="H41" s="2">
        <f t="shared" si="21"/>
        <v>0</v>
      </c>
      <c r="I41" s="2">
        <f t="shared" si="21"/>
        <v>0</v>
      </c>
      <c r="J41" s="2">
        <f t="shared" si="21"/>
        <v>0</v>
      </c>
      <c r="K41" s="2">
        <f t="shared" si="21"/>
        <v>0</v>
      </c>
      <c r="L41" s="2">
        <f t="shared" si="21"/>
        <v>0</v>
      </c>
      <c r="M41" s="2">
        <f t="shared" si="21"/>
        <v>0</v>
      </c>
      <c r="N41" s="2">
        <f t="shared" si="21"/>
        <v>0</v>
      </c>
      <c r="O41" s="2">
        <f t="shared" si="21"/>
        <v>0</v>
      </c>
      <c r="P41" s="2">
        <f t="shared" si="21"/>
        <v>0</v>
      </c>
      <c r="Q41" s="2">
        <f t="shared" si="21"/>
        <v>0</v>
      </c>
      <c r="R41" s="2">
        <f t="shared" si="21"/>
        <v>0</v>
      </c>
      <c r="S41" s="2">
        <f t="shared" si="21"/>
        <v>0</v>
      </c>
      <c r="T41" s="2">
        <f t="shared" si="21"/>
        <v>0</v>
      </c>
      <c r="U41" s="2">
        <f t="shared" si="21"/>
        <v>0</v>
      </c>
      <c r="V41" s="2">
        <f t="shared" si="21"/>
        <v>0</v>
      </c>
      <c r="W41" s="2">
        <f t="shared" si="21"/>
        <v>0</v>
      </c>
      <c r="X41" s="2">
        <f t="shared" si="21"/>
        <v>0</v>
      </c>
      <c r="Y41" s="2">
        <f t="shared" si="21"/>
        <v>0</v>
      </c>
      <c r="Z41" s="2">
        <f t="shared" si="21"/>
        <v>0</v>
      </c>
      <c r="AA41" s="2">
        <f t="shared" si="21"/>
        <v>0</v>
      </c>
    </row>
    <row r="42" spans="1:27" x14ac:dyDescent="0.25">
      <c r="A42" s="737"/>
      <c r="B42" s="6" t="str">
        <f t="shared" si="18"/>
        <v>Cooling</v>
      </c>
      <c r="C42" s="2">
        <v>0</v>
      </c>
      <c r="D42" s="2">
        <v>0</v>
      </c>
      <c r="E42" s="2">
        <v>0</v>
      </c>
      <c r="F42" s="2">
        <v>0</v>
      </c>
      <c r="G42" s="2">
        <f t="shared" ref="G42:AA42" si="22">F42</f>
        <v>0</v>
      </c>
      <c r="H42" s="2">
        <f t="shared" si="22"/>
        <v>0</v>
      </c>
      <c r="I42" s="2">
        <f t="shared" si="22"/>
        <v>0</v>
      </c>
      <c r="J42" s="2">
        <f t="shared" si="22"/>
        <v>0</v>
      </c>
      <c r="K42" s="2">
        <f t="shared" si="22"/>
        <v>0</v>
      </c>
      <c r="L42" s="2">
        <f t="shared" si="22"/>
        <v>0</v>
      </c>
      <c r="M42" s="2">
        <f t="shared" si="22"/>
        <v>0</v>
      </c>
      <c r="N42" s="2">
        <f t="shared" si="22"/>
        <v>0</v>
      </c>
      <c r="O42" s="2">
        <f t="shared" si="22"/>
        <v>0</v>
      </c>
      <c r="P42" s="2">
        <f t="shared" si="22"/>
        <v>0</v>
      </c>
      <c r="Q42" s="2">
        <f t="shared" si="22"/>
        <v>0</v>
      </c>
      <c r="R42" s="2">
        <f t="shared" si="22"/>
        <v>0</v>
      </c>
      <c r="S42" s="2">
        <f t="shared" si="22"/>
        <v>0</v>
      </c>
      <c r="T42" s="2">
        <f t="shared" si="22"/>
        <v>0</v>
      </c>
      <c r="U42" s="2">
        <f t="shared" si="22"/>
        <v>0</v>
      </c>
      <c r="V42" s="2">
        <f t="shared" si="22"/>
        <v>0</v>
      </c>
      <c r="W42" s="2">
        <f t="shared" si="22"/>
        <v>0</v>
      </c>
      <c r="X42" s="2">
        <f t="shared" si="22"/>
        <v>0</v>
      </c>
      <c r="Y42" s="2">
        <f t="shared" si="22"/>
        <v>0</v>
      </c>
      <c r="Z42" s="2">
        <f t="shared" si="22"/>
        <v>0</v>
      </c>
      <c r="AA42" s="2">
        <f t="shared" si="22"/>
        <v>0</v>
      </c>
    </row>
    <row r="43" spans="1:27" x14ac:dyDescent="0.25">
      <c r="A43" s="737"/>
      <c r="B43" s="7" t="str">
        <f t="shared" si="18"/>
        <v>Ext Lighting</v>
      </c>
      <c r="C43" s="2">
        <v>0</v>
      </c>
      <c r="D43" s="2">
        <v>0</v>
      </c>
      <c r="E43" s="2">
        <v>0</v>
      </c>
      <c r="F43" s="2">
        <v>0</v>
      </c>
      <c r="G43" s="2">
        <f t="shared" ref="G43:AA43" si="23">F43</f>
        <v>0</v>
      </c>
      <c r="H43" s="2">
        <f t="shared" si="23"/>
        <v>0</v>
      </c>
      <c r="I43" s="2">
        <f t="shared" si="23"/>
        <v>0</v>
      </c>
      <c r="J43" s="2">
        <f t="shared" si="23"/>
        <v>0</v>
      </c>
      <c r="K43" s="2">
        <f t="shared" si="23"/>
        <v>0</v>
      </c>
      <c r="L43" s="2">
        <f t="shared" si="23"/>
        <v>0</v>
      </c>
      <c r="M43" s="2">
        <f t="shared" si="23"/>
        <v>0</v>
      </c>
      <c r="N43" s="2">
        <f t="shared" si="23"/>
        <v>0</v>
      </c>
      <c r="O43" s="2">
        <f t="shared" si="23"/>
        <v>0</v>
      </c>
      <c r="P43" s="2">
        <f t="shared" si="23"/>
        <v>0</v>
      </c>
      <c r="Q43" s="2">
        <f t="shared" si="23"/>
        <v>0</v>
      </c>
      <c r="R43" s="2">
        <f t="shared" si="23"/>
        <v>0</v>
      </c>
      <c r="S43" s="2">
        <f t="shared" si="23"/>
        <v>0</v>
      </c>
      <c r="T43" s="2">
        <f t="shared" si="23"/>
        <v>0</v>
      </c>
      <c r="U43" s="2">
        <f t="shared" si="23"/>
        <v>0</v>
      </c>
      <c r="V43" s="2">
        <f t="shared" si="23"/>
        <v>0</v>
      </c>
      <c r="W43" s="2">
        <f t="shared" si="23"/>
        <v>0</v>
      </c>
      <c r="X43" s="2">
        <f t="shared" si="23"/>
        <v>0</v>
      </c>
      <c r="Y43" s="2">
        <f t="shared" si="23"/>
        <v>0</v>
      </c>
      <c r="Z43" s="2">
        <f t="shared" si="23"/>
        <v>0</v>
      </c>
      <c r="AA43" s="2">
        <f t="shared" si="23"/>
        <v>0</v>
      </c>
    </row>
    <row r="44" spans="1:27" x14ac:dyDescent="0.25">
      <c r="A44" s="737"/>
      <c r="B44" s="6" t="str">
        <f t="shared" si="18"/>
        <v>Heating</v>
      </c>
      <c r="C44" s="2">
        <v>0</v>
      </c>
      <c r="D44" s="2">
        <v>0</v>
      </c>
      <c r="E44" s="2">
        <v>0</v>
      </c>
      <c r="F44" s="2">
        <v>0</v>
      </c>
      <c r="G44" s="2">
        <f t="shared" ref="G44:AA44" si="24">F44</f>
        <v>0</v>
      </c>
      <c r="H44" s="2">
        <f t="shared" si="24"/>
        <v>0</v>
      </c>
      <c r="I44" s="2">
        <f t="shared" si="24"/>
        <v>0</v>
      </c>
      <c r="J44" s="2">
        <f t="shared" si="24"/>
        <v>0</v>
      </c>
      <c r="K44" s="2">
        <f t="shared" si="24"/>
        <v>0</v>
      </c>
      <c r="L44" s="2">
        <f t="shared" si="24"/>
        <v>0</v>
      </c>
      <c r="M44" s="2">
        <f t="shared" si="24"/>
        <v>0</v>
      </c>
      <c r="N44" s="2">
        <f t="shared" si="24"/>
        <v>0</v>
      </c>
      <c r="O44" s="2">
        <f t="shared" si="24"/>
        <v>0</v>
      </c>
      <c r="P44" s="2">
        <f t="shared" si="24"/>
        <v>0</v>
      </c>
      <c r="Q44" s="2">
        <f t="shared" si="24"/>
        <v>0</v>
      </c>
      <c r="R44" s="2">
        <f t="shared" si="24"/>
        <v>0</v>
      </c>
      <c r="S44" s="2">
        <f t="shared" si="24"/>
        <v>0</v>
      </c>
      <c r="T44" s="2">
        <f t="shared" si="24"/>
        <v>0</v>
      </c>
      <c r="U44" s="2">
        <f t="shared" si="24"/>
        <v>0</v>
      </c>
      <c r="V44" s="2">
        <f t="shared" si="24"/>
        <v>0</v>
      </c>
      <c r="W44" s="2">
        <f t="shared" si="24"/>
        <v>0</v>
      </c>
      <c r="X44" s="2">
        <f t="shared" si="24"/>
        <v>0</v>
      </c>
      <c r="Y44" s="2">
        <f t="shared" si="24"/>
        <v>0</v>
      </c>
      <c r="Z44" s="2">
        <f t="shared" si="24"/>
        <v>0</v>
      </c>
      <c r="AA44" s="2">
        <f t="shared" si="24"/>
        <v>0</v>
      </c>
    </row>
    <row r="45" spans="1:27" x14ac:dyDescent="0.25">
      <c r="A45" s="737"/>
      <c r="B45" s="6" t="str">
        <f t="shared" si="18"/>
        <v>HVAC</v>
      </c>
      <c r="C45" s="2">
        <v>0</v>
      </c>
      <c r="D45" s="2">
        <v>0</v>
      </c>
      <c r="E45" s="2">
        <v>0</v>
      </c>
      <c r="F45" s="2">
        <v>0</v>
      </c>
      <c r="G45" s="2">
        <f t="shared" ref="G45:AA45" si="25">F45</f>
        <v>0</v>
      </c>
      <c r="H45" s="2">
        <f t="shared" si="25"/>
        <v>0</v>
      </c>
      <c r="I45" s="2">
        <f t="shared" si="25"/>
        <v>0</v>
      </c>
      <c r="J45" s="2">
        <f t="shared" si="25"/>
        <v>0</v>
      </c>
      <c r="K45" s="2">
        <f t="shared" si="25"/>
        <v>0</v>
      </c>
      <c r="L45" s="2">
        <f t="shared" si="25"/>
        <v>0</v>
      </c>
      <c r="M45" s="2">
        <f t="shared" si="25"/>
        <v>0</v>
      </c>
      <c r="N45" s="2">
        <f t="shared" si="25"/>
        <v>0</v>
      </c>
      <c r="O45" s="2">
        <f t="shared" si="25"/>
        <v>0</v>
      </c>
      <c r="P45" s="2">
        <f t="shared" si="25"/>
        <v>0</v>
      </c>
      <c r="Q45" s="2">
        <f t="shared" si="25"/>
        <v>0</v>
      </c>
      <c r="R45" s="2">
        <f t="shared" si="25"/>
        <v>0</v>
      </c>
      <c r="S45" s="2">
        <f t="shared" si="25"/>
        <v>0</v>
      </c>
      <c r="T45" s="2">
        <f t="shared" si="25"/>
        <v>0</v>
      </c>
      <c r="U45" s="2">
        <f t="shared" si="25"/>
        <v>0</v>
      </c>
      <c r="V45" s="2">
        <f t="shared" si="25"/>
        <v>0</v>
      </c>
      <c r="W45" s="2">
        <f t="shared" si="25"/>
        <v>0</v>
      </c>
      <c r="X45" s="2">
        <f t="shared" si="25"/>
        <v>0</v>
      </c>
      <c r="Y45" s="2">
        <f t="shared" si="25"/>
        <v>0</v>
      </c>
      <c r="Z45" s="2">
        <f t="shared" si="25"/>
        <v>0</v>
      </c>
      <c r="AA45" s="2">
        <f t="shared" si="25"/>
        <v>0</v>
      </c>
    </row>
    <row r="46" spans="1:27" x14ac:dyDescent="0.25">
      <c r="A46" s="737"/>
      <c r="B46" s="6" t="str">
        <f t="shared" si="18"/>
        <v>Lighting</v>
      </c>
      <c r="C46" s="2">
        <v>0</v>
      </c>
      <c r="D46" s="2">
        <v>0</v>
      </c>
      <c r="E46" s="2">
        <v>0</v>
      </c>
      <c r="F46" s="2">
        <v>0</v>
      </c>
      <c r="G46" s="2">
        <f t="shared" ref="G46:AA46" si="26">F46</f>
        <v>0</v>
      </c>
      <c r="H46" s="2">
        <f t="shared" si="26"/>
        <v>0</v>
      </c>
      <c r="I46" s="2">
        <f t="shared" si="26"/>
        <v>0</v>
      </c>
      <c r="J46" s="2">
        <f t="shared" si="26"/>
        <v>0</v>
      </c>
      <c r="K46" s="2">
        <f t="shared" si="26"/>
        <v>0</v>
      </c>
      <c r="L46" s="2">
        <f t="shared" si="26"/>
        <v>0</v>
      </c>
      <c r="M46" s="2">
        <f t="shared" si="26"/>
        <v>0</v>
      </c>
      <c r="N46" s="2">
        <f t="shared" si="26"/>
        <v>0</v>
      </c>
      <c r="O46" s="2">
        <f t="shared" si="26"/>
        <v>0</v>
      </c>
      <c r="P46" s="2">
        <f t="shared" si="26"/>
        <v>0</v>
      </c>
      <c r="Q46" s="2">
        <f t="shared" si="26"/>
        <v>0</v>
      </c>
      <c r="R46" s="2">
        <f t="shared" si="26"/>
        <v>0</v>
      </c>
      <c r="S46" s="2">
        <f t="shared" si="26"/>
        <v>0</v>
      </c>
      <c r="T46" s="2">
        <f t="shared" si="26"/>
        <v>0</v>
      </c>
      <c r="U46" s="2">
        <f t="shared" si="26"/>
        <v>0</v>
      </c>
      <c r="V46" s="2">
        <f t="shared" si="26"/>
        <v>0</v>
      </c>
      <c r="W46" s="2">
        <f t="shared" si="26"/>
        <v>0</v>
      </c>
      <c r="X46" s="2">
        <f t="shared" si="26"/>
        <v>0</v>
      </c>
      <c r="Y46" s="2">
        <f t="shared" si="26"/>
        <v>0</v>
      </c>
      <c r="Z46" s="2">
        <f t="shared" si="26"/>
        <v>0</v>
      </c>
      <c r="AA46" s="2">
        <f t="shared" si="26"/>
        <v>0</v>
      </c>
    </row>
    <row r="47" spans="1:27" x14ac:dyDescent="0.25">
      <c r="A47" s="737"/>
      <c r="B47" s="6" t="str">
        <f t="shared" si="18"/>
        <v>Miscellaneous</v>
      </c>
      <c r="C47" s="2">
        <v>0</v>
      </c>
      <c r="D47" s="2">
        <v>0</v>
      </c>
      <c r="E47" s="2">
        <v>0</v>
      </c>
      <c r="F47" s="2">
        <v>0</v>
      </c>
      <c r="G47" s="2">
        <f t="shared" ref="G47:AA47" si="27">F47</f>
        <v>0</v>
      </c>
      <c r="H47" s="2">
        <f t="shared" si="27"/>
        <v>0</v>
      </c>
      <c r="I47" s="2">
        <f t="shared" si="27"/>
        <v>0</v>
      </c>
      <c r="J47" s="2">
        <f t="shared" si="27"/>
        <v>0</v>
      </c>
      <c r="K47" s="2">
        <f t="shared" si="27"/>
        <v>0</v>
      </c>
      <c r="L47" s="2">
        <f t="shared" si="27"/>
        <v>0</v>
      </c>
      <c r="M47" s="2">
        <f t="shared" si="27"/>
        <v>0</v>
      </c>
      <c r="N47" s="2">
        <f t="shared" si="27"/>
        <v>0</v>
      </c>
      <c r="O47" s="2">
        <f t="shared" si="27"/>
        <v>0</v>
      </c>
      <c r="P47" s="2">
        <f t="shared" si="27"/>
        <v>0</v>
      </c>
      <c r="Q47" s="2">
        <f t="shared" si="27"/>
        <v>0</v>
      </c>
      <c r="R47" s="2">
        <f t="shared" si="27"/>
        <v>0</v>
      </c>
      <c r="S47" s="2">
        <f t="shared" si="27"/>
        <v>0</v>
      </c>
      <c r="T47" s="2">
        <f t="shared" si="27"/>
        <v>0</v>
      </c>
      <c r="U47" s="2">
        <f t="shared" si="27"/>
        <v>0</v>
      </c>
      <c r="V47" s="2">
        <f t="shared" si="27"/>
        <v>0</v>
      </c>
      <c r="W47" s="2">
        <f t="shared" si="27"/>
        <v>0</v>
      </c>
      <c r="X47" s="2">
        <f t="shared" si="27"/>
        <v>0</v>
      </c>
      <c r="Y47" s="2">
        <f t="shared" si="27"/>
        <v>0</v>
      </c>
      <c r="Z47" s="2">
        <f t="shared" si="27"/>
        <v>0</v>
      </c>
      <c r="AA47" s="2">
        <f t="shared" si="27"/>
        <v>0</v>
      </c>
    </row>
    <row r="48" spans="1:27" ht="15" customHeight="1" x14ac:dyDescent="0.25">
      <c r="A48" s="737"/>
      <c r="B48" s="6" t="str">
        <f t="shared" si="18"/>
        <v>Motors</v>
      </c>
      <c r="C48" s="2">
        <v>0</v>
      </c>
      <c r="D48" s="2">
        <v>0</v>
      </c>
      <c r="E48" s="2">
        <v>0</v>
      </c>
      <c r="F48" s="2">
        <v>0</v>
      </c>
      <c r="G48" s="2">
        <f t="shared" ref="G48:AA48" si="28">F48</f>
        <v>0</v>
      </c>
      <c r="H48" s="2">
        <f t="shared" si="28"/>
        <v>0</v>
      </c>
      <c r="I48" s="2">
        <f t="shared" si="28"/>
        <v>0</v>
      </c>
      <c r="J48" s="2">
        <f t="shared" si="28"/>
        <v>0</v>
      </c>
      <c r="K48" s="2">
        <f t="shared" si="28"/>
        <v>0</v>
      </c>
      <c r="L48" s="2">
        <f t="shared" si="28"/>
        <v>0</v>
      </c>
      <c r="M48" s="2">
        <f t="shared" si="28"/>
        <v>0</v>
      </c>
      <c r="N48" s="2">
        <f t="shared" si="28"/>
        <v>0</v>
      </c>
      <c r="O48" s="2">
        <f t="shared" si="28"/>
        <v>0</v>
      </c>
      <c r="P48" s="2">
        <f t="shared" si="28"/>
        <v>0</v>
      </c>
      <c r="Q48" s="2">
        <f t="shared" si="28"/>
        <v>0</v>
      </c>
      <c r="R48" s="2">
        <f t="shared" si="28"/>
        <v>0</v>
      </c>
      <c r="S48" s="2">
        <f t="shared" si="28"/>
        <v>0</v>
      </c>
      <c r="T48" s="2">
        <f t="shared" si="28"/>
        <v>0</v>
      </c>
      <c r="U48" s="2">
        <f t="shared" si="28"/>
        <v>0</v>
      </c>
      <c r="V48" s="2">
        <f t="shared" si="28"/>
        <v>0</v>
      </c>
      <c r="W48" s="2">
        <f t="shared" si="28"/>
        <v>0</v>
      </c>
      <c r="X48" s="2">
        <f t="shared" si="28"/>
        <v>0</v>
      </c>
      <c r="Y48" s="2">
        <f t="shared" si="28"/>
        <v>0</v>
      </c>
      <c r="Z48" s="2">
        <f t="shared" si="28"/>
        <v>0</v>
      </c>
      <c r="AA48" s="2">
        <f t="shared" si="28"/>
        <v>0</v>
      </c>
    </row>
    <row r="49" spans="1:28" x14ac:dyDescent="0.25">
      <c r="A49" s="737"/>
      <c r="B49" s="6" t="str">
        <f t="shared" si="18"/>
        <v>Process</v>
      </c>
      <c r="C49" s="2">
        <v>0</v>
      </c>
      <c r="D49" s="2">
        <v>0</v>
      </c>
      <c r="E49" s="2">
        <v>0</v>
      </c>
      <c r="F49" s="2">
        <v>0</v>
      </c>
      <c r="G49" s="2">
        <f t="shared" ref="G49:AA49" si="29">F49</f>
        <v>0</v>
      </c>
      <c r="H49" s="2">
        <f t="shared" si="29"/>
        <v>0</v>
      </c>
      <c r="I49" s="2">
        <f t="shared" si="29"/>
        <v>0</v>
      </c>
      <c r="J49" s="2">
        <f t="shared" si="29"/>
        <v>0</v>
      </c>
      <c r="K49" s="2">
        <f t="shared" si="29"/>
        <v>0</v>
      </c>
      <c r="L49" s="2">
        <f t="shared" si="29"/>
        <v>0</v>
      </c>
      <c r="M49" s="2">
        <f t="shared" si="29"/>
        <v>0</v>
      </c>
      <c r="N49" s="2">
        <f t="shared" si="29"/>
        <v>0</v>
      </c>
      <c r="O49" s="2">
        <f t="shared" si="29"/>
        <v>0</v>
      </c>
      <c r="P49" s="2">
        <f t="shared" si="29"/>
        <v>0</v>
      </c>
      <c r="Q49" s="2">
        <f t="shared" si="29"/>
        <v>0</v>
      </c>
      <c r="R49" s="2">
        <f t="shared" si="29"/>
        <v>0</v>
      </c>
      <c r="S49" s="2">
        <f t="shared" si="29"/>
        <v>0</v>
      </c>
      <c r="T49" s="2">
        <f t="shared" si="29"/>
        <v>0</v>
      </c>
      <c r="U49" s="2">
        <f t="shared" si="29"/>
        <v>0</v>
      </c>
      <c r="V49" s="2">
        <f t="shared" si="29"/>
        <v>0</v>
      </c>
      <c r="W49" s="2">
        <f t="shared" si="29"/>
        <v>0</v>
      </c>
      <c r="X49" s="2">
        <f t="shared" si="29"/>
        <v>0</v>
      </c>
      <c r="Y49" s="2">
        <f t="shared" si="29"/>
        <v>0</v>
      </c>
      <c r="Z49" s="2">
        <f t="shared" si="29"/>
        <v>0</v>
      </c>
      <c r="AA49" s="2">
        <f t="shared" si="29"/>
        <v>0</v>
      </c>
    </row>
    <row r="50" spans="1:28" x14ac:dyDescent="0.25">
      <c r="A50" s="737"/>
      <c r="B50" s="6" t="str">
        <f t="shared" si="18"/>
        <v>Refrigeration</v>
      </c>
      <c r="C50" s="2">
        <v>0</v>
      </c>
      <c r="D50" s="2">
        <v>0</v>
      </c>
      <c r="E50" s="2">
        <v>0</v>
      </c>
      <c r="F50" s="2">
        <v>0</v>
      </c>
      <c r="G50" s="2">
        <f t="shared" ref="G50:AA50" si="30">F50</f>
        <v>0</v>
      </c>
      <c r="H50" s="2">
        <f t="shared" si="30"/>
        <v>0</v>
      </c>
      <c r="I50" s="2">
        <f t="shared" si="30"/>
        <v>0</v>
      </c>
      <c r="J50" s="2">
        <f t="shared" si="30"/>
        <v>0</v>
      </c>
      <c r="K50" s="2">
        <f t="shared" si="30"/>
        <v>0</v>
      </c>
      <c r="L50" s="2">
        <f t="shared" si="30"/>
        <v>0</v>
      </c>
      <c r="M50" s="2">
        <f t="shared" si="30"/>
        <v>0</v>
      </c>
      <c r="N50" s="2">
        <f t="shared" si="30"/>
        <v>0</v>
      </c>
      <c r="O50" s="2">
        <f t="shared" si="30"/>
        <v>0</v>
      </c>
      <c r="P50" s="2">
        <f t="shared" si="30"/>
        <v>0</v>
      </c>
      <c r="Q50" s="2">
        <f t="shared" si="30"/>
        <v>0</v>
      </c>
      <c r="R50" s="2">
        <f t="shared" si="30"/>
        <v>0</v>
      </c>
      <c r="S50" s="2">
        <f t="shared" si="30"/>
        <v>0</v>
      </c>
      <c r="T50" s="2">
        <f t="shared" si="30"/>
        <v>0</v>
      </c>
      <c r="U50" s="2">
        <f t="shared" si="30"/>
        <v>0</v>
      </c>
      <c r="V50" s="2">
        <f t="shared" si="30"/>
        <v>0</v>
      </c>
      <c r="W50" s="2">
        <f t="shared" si="30"/>
        <v>0</v>
      </c>
      <c r="X50" s="2">
        <f t="shared" si="30"/>
        <v>0</v>
      </c>
      <c r="Y50" s="2">
        <f t="shared" si="30"/>
        <v>0</v>
      </c>
      <c r="Z50" s="2">
        <f t="shared" si="30"/>
        <v>0</v>
      </c>
      <c r="AA50" s="2">
        <f t="shared" si="30"/>
        <v>0</v>
      </c>
    </row>
    <row r="51" spans="1:28" x14ac:dyDescent="0.25">
      <c r="A51" s="737"/>
      <c r="B51" s="6" t="str">
        <f t="shared" si="18"/>
        <v>Water Heating</v>
      </c>
      <c r="C51" s="2">
        <v>0</v>
      </c>
      <c r="D51" s="2">
        <v>0</v>
      </c>
      <c r="E51" s="2">
        <v>0</v>
      </c>
      <c r="F51" s="2">
        <v>0</v>
      </c>
      <c r="G51" s="2">
        <f t="shared" ref="G51:AA51" si="31">F51</f>
        <v>0</v>
      </c>
      <c r="H51" s="2">
        <f t="shared" si="31"/>
        <v>0</v>
      </c>
      <c r="I51" s="2">
        <f t="shared" si="31"/>
        <v>0</v>
      </c>
      <c r="J51" s="2">
        <f t="shared" si="31"/>
        <v>0</v>
      </c>
      <c r="K51" s="2">
        <f t="shared" si="31"/>
        <v>0</v>
      </c>
      <c r="L51" s="2">
        <f t="shared" si="31"/>
        <v>0</v>
      </c>
      <c r="M51" s="2">
        <f t="shared" si="31"/>
        <v>0</v>
      </c>
      <c r="N51" s="2">
        <f t="shared" si="31"/>
        <v>0</v>
      </c>
      <c r="O51" s="2">
        <f t="shared" si="31"/>
        <v>0</v>
      </c>
      <c r="P51" s="2">
        <f t="shared" si="31"/>
        <v>0</v>
      </c>
      <c r="Q51" s="2">
        <f t="shared" si="31"/>
        <v>0</v>
      </c>
      <c r="R51" s="2">
        <f t="shared" si="31"/>
        <v>0</v>
      </c>
      <c r="S51" s="2">
        <f t="shared" si="31"/>
        <v>0</v>
      </c>
      <c r="T51" s="2">
        <f t="shared" si="31"/>
        <v>0</v>
      </c>
      <c r="U51" s="2">
        <f t="shared" si="31"/>
        <v>0</v>
      </c>
      <c r="V51" s="2">
        <f t="shared" si="31"/>
        <v>0</v>
      </c>
      <c r="W51" s="2">
        <f t="shared" si="31"/>
        <v>0</v>
      </c>
      <c r="X51" s="2">
        <f t="shared" si="31"/>
        <v>0</v>
      </c>
      <c r="Y51" s="2">
        <f t="shared" si="31"/>
        <v>0</v>
      </c>
      <c r="Z51" s="2">
        <f t="shared" si="31"/>
        <v>0</v>
      </c>
      <c r="AA51" s="2">
        <f t="shared" si="31"/>
        <v>0</v>
      </c>
    </row>
    <row r="52" spans="1:28" ht="15" customHeight="1" x14ac:dyDescent="0.25">
      <c r="A52" s="737"/>
      <c r="B52" s="6" t="str">
        <f t="shared" si="18"/>
        <v xml:space="preserve"> </v>
      </c>
      <c r="C52" s="2"/>
      <c r="D52" s="2"/>
      <c r="E52" s="2"/>
      <c r="F52" s="2"/>
      <c r="G52" s="2"/>
      <c r="H52" s="2"/>
      <c r="I52" s="2"/>
      <c r="J52" s="2"/>
      <c r="K52" s="2"/>
      <c r="L52" s="2"/>
      <c r="M52" s="2"/>
      <c r="N52" s="2"/>
      <c r="O52" s="2"/>
      <c r="P52" s="2"/>
      <c r="Q52" s="2"/>
      <c r="R52" s="2"/>
      <c r="S52" s="2"/>
      <c r="T52" s="2"/>
      <c r="U52" s="2"/>
      <c r="V52" s="2"/>
      <c r="W52" s="2"/>
      <c r="X52" s="2"/>
      <c r="Y52" s="2"/>
      <c r="Z52" s="2"/>
      <c r="AA52" s="2"/>
    </row>
    <row r="53" spans="1:28" ht="15" customHeight="1" thickBot="1" x14ac:dyDescent="0.3">
      <c r="A53" s="738"/>
      <c r="B53" s="136" t="str">
        <f t="shared" si="18"/>
        <v>Monthly kWh</v>
      </c>
      <c r="C53" s="166">
        <f>SUM(C39:C52)</f>
        <v>0</v>
      </c>
      <c r="D53" s="166">
        <f t="shared" ref="D53:AA53" si="32">SUM(D39:D52)</f>
        <v>0</v>
      </c>
      <c r="E53" s="166">
        <f t="shared" si="32"/>
        <v>0</v>
      </c>
      <c r="F53" s="166">
        <f t="shared" si="32"/>
        <v>0</v>
      </c>
      <c r="G53" s="166">
        <f t="shared" si="32"/>
        <v>0</v>
      </c>
      <c r="H53" s="166">
        <f t="shared" si="32"/>
        <v>0</v>
      </c>
      <c r="I53" s="166">
        <f t="shared" si="32"/>
        <v>0</v>
      </c>
      <c r="J53" s="166">
        <f t="shared" si="32"/>
        <v>0</v>
      </c>
      <c r="K53" s="166">
        <f t="shared" si="32"/>
        <v>0</v>
      </c>
      <c r="L53" s="166">
        <f t="shared" si="32"/>
        <v>0</v>
      </c>
      <c r="M53" s="166">
        <f t="shared" si="32"/>
        <v>0</v>
      </c>
      <c r="N53" s="166">
        <f t="shared" si="32"/>
        <v>0</v>
      </c>
      <c r="O53" s="166">
        <f t="shared" si="32"/>
        <v>0</v>
      </c>
      <c r="P53" s="166">
        <f t="shared" si="32"/>
        <v>0</v>
      </c>
      <c r="Q53" s="166">
        <f t="shared" si="32"/>
        <v>0</v>
      </c>
      <c r="R53" s="166">
        <f t="shared" si="32"/>
        <v>0</v>
      </c>
      <c r="S53" s="166">
        <f t="shared" si="32"/>
        <v>0</v>
      </c>
      <c r="T53" s="166">
        <f t="shared" si="32"/>
        <v>0</v>
      </c>
      <c r="U53" s="166">
        <f t="shared" si="32"/>
        <v>0</v>
      </c>
      <c r="V53" s="166">
        <f t="shared" si="32"/>
        <v>0</v>
      </c>
      <c r="W53" s="166">
        <f t="shared" si="32"/>
        <v>0</v>
      </c>
      <c r="X53" s="166">
        <f t="shared" si="32"/>
        <v>0</v>
      </c>
      <c r="Y53" s="166">
        <f t="shared" si="32"/>
        <v>0</v>
      </c>
      <c r="Z53" s="166">
        <f t="shared" si="32"/>
        <v>0</v>
      </c>
      <c r="AA53" s="166">
        <f t="shared" si="32"/>
        <v>0</v>
      </c>
    </row>
    <row r="54" spans="1:28" x14ac:dyDescent="0.25">
      <c r="A54" s="308"/>
      <c r="B54" s="301"/>
      <c r="C54" s="302"/>
      <c r="D54" s="301"/>
      <c r="E54" s="302"/>
      <c r="F54" s="301"/>
      <c r="G54" s="301"/>
      <c r="H54" s="302"/>
      <c r="I54" s="301"/>
      <c r="J54" s="301"/>
      <c r="K54" s="302"/>
      <c r="L54" s="301"/>
      <c r="M54" s="301"/>
      <c r="N54" s="302"/>
      <c r="O54" s="301"/>
      <c r="P54" s="301"/>
      <c r="Q54" s="302"/>
      <c r="R54" s="301"/>
      <c r="S54" s="301"/>
      <c r="T54" s="302"/>
      <c r="U54" s="301"/>
      <c r="V54" s="301"/>
      <c r="W54" s="302"/>
      <c r="X54" s="301"/>
      <c r="Y54" s="301"/>
      <c r="Z54" s="302"/>
      <c r="AA54" s="301"/>
    </row>
    <row r="55" spans="1:28" ht="15.75" thickBot="1" x14ac:dyDescent="0.3">
      <c r="A55" s="298" t="s">
        <v>206</v>
      </c>
      <c r="B55" s="296"/>
      <c r="C55" s="296"/>
      <c r="D55" s="296"/>
      <c r="E55" s="296"/>
      <c r="F55" s="296"/>
      <c r="G55" s="296"/>
      <c r="H55" s="308"/>
      <c r="I55" s="308"/>
      <c r="J55" s="308"/>
      <c r="K55" s="308"/>
      <c r="L55" s="308"/>
      <c r="M55" s="308"/>
      <c r="N55" s="308"/>
      <c r="O55" s="308"/>
      <c r="P55" s="308"/>
      <c r="Q55" s="308"/>
      <c r="R55" s="308"/>
      <c r="S55" s="308"/>
      <c r="T55" s="308"/>
      <c r="U55" s="308"/>
      <c r="V55" s="308"/>
      <c r="W55" s="308"/>
      <c r="X55" s="308"/>
      <c r="Y55" s="308"/>
      <c r="Z55" s="308"/>
      <c r="AA55" s="308"/>
      <c r="AB55" s="137"/>
    </row>
    <row r="56" spans="1:28" ht="16.350000000000001" customHeight="1" thickBot="1" x14ac:dyDescent="0.3">
      <c r="A56" s="745" t="s">
        <v>207</v>
      </c>
      <c r="B56" s="313" t="s">
        <v>10</v>
      </c>
      <c r="C56" s="102">
        <f>C$2</f>
        <v>45658</v>
      </c>
      <c r="D56" s="102">
        <f t="shared" ref="D56:AA56" si="33">D$2</f>
        <v>45689</v>
      </c>
      <c r="E56" s="102">
        <f t="shared" si="33"/>
        <v>45717</v>
      </c>
      <c r="F56" s="102">
        <f t="shared" si="33"/>
        <v>45748</v>
      </c>
      <c r="G56" s="102">
        <f t="shared" si="33"/>
        <v>45778</v>
      </c>
      <c r="H56" s="102">
        <f t="shared" si="33"/>
        <v>45809</v>
      </c>
      <c r="I56" s="102">
        <f t="shared" si="33"/>
        <v>45839</v>
      </c>
      <c r="J56" s="102">
        <f t="shared" si="33"/>
        <v>45870</v>
      </c>
      <c r="K56" s="102">
        <f t="shared" si="33"/>
        <v>45901</v>
      </c>
      <c r="L56" s="102">
        <f t="shared" si="33"/>
        <v>45931</v>
      </c>
      <c r="M56" s="102">
        <f t="shared" si="33"/>
        <v>45962</v>
      </c>
      <c r="N56" s="102">
        <f t="shared" si="33"/>
        <v>45992</v>
      </c>
      <c r="O56" s="102">
        <f t="shared" si="33"/>
        <v>46023</v>
      </c>
      <c r="P56" s="102">
        <f t="shared" si="33"/>
        <v>46054</v>
      </c>
      <c r="Q56" s="102">
        <f t="shared" si="33"/>
        <v>46082</v>
      </c>
      <c r="R56" s="102">
        <f t="shared" si="33"/>
        <v>46113</v>
      </c>
      <c r="S56" s="102">
        <f t="shared" si="33"/>
        <v>46143</v>
      </c>
      <c r="T56" s="102">
        <f t="shared" si="33"/>
        <v>46174</v>
      </c>
      <c r="U56" s="102">
        <f t="shared" si="33"/>
        <v>46204</v>
      </c>
      <c r="V56" s="102">
        <f t="shared" si="33"/>
        <v>46235</v>
      </c>
      <c r="W56" s="102">
        <f t="shared" si="33"/>
        <v>46266</v>
      </c>
      <c r="X56" s="102">
        <f t="shared" si="33"/>
        <v>46296</v>
      </c>
      <c r="Y56" s="102">
        <f t="shared" si="33"/>
        <v>46327</v>
      </c>
      <c r="Z56" s="102">
        <f t="shared" si="33"/>
        <v>46357</v>
      </c>
      <c r="AA56" s="102">
        <f t="shared" si="33"/>
        <v>46388</v>
      </c>
    </row>
    <row r="57" spans="1:28" ht="15" customHeight="1" x14ac:dyDescent="0.25">
      <c r="A57" s="746"/>
      <c r="B57" s="312" t="str">
        <f t="shared" ref="B57:B71" si="34">B39</f>
        <v>Air Comp</v>
      </c>
      <c r="C57" s="2">
        <f>(C3*0.5)-C39</f>
        <v>0</v>
      </c>
      <c r="D57" s="2">
        <f>(D3*0.5)+C21-D39</f>
        <v>0</v>
      </c>
      <c r="E57" s="2">
        <f t="shared" ref="E57:AA57" si="35">(E3*0.5)+D21-E39</f>
        <v>0</v>
      </c>
      <c r="F57" s="2">
        <f t="shared" si="35"/>
        <v>0</v>
      </c>
      <c r="G57" s="2">
        <f t="shared" si="35"/>
        <v>0</v>
      </c>
      <c r="H57" s="2">
        <f t="shared" si="35"/>
        <v>0</v>
      </c>
      <c r="I57" s="2">
        <f t="shared" si="35"/>
        <v>0</v>
      </c>
      <c r="J57" s="2">
        <f t="shared" si="35"/>
        <v>0</v>
      </c>
      <c r="K57" s="2">
        <f t="shared" si="35"/>
        <v>0</v>
      </c>
      <c r="L57" s="2">
        <f t="shared" si="35"/>
        <v>0</v>
      </c>
      <c r="M57" s="2">
        <f t="shared" si="35"/>
        <v>0</v>
      </c>
      <c r="N57" s="2">
        <f t="shared" si="35"/>
        <v>0</v>
      </c>
      <c r="O57" s="2">
        <f t="shared" si="35"/>
        <v>0</v>
      </c>
      <c r="P57" s="2">
        <f t="shared" si="35"/>
        <v>0</v>
      </c>
      <c r="Q57" s="2">
        <f t="shared" si="35"/>
        <v>0</v>
      </c>
      <c r="R57" s="2">
        <f t="shared" si="35"/>
        <v>0</v>
      </c>
      <c r="S57" s="2">
        <f t="shared" si="35"/>
        <v>0</v>
      </c>
      <c r="T57" s="2">
        <f t="shared" si="35"/>
        <v>0</v>
      </c>
      <c r="U57" s="2">
        <f t="shared" si="35"/>
        <v>0</v>
      </c>
      <c r="V57" s="2">
        <f t="shared" si="35"/>
        <v>0</v>
      </c>
      <c r="W57" s="2">
        <f t="shared" si="35"/>
        <v>0</v>
      </c>
      <c r="X57" s="2">
        <f t="shared" si="35"/>
        <v>0</v>
      </c>
      <c r="Y57" s="2">
        <f t="shared" si="35"/>
        <v>0</v>
      </c>
      <c r="Z57" s="2">
        <f t="shared" si="35"/>
        <v>0</v>
      </c>
      <c r="AA57" s="2">
        <f t="shared" si="35"/>
        <v>0</v>
      </c>
    </row>
    <row r="58" spans="1:28" x14ac:dyDescent="0.25">
      <c r="A58" s="746"/>
      <c r="B58" s="7" t="str">
        <f t="shared" si="34"/>
        <v>Building Shell</v>
      </c>
      <c r="C58" s="2">
        <f t="shared" ref="C58:C69" si="36">(C4*0.5)-C40</f>
        <v>0</v>
      </c>
      <c r="D58" s="2">
        <f t="shared" ref="D58:AA58" si="37">(D4*0.5)+C22-D40</f>
        <v>0</v>
      </c>
      <c r="E58" s="2">
        <f t="shared" si="37"/>
        <v>0</v>
      </c>
      <c r="F58" s="2">
        <f t="shared" si="37"/>
        <v>0</v>
      </c>
      <c r="G58" s="2">
        <f t="shared" si="37"/>
        <v>0</v>
      </c>
      <c r="H58" s="2">
        <f t="shared" si="37"/>
        <v>0</v>
      </c>
      <c r="I58" s="2">
        <f t="shared" si="37"/>
        <v>0</v>
      </c>
      <c r="J58" s="2">
        <f t="shared" si="37"/>
        <v>0</v>
      </c>
      <c r="K58" s="2">
        <f t="shared" si="37"/>
        <v>0</v>
      </c>
      <c r="L58" s="2">
        <f t="shared" si="37"/>
        <v>0</v>
      </c>
      <c r="M58" s="2">
        <f t="shared" si="37"/>
        <v>0</v>
      </c>
      <c r="N58" s="2">
        <f t="shared" si="37"/>
        <v>0</v>
      </c>
      <c r="O58" s="2">
        <f t="shared" si="37"/>
        <v>0</v>
      </c>
      <c r="P58" s="2">
        <f t="shared" si="37"/>
        <v>0</v>
      </c>
      <c r="Q58" s="2">
        <f t="shared" si="37"/>
        <v>0</v>
      </c>
      <c r="R58" s="2">
        <f t="shared" si="37"/>
        <v>0</v>
      </c>
      <c r="S58" s="2">
        <f t="shared" si="37"/>
        <v>0</v>
      </c>
      <c r="T58" s="2">
        <f t="shared" si="37"/>
        <v>0</v>
      </c>
      <c r="U58" s="2">
        <f t="shared" si="37"/>
        <v>0</v>
      </c>
      <c r="V58" s="2">
        <f t="shared" si="37"/>
        <v>0</v>
      </c>
      <c r="W58" s="2">
        <f t="shared" si="37"/>
        <v>0</v>
      </c>
      <c r="X58" s="2">
        <f t="shared" si="37"/>
        <v>0</v>
      </c>
      <c r="Y58" s="2">
        <f t="shared" si="37"/>
        <v>0</v>
      </c>
      <c r="Z58" s="2">
        <f t="shared" si="37"/>
        <v>0</v>
      </c>
      <c r="AA58" s="2">
        <f t="shared" si="37"/>
        <v>0</v>
      </c>
    </row>
    <row r="59" spans="1:28" x14ac:dyDescent="0.25">
      <c r="A59" s="746"/>
      <c r="B59" s="6" t="str">
        <f t="shared" si="34"/>
        <v>Cooking</v>
      </c>
      <c r="C59" s="2">
        <f t="shared" si="36"/>
        <v>0</v>
      </c>
      <c r="D59" s="2">
        <f t="shared" ref="D59:AA59" si="38">(D5*0.5)+C23-D41</f>
        <v>0</v>
      </c>
      <c r="E59" s="2">
        <f t="shared" si="38"/>
        <v>0</v>
      </c>
      <c r="F59" s="2">
        <f t="shared" si="38"/>
        <v>0</v>
      </c>
      <c r="G59" s="2">
        <f t="shared" si="38"/>
        <v>0</v>
      </c>
      <c r="H59" s="2">
        <f t="shared" si="38"/>
        <v>0</v>
      </c>
      <c r="I59" s="2">
        <f t="shared" si="38"/>
        <v>0</v>
      </c>
      <c r="J59" s="2">
        <f t="shared" si="38"/>
        <v>0</v>
      </c>
      <c r="K59" s="2">
        <f t="shared" si="38"/>
        <v>0</v>
      </c>
      <c r="L59" s="2">
        <f t="shared" si="38"/>
        <v>0</v>
      </c>
      <c r="M59" s="2">
        <f t="shared" si="38"/>
        <v>0</v>
      </c>
      <c r="N59" s="2">
        <f t="shared" si="38"/>
        <v>0</v>
      </c>
      <c r="O59" s="2">
        <f t="shared" si="38"/>
        <v>0</v>
      </c>
      <c r="P59" s="2">
        <f t="shared" si="38"/>
        <v>0</v>
      </c>
      <c r="Q59" s="2">
        <f t="shared" si="38"/>
        <v>0</v>
      </c>
      <c r="R59" s="2">
        <f t="shared" si="38"/>
        <v>0</v>
      </c>
      <c r="S59" s="2">
        <f t="shared" si="38"/>
        <v>0</v>
      </c>
      <c r="T59" s="2">
        <f t="shared" si="38"/>
        <v>0</v>
      </c>
      <c r="U59" s="2">
        <f t="shared" si="38"/>
        <v>0</v>
      </c>
      <c r="V59" s="2">
        <f t="shared" si="38"/>
        <v>0</v>
      </c>
      <c r="W59" s="2">
        <f t="shared" si="38"/>
        <v>0</v>
      </c>
      <c r="X59" s="2">
        <f t="shared" si="38"/>
        <v>0</v>
      </c>
      <c r="Y59" s="2">
        <f t="shared" si="38"/>
        <v>0</v>
      </c>
      <c r="Z59" s="2">
        <f t="shared" si="38"/>
        <v>0</v>
      </c>
      <c r="AA59" s="2">
        <f t="shared" si="38"/>
        <v>0</v>
      </c>
    </row>
    <row r="60" spans="1:28" x14ac:dyDescent="0.25">
      <c r="A60" s="746"/>
      <c r="B60" s="6" t="str">
        <f t="shared" si="34"/>
        <v>Cooling</v>
      </c>
      <c r="C60" s="2">
        <f t="shared" si="36"/>
        <v>0</v>
      </c>
      <c r="D60" s="2">
        <f t="shared" ref="D60:AA60" si="39">(D6*0.5)+C24-D42</f>
        <v>0</v>
      </c>
      <c r="E60" s="2">
        <f t="shared" si="39"/>
        <v>190090.5</v>
      </c>
      <c r="F60" s="2">
        <f t="shared" si="39"/>
        <v>380181</v>
      </c>
      <c r="G60" s="2">
        <f t="shared" si="39"/>
        <v>380181</v>
      </c>
      <c r="H60" s="2">
        <f t="shared" si="39"/>
        <v>384118.5</v>
      </c>
      <c r="I60" s="2">
        <f t="shared" si="39"/>
        <v>388056</v>
      </c>
      <c r="J60" s="2">
        <f t="shared" si="39"/>
        <v>388056</v>
      </c>
      <c r="K60" s="2">
        <f t="shared" si="39"/>
        <v>388056</v>
      </c>
      <c r="L60" s="2">
        <f t="shared" si="39"/>
        <v>388056</v>
      </c>
      <c r="M60" s="2">
        <f t="shared" si="39"/>
        <v>395755.19267667446</v>
      </c>
      <c r="N60" s="2">
        <f t="shared" si="39"/>
        <v>499156.27225391852</v>
      </c>
      <c r="O60" s="2">
        <f t="shared" si="39"/>
        <v>594858.15915448812</v>
      </c>
      <c r="P60" s="2">
        <f t="shared" si="39"/>
        <v>594858.15915448812</v>
      </c>
      <c r="Q60" s="2">
        <f t="shared" si="39"/>
        <v>594858.15915448812</v>
      </c>
      <c r="R60" s="2">
        <f t="shared" si="39"/>
        <v>594858.15915448812</v>
      </c>
      <c r="S60" s="2">
        <f t="shared" si="39"/>
        <v>594858.15915448812</v>
      </c>
      <c r="T60" s="2">
        <f t="shared" si="39"/>
        <v>594858.15915448812</v>
      </c>
      <c r="U60" s="2">
        <f t="shared" si="39"/>
        <v>594858.15915448812</v>
      </c>
      <c r="V60" s="2">
        <f t="shared" si="39"/>
        <v>594858.15915448812</v>
      </c>
      <c r="W60" s="2">
        <f t="shared" si="39"/>
        <v>594858.15915448812</v>
      </c>
      <c r="X60" s="2">
        <f t="shared" si="39"/>
        <v>594858.15915448812</v>
      </c>
      <c r="Y60" s="2">
        <f t="shared" si="39"/>
        <v>594858.15915448812</v>
      </c>
      <c r="Z60" s="2">
        <f t="shared" si="39"/>
        <v>594858.15915448812</v>
      </c>
      <c r="AA60" s="2">
        <f t="shared" si="39"/>
        <v>594858.15915448812</v>
      </c>
    </row>
    <row r="61" spans="1:28" x14ac:dyDescent="0.25">
      <c r="A61" s="746"/>
      <c r="B61" s="7" t="str">
        <f t="shared" si="34"/>
        <v>Ext Lighting</v>
      </c>
      <c r="C61" s="2">
        <f t="shared" si="36"/>
        <v>0</v>
      </c>
      <c r="D61" s="2">
        <f t="shared" ref="D61:AA61" si="40">(D7*0.5)+C25-D43</f>
        <v>0</v>
      </c>
      <c r="E61" s="2">
        <f t="shared" si="40"/>
        <v>0</v>
      </c>
      <c r="F61" s="2">
        <f t="shared" si="40"/>
        <v>0</v>
      </c>
      <c r="G61" s="2">
        <f t="shared" si="40"/>
        <v>0</v>
      </c>
      <c r="H61" s="2">
        <f t="shared" si="40"/>
        <v>0</v>
      </c>
      <c r="I61" s="2">
        <f t="shared" si="40"/>
        <v>0</v>
      </c>
      <c r="J61" s="2">
        <f t="shared" si="40"/>
        <v>0</v>
      </c>
      <c r="K61" s="2">
        <f t="shared" si="40"/>
        <v>0</v>
      </c>
      <c r="L61" s="2">
        <f t="shared" si="40"/>
        <v>0</v>
      </c>
      <c r="M61" s="2">
        <f t="shared" si="40"/>
        <v>0</v>
      </c>
      <c r="N61" s="2">
        <f t="shared" si="40"/>
        <v>0</v>
      </c>
      <c r="O61" s="2">
        <f t="shared" si="40"/>
        <v>0</v>
      </c>
      <c r="P61" s="2">
        <f t="shared" si="40"/>
        <v>0</v>
      </c>
      <c r="Q61" s="2">
        <f t="shared" si="40"/>
        <v>0</v>
      </c>
      <c r="R61" s="2">
        <f t="shared" si="40"/>
        <v>0</v>
      </c>
      <c r="S61" s="2">
        <f t="shared" si="40"/>
        <v>0</v>
      </c>
      <c r="T61" s="2">
        <f t="shared" si="40"/>
        <v>0</v>
      </c>
      <c r="U61" s="2">
        <f t="shared" si="40"/>
        <v>0</v>
      </c>
      <c r="V61" s="2">
        <f t="shared" si="40"/>
        <v>0</v>
      </c>
      <c r="W61" s="2">
        <f t="shared" si="40"/>
        <v>0</v>
      </c>
      <c r="X61" s="2">
        <f t="shared" si="40"/>
        <v>0</v>
      </c>
      <c r="Y61" s="2">
        <f t="shared" si="40"/>
        <v>0</v>
      </c>
      <c r="Z61" s="2">
        <f t="shared" si="40"/>
        <v>0</v>
      </c>
      <c r="AA61" s="2">
        <f t="shared" si="40"/>
        <v>0</v>
      </c>
    </row>
    <row r="62" spans="1:28" x14ac:dyDescent="0.25">
      <c r="A62" s="746"/>
      <c r="B62" s="6" t="str">
        <f t="shared" si="34"/>
        <v>Heating</v>
      </c>
      <c r="C62" s="2">
        <f t="shared" si="36"/>
        <v>0</v>
      </c>
      <c r="D62" s="2">
        <f t="shared" ref="D62:AA62" si="41">(D8*0.5)+C26-D44</f>
        <v>0</v>
      </c>
      <c r="E62" s="2">
        <f t="shared" si="41"/>
        <v>0</v>
      </c>
      <c r="F62" s="2">
        <f t="shared" si="41"/>
        <v>0</v>
      </c>
      <c r="G62" s="2">
        <f t="shared" si="41"/>
        <v>0</v>
      </c>
      <c r="H62" s="2">
        <f t="shared" si="41"/>
        <v>0</v>
      </c>
      <c r="I62" s="2">
        <f t="shared" si="41"/>
        <v>0</v>
      </c>
      <c r="J62" s="2">
        <f t="shared" si="41"/>
        <v>0</v>
      </c>
      <c r="K62" s="2">
        <f t="shared" si="41"/>
        <v>0</v>
      </c>
      <c r="L62" s="2">
        <f t="shared" si="41"/>
        <v>0</v>
      </c>
      <c r="M62" s="2">
        <f t="shared" si="41"/>
        <v>0</v>
      </c>
      <c r="N62" s="2">
        <f t="shared" si="41"/>
        <v>0</v>
      </c>
      <c r="O62" s="2">
        <f t="shared" si="41"/>
        <v>0</v>
      </c>
      <c r="P62" s="2">
        <f t="shared" si="41"/>
        <v>0</v>
      </c>
      <c r="Q62" s="2">
        <f t="shared" si="41"/>
        <v>0</v>
      </c>
      <c r="R62" s="2">
        <f t="shared" si="41"/>
        <v>0</v>
      </c>
      <c r="S62" s="2">
        <f t="shared" si="41"/>
        <v>0</v>
      </c>
      <c r="T62" s="2">
        <f t="shared" si="41"/>
        <v>0</v>
      </c>
      <c r="U62" s="2">
        <f t="shared" si="41"/>
        <v>0</v>
      </c>
      <c r="V62" s="2">
        <f t="shared" si="41"/>
        <v>0</v>
      </c>
      <c r="W62" s="2">
        <f t="shared" si="41"/>
        <v>0</v>
      </c>
      <c r="X62" s="2">
        <f t="shared" si="41"/>
        <v>0</v>
      </c>
      <c r="Y62" s="2">
        <f t="shared" si="41"/>
        <v>0</v>
      </c>
      <c r="Z62" s="2">
        <f t="shared" si="41"/>
        <v>0</v>
      </c>
      <c r="AA62" s="2">
        <f t="shared" si="41"/>
        <v>0</v>
      </c>
    </row>
    <row r="63" spans="1:28" x14ac:dyDescent="0.25">
      <c r="A63" s="746"/>
      <c r="B63" s="6" t="str">
        <f t="shared" si="34"/>
        <v>HVAC</v>
      </c>
      <c r="C63" s="2">
        <f t="shared" si="36"/>
        <v>0</v>
      </c>
      <c r="D63" s="2">
        <f t="shared" ref="D63:AA63" si="42">(D9*0.5)+C27-D45</f>
        <v>0</v>
      </c>
      <c r="E63" s="2">
        <f t="shared" si="42"/>
        <v>0</v>
      </c>
      <c r="F63" s="2">
        <f t="shared" si="42"/>
        <v>0</v>
      </c>
      <c r="G63" s="2">
        <f t="shared" si="42"/>
        <v>0</v>
      </c>
      <c r="H63" s="2">
        <f t="shared" si="42"/>
        <v>5700.5</v>
      </c>
      <c r="I63" s="2">
        <f t="shared" si="42"/>
        <v>11401</v>
      </c>
      <c r="J63" s="2">
        <f t="shared" si="42"/>
        <v>11401</v>
      </c>
      <c r="K63" s="2">
        <f t="shared" si="42"/>
        <v>11401</v>
      </c>
      <c r="L63" s="2">
        <f t="shared" si="42"/>
        <v>11401</v>
      </c>
      <c r="M63" s="2">
        <f t="shared" si="42"/>
        <v>11627.200588849973</v>
      </c>
      <c r="N63" s="2">
        <f t="shared" si="42"/>
        <v>14665.101583191408</v>
      </c>
      <c r="O63" s="2">
        <f t="shared" si="42"/>
        <v>17476.80198868287</v>
      </c>
      <c r="P63" s="2">
        <f t="shared" si="42"/>
        <v>17476.80198868287</v>
      </c>
      <c r="Q63" s="2">
        <f t="shared" si="42"/>
        <v>17476.80198868287</v>
      </c>
      <c r="R63" s="2">
        <f t="shared" si="42"/>
        <v>17476.80198868287</v>
      </c>
      <c r="S63" s="2">
        <f t="shared" si="42"/>
        <v>17476.80198868287</v>
      </c>
      <c r="T63" s="2">
        <f t="shared" si="42"/>
        <v>17476.80198868287</v>
      </c>
      <c r="U63" s="2">
        <f t="shared" si="42"/>
        <v>17476.80198868287</v>
      </c>
      <c r="V63" s="2">
        <f t="shared" si="42"/>
        <v>17476.80198868287</v>
      </c>
      <c r="W63" s="2">
        <f t="shared" si="42"/>
        <v>17476.80198868287</v>
      </c>
      <c r="X63" s="2">
        <f t="shared" si="42"/>
        <v>17476.80198868287</v>
      </c>
      <c r="Y63" s="2">
        <f t="shared" si="42"/>
        <v>17476.80198868287</v>
      </c>
      <c r="Z63" s="2">
        <f t="shared" si="42"/>
        <v>17476.80198868287</v>
      </c>
      <c r="AA63" s="2">
        <f t="shared" si="42"/>
        <v>17476.80198868287</v>
      </c>
    </row>
    <row r="64" spans="1:28" x14ac:dyDescent="0.25">
      <c r="A64" s="746"/>
      <c r="B64" s="6" t="str">
        <f t="shared" si="34"/>
        <v>Lighting</v>
      </c>
      <c r="C64" s="2">
        <f t="shared" si="36"/>
        <v>0</v>
      </c>
      <c r="D64" s="2">
        <f t="shared" ref="D64:AA64" si="43">(D10*0.5)+C28-D46</f>
        <v>0</v>
      </c>
      <c r="E64" s="2">
        <f t="shared" si="43"/>
        <v>0</v>
      </c>
      <c r="F64" s="2">
        <f t="shared" si="43"/>
        <v>0</v>
      </c>
      <c r="G64" s="2">
        <f t="shared" si="43"/>
        <v>0</v>
      </c>
      <c r="H64" s="2">
        <f t="shared" si="43"/>
        <v>0</v>
      </c>
      <c r="I64" s="2">
        <f t="shared" si="43"/>
        <v>0</v>
      </c>
      <c r="J64" s="2">
        <f t="shared" si="43"/>
        <v>0</v>
      </c>
      <c r="K64" s="2">
        <f t="shared" si="43"/>
        <v>0</v>
      </c>
      <c r="L64" s="2">
        <f t="shared" si="43"/>
        <v>0</v>
      </c>
      <c r="M64" s="2">
        <f t="shared" si="43"/>
        <v>0</v>
      </c>
      <c r="N64" s="2">
        <f t="shared" si="43"/>
        <v>0</v>
      </c>
      <c r="O64" s="2">
        <f t="shared" si="43"/>
        <v>0</v>
      </c>
      <c r="P64" s="2">
        <f t="shared" si="43"/>
        <v>0</v>
      </c>
      <c r="Q64" s="2">
        <f t="shared" si="43"/>
        <v>0</v>
      </c>
      <c r="R64" s="2">
        <f t="shared" si="43"/>
        <v>0</v>
      </c>
      <c r="S64" s="2">
        <f t="shared" si="43"/>
        <v>0</v>
      </c>
      <c r="T64" s="2">
        <f t="shared" si="43"/>
        <v>0</v>
      </c>
      <c r="U64" s="2">
        <f t="shared" si="43"/>
        <v>0</v>
      </c>
      <c r="V64" s="2">
        <f t="shared" si="43"/>
        <v>0</v>
      </c>
      <c r="W64" s="2">
        <f t="shared" si="43"/>
        <v>0</v>
      </c>
      <c r="X64" s="2">
        <f t="shared" si="43"/>
        <v>0</v>
      </c>
      <c r="Y64" s="2">
        <f t="shared" si="43"/>
        <v>0</v>
      </c>
      <c r="Z64" s="2">
        <f t="shared" si="43"/>
        <v>0</v>
      </c>
      <c r="AA64" s="2">
        <f t="shared" si="43"/>
        <v>0</v>
      </c>
    </row>
    <row r="65" spans="1:35" x14ac:dyDescent="0.25">
      <c r="A65" s="746"/>
      <c r="B65" s="6" t="str">
        <f t="shared" si="34"/>
        <v>Miscellaneous</v>
      </c>
      <c r="C65" s="2">
        <f t="shared" si="36"/>
        <v>0</v>
      </c>
      <c r="D65" s="2">
        <f t="shared" ref="D65:AA65" si="44">(D11*0.5)+C29-D47</f>
        <v>0</v>
      </c>
      <c r="E65" s="2">
        <f t="shared" si="44"/>
        <v>0</v>
      </c>
      <c r="F65" s="2">
        <f t="shared" si="44"/>
        <v>0</v>
      </c>
      <c r="G65" s="2">
        <f t="shared" si="44"/>
        <v>0</v>
      </c>
      <c r="H65" s="2">
        <f t="shared" si="44"/>
        <v>0</v>
      </c>
      <c r="I65" s="2">
        <f t="shared" si="44"/>
        <v>0</v>
      </c>
      <c r="J65" s="2">
        <f t="shared" si="44"/>
        <v>0</v>
      </c>
      <c r="K65" s="2">
        <f t="shared" si="44"/>
        <v>0</v>
      </c>
      <c r="L65" s="2">
        <f t="shared" si="44"/>
        <v>0</v>
      </c>
      <c r="M65" s="2">
        <f t="shared" si="44"/>
        <v>0</v>
      </c>
      <c r="N65" s="2">
        <f t="shared" si="44"/>
        <v>0</v>
      </c>
      <c r="O65" s="2">
        <f t="shared" si="44"/>
        <v>0</v>
      </c>
      <c r="P65" s="2">
        <f t="shared" si="44"/>
        <v>0</v>
      </c>
      <c r="Q65" s="2">
        <f t="shared" si="44"/>
        <v>0</v>
      </c>
      <c r="R65" s="2">
        <f t="shared" si="44"/>
        <v>0</v>
      </c>
      <c r="S65" s="2">
        <f t="shared" si="44"/>
        <v>0</v>
      </c>
      <c r="T65" s="2">
        <f t="shared" si="44"/>
        <v>0</v>
      </c>
      <c r="U65" s="2">
        <f t="shared" si="44"/>
        <v>0</v>
      </c>
      <c r="V65" s="2">
        <f t="shared" si="44"/>
        <v>0</v>
      </c>
      <c r="W65" s="2">
        <f t="shared" si="44"/>
        <v>0</v>
      </c>
      <c r="X65" s="2">
        <f t="shared" si="44"/>
        <v>0</v>
      </c>
      <c r="Y65" s="2">
        <f t="shared" si="44"/>
        <v>0</v>
      </c>
      <c r="Z65" s="2">
        <f t="shared" si="44"/>
        <v>0</v>
      </c>
      <c r="AA65" s="2">
        <f t="shared" si="44"/>
        <v>0</v>
      </c>
    </row>
    <row r="66" spans="1:35" ht="15" customHeight="1" x14ac:dyDescent="0.25">
      <c r="A66" s="746"/>
      <c r="B66" s="6" t="str">
        <f t="shared" si="34"/>
        <v>Motors</v>
      </c>
      <c r="C66" s="2">
        <f t="shared" si="36"/>
        <v>0</v>
      </c>
      <c r="D66" s="2">
        <f t="shared" ref="D66:AA66" si="45">(D12*0.5)+C30-D48</f>
        <v>0</v>
      </c>
      <c r="E66" s="2">
        <f t="shared" si="45"/>
        <v>0</v>
      </c>
      <c r="F66" s="2">
        <f t="shared" si="45"/>
        <v>0</v>
      </c>
      <c r="G66" s="2">
        <f t="shared" si="45"/>
        <v>0</v>
      </c>
      <c r="H66" s="2">
        <f t="shared" si="45"/>
        <v>0</v>
      </c>
      <c r="I66" s="2">
        <f t="shared" si="45"/>
        <v>0</v>
      </c>
      <c r="J66" s="2">
        <f t="shared" si="45"/>
        <v>0</v>
      </c>
      <c r="K66" s="2">
        <f t="shared" si="45"/>
        <v>0</v>
      </c>
      <c r="L66" s="2">
        <f t="shared" si="45"/>
        <v>0</v>
      </c>
      <c r="M66" s="2">
        <f t="shared" si="45"/>
        <v>0</v>
      </c>
      <c r="N66" s="2">
        <f t="shared" si="45"/>
        <v>0</v>
      </c>
      <c r="O66" s="2">
        <f t="shared" si="45"/>
        <v>0</v>
      </c>
      <c r="P66" s="2">
        <f t="shared" si="45"/>
        <v>0</v>
      </c>
      <c r="Q66" s="2">
        <f t="shared" si="45"/>
        <v>0</v>
      </c>
      <c r="R66" s="2">
        <f t="shared" si="45"/>
        <v>0</v>
      </c>
      <c r="S66" s="2">
        <f t="shared" si="45"/>
        <v>0</v>
      </c>
      <c r="T66" s="2">
        <f t="shared" si="45"/>
        <v>0</v>
      </c>
      <c r="U66" s="2">
        <f t="shared" si="45"/>
        <v>0</v>
      </c>
      <c r="V66" s="2">
        <f t="shared" si="45"/>
        <v>0</v>
      </c>
      <c r="W66" s="2">
        <f t="shared" si="45"/>
        <v>0</v>
      </c>
      <c r="X66" s="2">
        <f t="shared" si="45"/>
        <v>0</v>
      </c>
      <c r="Y66" s="2">
        <f t="shared" si="45"/>
        <v>0</v>
      </c>
      <c r="Z66" s="2">
        <f t="shared" si="45"/>
        <v>0</v>
      </c>
      <c r="AA66" s="2">
        <f t="shared" si="45"/>
        <v>0</v>
      </c>
    </row>
    <row r="67" spans="1:35" x14ac:dyDescent="0.25">
      <c r="A67" s="746"/>
      <c r="B67" s="6" t="str">
        <f t="shared" si="34"/>
        <v>Process</v>
      </c>
      <c r="C67" s="2">
        <f t="shared" si="36"/>
        <v>0</v>
      </c>
      <c r="D67" s="2">
        <f t="shared" ref="D67:AA67" si="46">(D13*0.5)+C31-D49</f>
        <v>0</v>
      </c>
      <c r="E67" s="2">
        <f t="shared" si="46"/>
        <v>0</v>
      </c>
      <c r="F67" s="2">
        <f t="shared" si="46"/>
        <v>0</v>
      </c>
      <c r="G67" s="2">
        <f t="shared" si="46"/>
        <v>0</v>
      </c>
      <c r="H67" s="2">
        <f t="shared" si="46"/>
        <v>0</v>
      </c>
      <c r="I67" s="2">
        <f t="shared" si="46"/>
        <v>0</v>
      </c>
      <c r="J67" s="2">
        <f t="shared" si="46"/>
        <v>0</v>
      </c>
      <c r="K67" s="2">
        <f t="shared" si="46"/>
        <v>0</v>
      </c>
      <c r="L67" s="2">
        <f t="shared" si="46"/>
        <v>0</v>
      </c>
      <c r="M67" s="2">
        <f t="shared" si="46"/>
        <v>0</v>
      </c>
      <c r="N67" s="2">
        <f t="shared" si="46"/>
        <v>0</v>
      </c>
      <c r="O67" s="2">
        <f t="shared" si="46"/>
        <v>0</v>
      </c>
      <c r="P67" s="2">
        <f t="shared" si="46"/>
        <v>0</v>
      </c>
      <c r="Q67" s="2">
        <f t="shared" si="46"/>
        <v>0</v>
      </c>
      <c r="R67" s="2">
        <f t="shared" si="46"/>
        <v>0</v>
      </c>
      <c r="S67" s="2">
        <f t="shared" si="46"/>
        <v>0</v>
      </c>
      <c r="T67" s="2">
        <f t="shared" si="46"/>
        <v>0</v>
      </c>
      <c r="U67" s="2">
        <f t="shared" si="46"/>
        <v>0</v>
      </c>
      <c r="V67" s="2">
        <f t="shared" si="46"/>
        <v>0</v>
      </c>
      <c r="W67" s="2">
        <f t="shared" si="46"/>
        <v>0</v>
      </c>
      <c r="X67" s="2">
        <f t="shared" si="46"/>
        <v>0</v>
      </c>
      <c r="Y67" s="2">
        <f t="shared" si="46"/>
        <v>0</v>
      </c>
      <c r="Z67" s="2">
        <f t="shared" si="46"/>
        <v>0</v>
      </c>
      <c r="AA67" s="2">
        <f t="shared" si="46"/>
        <v>0</v>
      </c>
    </row>
    <row r="68" spans="1:35" x14ac:dyDescent="0.25">
      <c r="A68" s="746"/>
      <c r="B68" s="6" t="str">
        <f t="shared" si="34"/>
        <v>Refrigeration</v>
      </c>
      <c r="C68" s="2">
        <f t="shared" si="36"/>
        <v>0</v>
      </c>
      <c r="D68" s="2">
        <f t="shared" ref="D68:AA68" si="47">(D14*0.5)+C32-D50</f>
        <v>0</v>
      </c>
      <c r="E68" s="2">
        <f t="shared" si="47"/>
        <v>0</v>
      </c>
      <c r="F68" s="2">
        <f t="shared" si="47"/>
        <v>0</v>
      </c>
      <c r="G68" s="2">
        <f t="shared" si="47"/>
        <v>0</v>
      </c>
      <c r="H68" s="2">
        <f t="shared" si="47"/>
        <v>0</v>
      </c>
      <c r="I68" s="2">
        <f t="shared" si="47"/>
        <v>0</v>
      </c>
      <c r="J68" s="2">
        <f t="shared" si="47"/>
        <v>0</v>
      </c>
      <c r="K68" s="2">
        <f t="shared" si="47"/>
        <v>0</v>
      </c>
      <c r="L68" s="2">
        <f t="shared" si="47"/>
        <v>0</v>
      </c>
      <c r="M68" s="2">
        <f t="shared" si="47"/>
        <v>0</v>
      </c>
      <c r="N68" s="2">
        <f t="shared" si="47"/>
        <v>0</v>
      </c>
      <c r="O68" s="2">
        <f t="shared" si="47"/>
        <v>0</v>
      </c>
      <c r="P68" s="2">
        <f t="shared" si="47"/>
        <v>0</v>
      </c>
      <c r="Q68" s="2">
        <f t="shared" si="47"/>
        <v>0</v>
      </c>
      <c r="R68" s="2">
        <f t="shared" si="47"/>
        <v>0</v>
      </c>
      <c r="S68" s="2">
        <f t="shared" si="47"/>
        <v>0</v>
      </c>
      <c r="T68" s="2">
        <f t="shared" si="47"/>
        <v>0</v>
      </c>
      <c r="U68" s="2">
        <f t="shared" si="47"/>
        <v>0</v>
      </c>
      <c r="V68" s="2">
        <f t="shared" si="47"/>
        <v>0</v>
      </c>
      <c r="W68" s="2">
        <f t="shared" si="47"/>
        <v>0</v>
      </c>
      <c r="X68" s="2">
        <f t="shared" si="47"/>
        <v>0</v>
      </c>
      <c r="Y68" s="2">
        <f t="shared" si="47"/>
        <v>0</v>
      </c>
      <c r="Z68" s="2">
        <f t="shared" si="47"/>
        <v>0</v>
      </c>
      <c r="AA68" s="2">
        <f t="shared" si="47"/>
        <v>0</v>
      </c>
    </row>
    <row r="69" spans="1:35" x14ac:dyDescent="0.25">
      <c r="A69" s="746"/>
      <c r="B69" s="6" t="str">
        <f t="shared" si="34"/>
        <v>Water Heating</v>
      </c>
      <c r="C69" s="2">
        <f t="shared" si="36"/>
        <v>0</v>
      </c>
      <c r="D69" s="2">
        <f t="shared" ref="D69:AA69" si="48">(D15*0.5)+C33-D51</f>
        <v>0</v>
      </c>
      <c r="E69" s="2">
        <f t="shared" si="48"/>
        <v>0</v>
      </c>
      <c r="F69" s="2">
        <f t="shared" si="48"/>
        <v>0</v>
      </c>
      <c r="G69" s="2">
        <f t="shared" si="48"/>
        <v>0</v>
      </c>
      <c r="H69" s="2">
        <f t="shared" si="48"/>
        <v>0</v>
      </c>
      <c r="I69" s="2">
        <f t="shared" si="48"/>
        <v>0</v>
      </c>
      <c r="J69" s="2">
        <f t="shared" si="48"/>
        <v>0</v>
      </c>
      <c r="K69" s="2">
        <f t="shared" si="48"/>
        <v>0</v>
      </c>
      <c r="L69" s="2">
        <f t="shared" si="48"/>
        <v>0</v>
      </c>
      <c r="M69" s="2">
        <f t="shared" si="48"/>
        <v>0</v>
      </c>
      <c r="N69" s="2">
        <f t="shared" si="48"/>
        <v>0</v>
      </c>
      <c r="O69" s="2">
        <f t="shared" si="48"/>
        <v>0</v>
      </c>
      <c r="P69" s="2">
        <f t="shared" si="48"/>
        <v>0</v>
      </c>
      <c r="Q69" s="2">
        <f t="shared" si="48"/>
        <v>0</v>
      </c>
      <c r="R69" s="2">
        <f t="shared" si="48"/>
        <v>0</v>
      </c>
      <c r="S69" s="2">
        <f t="shared" si="48"/>
        <v>0</v>
      </c>
      <c r="T69" s="2">
        <f t="shared" si="48"/>
        <v>0</v>
      </c>
      <c r="U69" s="2">
        <f t="shared" si="48"/>
        <v>0</v>
      </c>
      <c r="V69" s="2">
        <f t="shared" si="48"/>
        <v>0</v>
      </c>
      <c r="W69" s="2">
        <f t="shared" si="48"/>
        <v>0</v>
      </c>
      <c r="X69" s="2">
        <f t="shared" si="48"/>
        <v>0</v>
      </c>
      <c r="Y69" s="2">
        <f t="shared" si="48"/>
        <v>0</v>
      </c>
      <c r="Z69" s="2">
        <f t="shared" si="48"/>
        <v>0</v>
      </c>
      <c r="AA69" s="2">
        <f t="shared" si="48"/>
        <v>0</v>
      </c>
    </row>
    <row r="70" spans="1:35" ht="15" customHeight="1" x14ac:dyDescent="0.25">
      <c r="A70" s="746"/>
      <c r="B70" s="6" t="str">
        <f t="shared" si="34"/>
        <v xml:space="preserve"> </v>
      </c>
      <c r="C70" s="2"/>
      <c r="D70" s="2"/>
      <c r="E70" s="2"/>
      <c r="F70" s="2"/>
      <c r="G70" s="2"/>
      <c r="H70" s="2"/>
      <c r="I70" s="2"/>
      <c r="J70" s="2"/>
      <c r="K70" s="2"/>
      <c r="L70" s="2"/>
      <c r="M70" s="2"/>
      <c r="N70" s="2"/>
      <c r="O70" s="2"/>
      <c r="P70" s="2"/>
      <c r="Q70" s="2"/>
      <c r="R70" s="2"/>
      <c r="S70" s="2"/>
      <c r="T70" s="2"/>
      <c r="U70" s="2"/>
      <c r="V70" s="2"/>
      <c r="W70" s="2"/>
      <c r="X70" s="2"/>
      <c r="Y70" s="2"/>
      <c r="Z70" s="2"/>
      <c r="AA70" s="2"/>
    </row>
    <row r="71" spans="1:35" ht="15" customHeight="1" thickBot="1" x14ac:dyDescent="0.3">
      <c r="A71" s="747"/>
      <c r="B71" s="136" t="str">
        <f t="shared" si="34"/>
        <v>Monthly kWh</v>
      </c>
      <c r="C71" s="166">
        <f>SUM(C57:C70)</f>
        <v>0</v>
      </c>
      <c r="D71" s="166">
        <f t="shared" ref="D71:AA71" si="49">SUM(D57:D70)</f>
        <v>0</v>
      </c>
      <c r="E71" s="166">
        <f t="shared" si="49"/>
        <v>190090.5</v>
      </c>
      <c r="F71" s="166">
        <f t="shared" si="49"/>
        <v>380181</v>
      </c>
      <c r="G71" s="166">
        <f t="shared" si="49"/>
        <v>380181</v>
      </c>
      <c r="H71" s="166">
        <f t="shared" si="49"/>
        <v>389819</v>
      </c>
      <c r="I71" s="166">
        <f t="shared" si="49"/>
        <v>399457</v>
      </c>
      <c r="J71" s="166">
        <f t="shared" si="49"/>
        <v>399457</v>
      </c>
      <c r="K71" s="166">
        <f t="shared" si="49"/>
        <v>399457</v>
      </c>
      <c r="L71" s="166">
        <f t="shared" si="49"/>
        <v>399457</v>
      </c>
      <c r="M71" s="166">
        <f t="shared" si="49"/>
        <v>407382.39326552441</v>
      </c>
      <c r="N71" s="166">
        <f t="shared" si="49"/>
        <v>513821.37383710995</v>
      </c>
      <c r="O71" s="166">
        <f t="shared" si="49"/>
        <v>612334.96114317095</v>
      </c>
      <c r="P71" s="166">
        <f t="shared" si="49"/>
        <v>612334.96114317095</v>
      </c>
      <c r="Q71" s="166">
        <f t="shared" si="49"/>
        <v>612334.96114317095</v>
      </c>
      <c r="R71" s="166">
        <f t="shared" si="49"/>
        <v>612334.96114317095</v>
      </c>
      <c r="S71" s="166">
        <f t="shared" si="49"/>
        <v>612334.96114317095</v>
      </c>
      <c r="T71" s="166">
        <f t="shared" si="49"/>
        <v>612334.96114317095</v>
      </c>
      <c r="U71" s="166">
        <f t="shared" si="49"/>
        <v>612334.96114317095</v>
      </c>
      <c r="V71" s="166">
        <f t="shared" si="49"/>
        <v>612334.96114317095</v>
      </c>
      <c r="W71" s="166">
        <f t="shared" si="49"/>
        <v>612334.96114317095</v>
      </c>
      <c r="X71" s="166">
        <f t="shared" si="49"/>
        <v>612334.96114317095</v>
      </c>
      <c r="Y71" s="166">
        <f t="shared" si="49"/>
        <v>612334.96114317095</v>
      </c>
      <c r="Z71" s="166">
        <f t="shared" si="49"/>
        <v>612334.96114317095</v>
      </c>
      <c r="AA71" s="166">
        <f t="shared" si="49"/>
        <v>612334.96114317095</v>
      </c>
    </row>
    <row r="72" spans="1:35" x14ac:dyDescent="0.25">
      <c r="A72" s="308"/>
      <c r="B72" s="301"/>
      <c r="C72" s="302"/>
      <c r="D72" s="301"/>
      <c r="E72" s="302"/>
      <c r="F72" s="301"/>
      <c r="G72" s="301"/>
      <c r="H72" s="302"/>
      <c r="I72" s="301"/>
      <c r="J72" s="301"/>
      <c r="K72" s="302"/>
      <c r="L72" s="301"/>
      <c r="M72" s="301"/>
      <c r="N72" s="302"/>
      <c r="O72" s="301"/>
      <c r="P72" s="301"/>
      <c r="Q72" s="302"/>
      <c r="R72" s="301"/>
      <c r="S72" s="301"/>
      <c r="T72" s="302"/>
      <c r="U72" s="301"/>
      <c r="V72" s="301"/>
      <c r="W72" s="302"/>
      <c r="X72" s="301"/>
      <c r="Y72" s="301"/>
      <c r="Z72" s="302"/>
      <c r="AA72" s="301"/>
    </row>
    <row r="73" spans="1:35" ht="15.75" thickBot="1" x14ac:dyDescent="0.3">
      <c r="B73" s="311"/>
      <c r="C73" s="308"/>
      <c r="D73" s="308"/>
      <c r="E73" s="308"/>
      <c r="F73" s="308"/>
      <c r="G73" s="308"/>
      <c r="H73" s="308"/>
      <c r="I73" s="308"/>
      <c r="J73" s="308"/>
      <c r="K73" s="308"/>
      <c r="L73" s="308"/>
      <c r="M73" s="308"/>
      <c r="N73" s="308"/>
      <c r="O73" s="308"/>
      <c r="P73" s="308"/>
      <c r="Q73" s="308"/>
      <c r="R73" s="308"/>
      <c r="S73" s="308"/>
      <c r="T73" s="308"/>
      <c r="U73" s="308"/>
      <c r="V73" s="308"/>
      <c r="W73" s="308"/>
      <c r="X73" s="308"/>
      <c r="Y73" s="308"/>
      <c r="Z73" s="308"/>
      <c r="AA73" s="308"/>
      <c r="AB73" s="137"/>
    </row>
    <row r="74" spans="1:35" ht="16.350000000000001" customHeight="1" thickBot="1" x14ac:dyDescent="0.3">
      <c r="A74" s="742" t="s">
        <v>12</v>
      </c>
      <c r="B74" s="313" t="s">
        <v>12</v>
      </c>
      <c r="C74" s="102">
        <f>C$2</f>
        <v>45658</v>
      </c>
      <c r="D74" s="102">
        <f t="shared" ref="D74:AA74" si="50">D$2</f>
        <v>45689</v>
      </c>
      <c r="E74" s="102">
        <f t="shared" si="50"/>
        <v>45717</v>
      </c>
      <c r="F74" s="102">
        <f t="shared" si="50"/>
        <v>45748</v>
      </c>
      <c r="G74" s="102">
        <f t="shared" si="50"/>
        <v>45778</v>
      </c>
      <c r="H74" s="102">
        <f t="shared" si="50"/>
        <v>45809</v>
      </c>
      <c r="I74" s="102">
        <f t="shared" si="50"/>
        <v>45839</v>
      </c>
      <c r="J74" s="102">
        <f t="shared" si="50"/>
        <v>45870</v>
      </c>
      <c r="K74" s="102">
        <f t="shared" si="50"/>
        <v>45901</v>
      </c>
      <c r="L74" s="102">
        <f t="shared" si="50"/>
        <v>45931</v>
      </c>
      <c r="M74" s="102">
        <f t="shared" si="50"/>
        <v>45962</v>
      </c>
      <c r="N74" s="102">
        <f t="shared" si="50"/>
        <v>45992</v>
      </c>
      <c r="O74" s="102">
        <f t="shared" si="50"/>
        <v>46023</v>
      </c>
      <c r="P74" s="102">
        <f t="shared" si="50"/>
        <v>46054</v>
      </c>
      <c r="Q74" s="102">
        <f t="shared" si="50"/>
        <v>46082</v>
      </c>
      <c r="R74" s="102">
        <f t="shared" si="50"/>
        <v>46113</v>
      </c>
      <c r="S74" s="102">
        <f t="shared" si="50"/>
        <v>46143</v>
      </c>
      <c r="T74" s="102">
        <f t="shared" si="50"/>
        <v>46174</v>
      </c>
      <c r="U74" s="102">
        <f t="shared" si="50"/>
        <v>46204</v>
      </c>
      <c r="V74" s="102">
        <f t="shared" si="50"/>
        <v>46235</v>
      </c>
      <c r="W74" s="102">
        <f t="shared" si="50"/>
        <v>46266</v>
      </c>
      <c r="X74" s="102">
        <f t="shared" si="50"/>
        <v>46296</v>
      </c>
      <c r="Y74" s="102">
        <f t="shared" si="50"/>
        <v>46327</v>
      </c>
      <c r="Z74" s="102">
        <f t="shared" si="50"/>
        <v>46357</v>
      </c>
      <c r="AA74" s="102">
        <f t="shared" si="50"/>
        <v>46388</v>
      </c>
      <c r="AC74" s="138" t="s">
        <v>216</v>
      </c>
    </row>
    <row r="75" spans="1:35" ht="15.75" customHeight="1" x14ac:dyDescent="0.25">
      <c r="A75" s="743"/>
      <c r="B75" s="317" t="str">
        <f t="shared" ref="B75:B87" si="51">B110</f>
        <v>Air Comp</v>
      </c>
      <c r="C75" s="484">
        <v>8.5109000000000004E-2</v>
      </c>
      <c r="D75" s="484">
        <v>7.7715000000000006E-2</v>
      </c>
      <c r="E75" s="484">
        <v>8.6136000000000004E-2</v>
      </c>
      <c r="F75" s="484">
        <v>7.9796000000000006E-2</v>
      </c>
      <c r="G75" s="484">
        <v>8.5334999999999994E-2</v>
      </c>
      <c r="H75" s="484">
        <v>8.1994999999999998E-2</v>
      </c>
      <c r="I75" s="484">
        <v>8.4098999999999993E-2</v>
      </c>
      <c r="J75" s="484">
        <v>8.4198999999999996E-2</v>
      </c>
      <c r="K75" s="484">
        <v>8.2512000000000002E-2</v>
      </c>
      <c r="L75" s="484">
        <v>8.5277000000000006E-2</v>
      </c>
      <c r="M75" s="484">
        <v>8.2588999999999996E-2</v>
      </c>
      <c r="N75" s="484">
        <v>8.5237999999999994E-2</v>
      </c>
      <c r="O75" s="204">
        <f>'2M - SGS'!O75</f>
        <v>8.5109000000000004E-2</v>
      </c>
      <c r="P75" s="204">
        <f>'2M - SGS'!P75</f>
        <v>7.7715000000000006E-2</v>
      </c>
      <c r="Q75" s="204">
        <f>'2M - SGS'!Q75</f>
        <v>8.6136000000000004E-2</v>
      </c>
      <c r="R75" s="204">
        <f>'2M - SGS'!R75</f>
        <v>7.9796000000000006E-2</v>
      </c>
      <c r="S75" s="204">
        <f>'2M - SGS'!S75</f>
        <v>8.5334999999999994E-2</v>
      </c>
      <c r="T75" s="204">
        <f>'2M - SGS'!T75</f>
        <v>8.1994999999999998E-2</v>
      </c>
      <c r="U75" s="204">
        <f>'2M - SGS'!U75</f>
        <v>8.4098999999999993E-2</v>
      </c>
      <c r="V75" s="204">
        <f>'2M - SGS'!V75</f>
        <v>8.4198999999999996E-2</v>
      </c>
      <c r="W75" s="204">
        <f>'2M - SGS'!W75</f>
        <v>8.2512000000000002E-2</v>
      </c>
      <c r="X75" s="204">
        <f>'2M - SGS'!X75</f>
        <v>8.5277000000000006E-2</v>
      </c>
      <c r="Y75" s="204">
        <f>'2M - SGS'!Y75</f>
        <v>8.2588999999999996E-2</v>
      </c>
      <c r="Z75" s="204">
        <f>'2M - SGS'!Z75</f>
        <v>8.5237999999999994E-2</v>
      </c>
      <c r="AA75" s="204">
        <f>'2M - SGS'!AA75</f>
        <v>8.5109000000000004E-2</v>
      </c>
      <c r="AC75" s="349">
        <f t="shared" ref="AC75:AC87" si="52">SUM(C75:N75)</f>
        <v>1.0000000000000002</v>
      </c>
      <c r="AD75" s="349">
        <f t="shared" ref="AD75:AD87" si="53">SUM(O75:Z75)</f>
        <v>1.0000000000000002</v>
      </c>
      <c r="AE75" s="349">
        <f t="shared" ref="AE75:AE87" si="54">SUM(AA75:AA75)</f>
        <v>8.5109000000000004E-2</v>
      </c>
      <c r="AF75" s="349" t="e">
        <f>SUM(#REF!)</f>
        <v>#REF!</v>
      </c>
      <c r="AG75" s="349" t="e">
        <f>SUM(#REF!)</f>
        <v>#REF!</v>
      </c>
      <c r="AH75" s="349" t="e">
        <f>SUM(#REF!)</f>
        <v>#REF!</v>
      </c>
      <c r="AI75" s="349" t="e">
        <f>SUM(#REF!)</f>
        <v>#REF!</v>
      </c>
    </row>
    <row r="76" spans="1:35" ht="15.75" x14ac:dyDescent="0.25">
      <c r="A76" s="743"/>
      <c r="B76" s="8" t="str">
        <f t="shared" si="51"/>
        <v>Building Shell</v>
      </c>
      <c r="C76" s="484">
        <v>0.107824</v>
      </c>
      <c r="D76" s="484">
        <v>9.1051999999999994E-2</v>
      </c>
      <c r="E76" s="484">
        <v>7.1135000000000004E-2</v>
      </c>
      <c r="F76" s="484">
        <v>4.1179E-2</v>
      </c>
      <c r="G76" s="484">
        <v>4.4423999999999998E-2</v>
      </c>
      <c r="H76" s="484">
        <v>0.106128</v>
      </c>
      <c r="I76" s="484">
        <v>0.14288100000000001</v>
      </c>
      <c r="J76" s="484">
        <v>0.133494</v>
      </c>
      <c r="K76" s="484">
        <v>5.781E-2</v>
      </c>
      <c r="L76" s="484">
        <v>3.8018000000000003E-2</v>
      </c>
      <c r="M76" s="484">
        <v>6.2103999999999999E-2</v>
      </c>
      <c r="N76" s="484">
        <v>0.103951</v>
      </c>
      <c r="O76" s="204">
        <f>'2M - SGS'!O76</f>
        <v>0.107824</v>
      </c>
      <c r="P76" s="204">
        <f>'2M - SGS'!P76</f>
        <v>9.1051999999999994E-2</v>
      </c>
      <c r="Q76" s="204">
        <f>'2M - SGS'!Q76</f>
        <v>7.1135000000000004E-2</v>
      </c>
      <c r="R76" s="204">
        <f>'2M - SGS'!R76</f>
        <v>4.1179E-2</v>
      </c>
      <c r="S76" s="204">
        <f>'2M - SGS'!S76</f>
        <v>4.4423999999999998E-2</v>
      </c>
      <c r="T76" s="204">
        <f>'2M - SGS'!T76</f>
        <v>0.106128</v>
      </c>
      <c r="U76" s="204">
        <f>'2M - SGS'!U76</f>
        <v>0.14288100000000001</v>
      </c>
      <c r="V76" s="204">
        <f>'2M - SGS'!V76</f>
        <v>0.133494</v>
      </c>
      <c r="W76" s="204">
        <f>'2M - SGS'!W76</f>
        <v>5.781E-2</v>
      </c>
      <c r="X76" s="204">
        <f>'2M - SGS'!X76</f>
        <v>3.8018000000000003E-2</v>
      </c>
      <c r="Y76" s="204">
        <f>'2M - SGS'!Y76</f>
        <v>6.2103999999999999E-2</v>
      </c>
      <c r="Z76" s="204">
        <f>'2M - SGS'!Z76</f>
        <v>0.103951</v>
      </c>
      <c r="AA76" s="204">
        <f>'2M - SGS'!AA76</f>
        <v>0.107824</v>
      </c>
      <c r="AC76" s="349">
        <f t="shared" si="52"/>
        <v>1</v>
      </c>
      <c r="AD76" s="349">
        <f t="shared" si="53"/>
        <v>1</v>
      </c>
      <c r="AE76" s="349">
        <f t="shared" si="54"/>
        <v>0.107824</v>
      </c>
      <c r="AF76" s="349" t="e">
        <f>SUM(#REF!)</f>
        <v>#REF!</v>
      </c>
      <c r="AG76" s="349" t="e">
        <f>SUM(#REF!)</f>
        <v>#REF!</v>
      </c>
      <c r="AH76" s="349" t="e">
        <f>SUM(#REF!)</f>
        <v>#REF!</v>
      </c>
      <c r="AI76" s="349" t="e">
        <f>SUM(#REF!)</f>
        <v>#REF!</v>
      </c>
    </row>
    <row r="77" spans="1:35" ht="15.75" x14ac:dyDescent="0.25">
      <c r="A77" s="743"/>
      <c r="B77" s="8" t="str">
        <f t="shared" si="51"/>
        <v>Cooking</v>
      </c>
      <c r="C77" s="484">
        <v>8.6096000000000006E-2</v>
      </c>
      <c r="D77" s="484">
        <v>7.8608999999999998E-2</v>
      </c>
      <c r="E77" s="484">
        <v>8.1547999999999995E-2</v>
      </c>
      <c r="F77" s="484">
        <v>7.2947999999999999E-2</v>
      </c>
      <c r="G77" s="484">
        <v>8.6277000000000006E-2</v>
      </c>
      <c r="H77" s="484">
        <v>8.3294000000000007E-2</v>
      </c>
      <c r="I77" s="484">
        <v>8.5859000000000005E-2</v>
      </c>
      <c r="J77" s="484">
        <v>8.5885000000000003E-2</v>
      </c>
      <c r="K77" s="484">
        <v>8.3474999999999994E-2</v>
      </c>
      <c r="L77" s="484">
        <v>8.6262000000000005E-2</v>
      </c>
      <c r="M77" s="484">
        <v>8.3496000000000001E-2</v>
      </c>
      <c r="N77" s="484">
        <v>8.6250999999999994E-2</v>
      </c>
      <c r="O77" s="204">
        <f>'2M - SGS'!O77</f>
        <v>8.6096000000000006E-2</v>
      </c>
      <c r="P77" s="204">
        <f>'2M - SGS'!P77</f>
        <v>7.8608999999999998E-2</v>
      </c>
      <c r="Q77" s="204">
        <f>'2M - SGS'!Q77</f>
        <v>8.1547999999999995E-2</v>
      </c>
      <c r="R77" s="204">
        <f>'2M - SGS'!R77</f>
        <v>7.2947999999999999E-2</v>
      </c>
      <c r="S77" s="204">
        <f>'2M - SGS'!S77</f>
        <v>8.6277000000000006E-2</v>
      </c>
      <c r="T77" s="204">
        <f>'2M - SGS'!T77</f>
        <v>8.3294000000000007E-2</v>
      </c>
      <c r="U77" s="204">
        <f>'2M - SGS'!U77</f>
        <v>8.5859000000000005E-2</v>
      </c>
      <c r="V77" s="204">
        <f>'2M - SGS'!V77</f>
        <v>8.5885000000000003E-2</v>
      </c>
      <c r="W77" s="204">
        <f>'2M - SGS'!W77</f>
        <v>8.3474999999999994E-2</v>
      </c>
      <c r="X77" s="204">
        <f>'2M - SGS'!X77</f>
        <v>8.6262000000000005E-2</v>
      </c>
      <c r="Y77" s="204">
        <f>'2M - SGS'!Y77</f>
        <v>8.3496000000000001E-2</v>
      </c>
      <c r="Z77" s="204">
        <f>'2M - SGS'!Z77</f>
        <v>8.6250999999999994E-2</v>
      </c>
      <c r="AA77" s="204">
        <f>'2M - SGS'!AA77</f>
        <v>8.6096000000000006E-2</v>
      </c>
      <c r="AC77" s="349">
        <f t="shared" si="52"/>
        <v>0.99999999999999989</v>
      </c>
      <c r="AD77" s="349">
        <f t="shared" si="53"/>
        <v>0.99999999999999989</v>
      </c>
      <c r="AE77" s="349">
        <f t="shared" si="54"/>
        <v>8.6096000000000006E-2</v>
      </c>
      <c r="AF77" s="349" t="e">
        <f>SUM(#REF!)</f>
        <v>#REF!</v>
      </c>
      <c r="AG77" s="349" t="e">
        <f>SUM(#REF!)</f>
        <v>#REF!</v>
      </c>
      <c r="AH77" s="349" t="e">
        <f>SUM(#REF!)</f>
        <v>#REF!</v>
      </c>
      <c r="AI77" s="349" t="e">
        <f>SUM(#REF!)</f>
        <v>#REF!</v>
      </c>
    </row>
    <row r="78" spans="1:35" ht="15.75" x14ac:dyDescent="0.25">
      <c r="A78" s="743"/>
      <c r="B78" s="8" t="str">
        <f t="shared" si="51"/>
        <v>Cooling</v>
      </c>
      <c r="C78" s="484">
        <v>6.0000000000000002E-6</v>
      </c>
      <c r="D78" s="484">
        <v>2.4699999999999999E-4</v>
      </c>
      <c r="E78" s="484">
        <v>7.2360000000000002E-3</v>
      </c>
      <c r="F78" s="484">
        <v>2.1690999999999998E-2</v>
      </c>
      <c r="G78" s="484">
        <v>6.2979999999999994E-2</v>
      </c>
      <c r="H78" s="484">
        <v>0.21317</v>
      </c>
      <c r="I78" s="484">
        <v>0.29002899999999998</v>
      </c>
      <c r="J78" s="484">
        <v>0.270206</v>
      </c>
      <c r="K78" s="484">
        <v>0.108695</v>
      </c>
      <c r="L78" s="484">
        <v>1.9643000000000001E-2</v>
      </c>
      <c r="M78" s="484">
        <v>6.0299999999999998E-3</v>
      </c>
      <c r="N78" s="484">
        <v>6.7000000000000002E-5</v>
      </c>
      <c r="O78" s="204">
        <f>'2M - SGS'!O78</f>
        <v>6.0000000000000002E-6</v>
      </c>
      <c r="P78" s="204">
        <f>'2M - SGS'!P78</f>
        <v>2.4699999999999999E-4</v>
      </c>
      <c r="Q78" s="204">
        <f>'2M - SGS'!Q78</f>
        <v>7.2360000000000002E-3</v>
      </c>
      <c r="R78" s="204">
        <f>'2M - SGS'!R78</f>
        <v>2.1690999999999998E-2</v>
      </c>
      <c r="S78" s="204">
        <f>'2M - SGS'!S78</f>
        <v>6.2979999999999994E-2</v>
      </c>
      <c r="T78" s="204">
        <f>'2M - SGS'!T78</f>
        <v>0.21317</v>
      </c>
      <c r="U78" s="204">
        <f>'2M - SGS'!U78</f>
        <v>0.29002899999999998</v>
      </c>
      <c r="V78" s="204">
        <f>'2M - SGS'!V78</f>
        <v>0.270206</v>
      </c>
      <c r="W78" s="204">
        <f>'2M - SGS'!W78</f>
        <v>0.108695</v>
      </c>
      <c r="X78" s="204">
        <f>'2M - SGS'!X78</f>
        <v>1.9643000000000001E-2</v>
      </c>
      <c r="Y78" s="204">
        <f>'2M - SGS'!Y78</f>
        <v>6.0299999999999998E-3</v>
      </c>
      <c r="Z78" s="204">
        <f>'2M - SGS'!Z78</f>
        <v>6.7000000000000002E-5</v>
      </c>
      <c r="AA78" s="204">
        <f>'2M - SGS'!AA78</f>
        <v>6.0000000000000002E-6</v>
      </c>
      <c r="AC78" s="349">
        <f t="shared" si="52"/>
        <v>0.99999999999999989</v>
      </c>
      <c r="AD78" s="349">
        <f t="shared" si="53"/>
        <v>0.99999999999999989</v>
      </c>
      <c r="AE78" s="349">
        <f t="shared" si="54"/>
        <v>6.0000000000000002E-6</v>
      </c>
      <c r="AF78" s="349" t="e">
        <f>SUM(#REF!)</f>
        <v>#REF!</v>
      </c>
      <c r="AG78" s="349" t="e">
        <f>SUM(#REF!)</f>
        <v>#REF!</v>
      </c>
      <c r="AH78" s="349" t="e">
        <f>SUM(#REF!)</f>
        <v>#REF!</v>
      </c>
      <c r="AI78" s="349" t="e">
        <f>SUM(#REF!)</f>
        <v>#REF!</v>
      </c>
    </row>
    <row r="79" spans="1:35" ht="15.75" x14ac:dyDescent="0.25">
      <c r="A79" s="743"/>
      <c r="B79" s="8" t="str">
        <f t="shared" si="51"/>
        <v>Ext Lighting</v>
      </c>
      <c r="C79" s="484">
        <v>0.106265</v>
      </c>
      <c r="D79" s="484">
        <v>8.2161999999999999E-2</v>
      </c>
      <c r="E79" s="484">
        <v>7.0887000000000006E-2</v>
      </c>
      <c r="F79" s="484">
        <v>6.8145999999999998E-2</v>
      </c>
      <c r="G79" s="484">
        <v>8.1852999999999995E-2</v>
      </c>
      <c r="H79" s="484">
        <v>6.7163E-2</v>
      </c>
      <c r="I79" s="484">
        <v>8.6751999999999996E-2</v>
      </c>
      <c r="J79" s="484">
        <v>6.9401000000000004E-2</v>
      </c>
      <c r="K79" s="484">
        <v>8.2907999999999996E-2</v>
      </c>
      <c r="L79" s="484">
        <v>0.100507</v>
      </c>
      <c r="M79" s="484">
        <v>8.7251999999999996E-2</v>
      </c>
      <c r="N79" s="484">
        <v>9.6703999999999998E-2</v>
      </c>
      <c r="O79" s="204">
        <f>'2M - SGS'!O79</f>
        <v>0.106265</v>
      </c>
      <c r="P79" s="204">
        <f>'2M - SGS'!P79</f>
        <v>8.2161999999999999E-2</v>
      </c>
      <c r="Q79" s="204">
        <f>'2M - SGS'!Q79</f>
        <v>7.0887000000000006E-2</v>
      </c>
      <c r="R79" s="204">
        <f>'2M - SGS'!R79</f>
        <v>6.8145999999999998E-2</v>
      </c>
      <c r="S79" s="204">
        <f>'2M - SGS'!S79</f>
        <v>8.1852999999999995E-2</v>
      </c>
      <c r="T79" s="204">
        <f>'2M - SGS'!T79</f>
        <v>6.7163E-2</v>
      </c>
      <c r="U79" s="204">
        <f>'2M - SGS'!U79</f>
        <v>8.6751999999999996E-2</v>
      </c>
      <c r="V79" s="204">
        <f>'2M - SGS'!V79</f>
        <v>6.9401000000000004E-2</v>
      </c>
      <c r="W79" s="204">
        <f>'2M - SGS'!W79</f>
        <v>8.2907999999999996E-2</v>
      </c>
      <c r="X79" s="204">
        <f>'2M - SGS'!X79</f>
        <v>0.100507</v>
      </c>
      <c r="Y79" s="204">
        <f>'2M - SGS'!Y79</f>
        <v>8.7251999999999996E-2</v>
      </c>
      <c r="Z79" s="204">
        <f>'2M - SGS'!Z79</f>
        <v>9.6703999999999998E-2</v>
      </c>
      <c r="AA79" s="204">
        <f>'2M - SGS'!AA79</f>
        <v>0.106265</v>
      </c>
      <c r="AC79" s="349">
        <f t="shared" si="52"/>
        <v>1</v>
      </c>
      <c r="AD79" s="349">
        <f t="shared" si="53"/>
        <v>1</v>
      </c>
      <c r="AE79" s="349">
        <f t="shared" si="54"/>
        <v>0.106265</v>
      </c>
      <c r="AF79" s="349" t="e">
        <f>SUM(#REF!)</f>
        <v>#REF!</v>
      </c>
      <c r="AG79" s="349" t="e">
        <f>SUM(#REF!)</f>
        <v>#REF!</v>
      </c>
      <c r="AH79" s="349" t="e">
        <f>SUM(#REF!)</f>
        <v>#REF!</v>
      </c>
      <c r="AI79" s="349" t="e">
        <f>SUM(#REF!)</f>
        <v>#REF!</v>
      </c>
    </row>
    <row r="80" spans="1:35" ht="15.75" x14ac:dyDescent="0.25">
      <c r="A80" s="743"/>
      <c r="B80" s="8" t="str">
        <f t="shared" si="51"/>
        <v>Heating</v>
      </c>
      <c r="C80" s="484">
        <v>0.210397</v>
      </c>
      <c r="D80" s="484">
        <v>0.17743600000000001</v>
      </c>
      <c r="E80" s="484">
        <v>0.13192400000000001</v>
      </c>
      <c r="F80" s="484">
        <v>5.9718E-2</v>
      </c>
      <c r="G80" s="484">
        <v>2.6769000000000001E-2</v>
      </c>
      <c r="H80" s="484">
        <v>4.2950000000000002E-3</v>
      </c>
      <c r="I80" s="484">
        <v>2.895E-3</v>
      </c>
      <c r="J80" s="484">
        <v>3.4320000000000002E-3</v>
      </c>
      <c r="K80" s="484">
        <v>9.4020000000000006E-3</v>
      </c>
      <c r="L80" s="484">
        <v>5.5496999999999998E-2</v>
      </c>
      <c r="M80" s="484">
        <v>0.115452</v>
      </c>
      <c r="N80" s="484">
        <v>0.20278299999999999</v>
      </c>
      <c r="O80" s="204">
        <f>'2M - SGS'!O80</f>
        <v>0.210397</v>
      </c>
      <c r="P80" s="204">
        <f>'2M - SGS'!P80</f>
        <v>0.17743600000000001</v>
      </c>
      <c r="Q80" s="204">
        <f>'2M - SGS'!Q80</f>
        <v>0.13192400000000001</v>
      </c>
      <c r="R80" s="204">
        <f>'2M - SGS'!R80</f>
        <v>5.9718E-2</v>
      </c>
      <c r="S80" s="204">
        <f>'2M - SGS'!S80</f>
        <v>2.6769000000000001E-2</v>
      </c>
      <c r="T80" s="204">
        <f>'2M - SGS'!T80</f>
        <v>4.2950000000000002E-3</v>
      </c>
      <c r="U80" s="204">
        <f>'2M - SGS'!U80</f>
        <v>2.895E-3</v>
      </c>
      <c r="V80" s="204">
        <f>'2M - SGS'!V80</f>
        <v>3.4320000000000002E-3</v>
      </c>
      <c r="W80" s="204">
        <f>'2M - SGS'!W80</f>
        <v>9.4020000000000006E-3</v>
      </c>
      <c r="X80" s="204">
        <f>'2M - SGS'!X80</f>
        <v>5.5496999999999998E-2</v>
      </c>
      <c r="Y80" s="204">
        <f>'2M - SGS'!Y80</f>
        <v>0.115452</v>
      </c>
      <c r="Z80" s="204">
        <f>'2M - SGS'!Z80</f>
        <v>0.20278299999999999</v>
      </c>
      <c r="AA80" s="204">
        <f>'2M - SGS'!AA80</f>
        <v>0.210397</v>
      </c>
      <c r="AC80" s="349">
        <f t="shared" si="52"/>
        <v>1.0000000000000002</v>
      </c>
      <c r="AD80" s="349">
        <f t="shared" si="53"/>
        <v>1.0000000000000002</v>
      </c>
      <c r="AE80" s="349">
        <f t="shared" si="54"/>
        <v>0.210397</v>
      </c>
      <c r="AF80" s="349" t="e">
        <f>SUM(#REF!)</f>
        <v>#REF!</v>
      </c>
      <c r="AG80" s="349" t="e">
        <f>SUM(#REF!)</f>
        <v>#REF!</v>
      </c>
      <c r="AH80" s="349" t="e">
        <f>SUM(#REF!)</f>
        <v>#REF!</v>
      </c>
      <c r="AI80" s="349" t="e">
        <f>SUM(#REF!)</f>
        <v>#REF!</v>
      </c>
    </row>
    <row r="81" spans="1:35" ht="15.75" x14ac:dyDescent="0.25">
      <c r="A81" s="743"/>
      <c r="B81" s="8" t="str">
        <f t="shared" si="51"/>
        <v>HVAC</v>
      </c>
      <c r="C81" s="484">
        <v>0.107824</v>
      </c>
      <c r="D81" s="484">
        <v>9.1051999999999994E-2</v>
      </c>
      <c r="E81" s="484">
        <v>7.1135000000000004E-2</v>
      </c>
      <c r="F81" s="484">
        <v>4.1179E-2</v>
      </c>
      <c r="G81" s="484">
        <v>4.4423999999999998E-2</v>
      </c>
      <c r="H81" s="484">
        <v>0.106128</v>
      </c>
      <c r="I81" s="484">
        <v>0.14288100000000001</v>
      </c>
      <c r="J81" s="484">
        <v>0.133494</v>
      </c>
      <c r="K81" s="484">
        <v>5.781E-2</v>
      </c>
      <c r="L81" s="484">
        <v>3.8018000000000003E-2</v>
      </c>
      <c r="M81" s="484">
        <v>6.2103999999999999E-2</v>
      </c>
      <c r="N81" s="484">
        <v>0.103951</v>
      </c>
      <c r="O81" s="204">
        <f>'2M - SGS'!O81</f>
        <v>0.107824</v>
      </c>
      <c r="P81" s="204">
        <f>'2M - SGS'!P81</f>
        <v>9.1051999999999994E-2</v>
      </c>
      <c r="Q81" s="204">
        <f>'2M - SGS'!Q81</f>
        <v>7.1135000000000004E-2</v>
      </c>
      <c r="R81" s="204">
        <f>'2M - SGS'!R81</f>
        <v>4.1179E-2</v>
      </c>
      <c r="S81" s="204">
        <f>'2M - SGS'!S81</f>
        <v>4.4423999999999998E-2</v>
      </c>
      <c r="T81" s="204">
        <f>'2M - SGS'!T81</f>
        <v>0.106128</v>
      </c>
      <c r="U81" s="204">
        <f>'2M - SGS'!U81</f>
        <v>0.14288100000000001</v>
      </c>
      <c r="V81" s="204">
        <f>'2M - SGS'!V81</f>
        <v>0.133494</v>
      </c>
      <c r="W81" s="204">
        <f>'2M - SGS'!W81</f>
        <v>5.781E-2</v>
      </c>
      <c r="X81" s="204">
        <f>'2M - SGS'!X81</f>
        <v>3.8018000000000003E-2</v>
      </c>
      <c r="Y81" s="204">
        <f>'2M - SGS'!Y81</f>
        <v>6.2103999999999999E-2</v>
      </c>
      <c r="Z81" s="204">
        <f>'2M - SGS'!Z81</f>
        <v>0.103951</v>
      </c>
      <c r="AA81" s="204">
        <f>'2M - SGS'!AA81</f>
        <v>0.107824</v>
      </c>
      <c r="AC81" s="349">
        <f t="shared" si="52"/>
        <v>1</v>
      </c>
      <c r="AD81" s="349">
        <f t="shared" si="53"/>
        <v>1</v>
      </c>
      <c r="AE81" s="349">
        <f t="shared" si="54"/>
        <v>0.107824</v>
      </c>
      <c r="AF81" s="349" t="e">
        <f>SUM(#REF!)</f>
        <v>#REF!</v>
      </c>
      <c r="AG81" s="349" t="e">
        <f>SUM(#REF!)</f>
        <v>#REF!</v>
      </c>
      <c r="AH81" s="349" t="e">
        <f>SUM(#REF!)</f>
        <v>#REF!</v>
      </c>
      <c r="AI81" s="349" t="e">
        <f>SUM(#REF!)</f>
        <v>#REF!</v>
      </c>
    </row>
    <row r="82" spans="1:35" ht="15.75" x14ac:dyDescent="0.25">
      <c r="A82" s="743"/>
      <c r="B82" s="8" t="str">
        <f t="shared" si="51"/>
        <v>Lighting</v>
      </c>
      <c r="C82" s="484">
        <v>9.3563999999999994E-2</v>
      </c>
      <c r="D82" s="484">
        <v>7.2162000000000004E-2</v>
      </c>
      <c r="E82" s="484">
        <v>7.8372999999999998E-2</v>
      </c>
      <c r="F82" s="484">
        <v>7.6534000000000005E-2</v>
      </c>
      <c r="G82" s="484">
        <v>9.4246999999999997E-2</v>
      </c>
      <c r="H82" s="484">
        <v>7.5599E-2</v>
      </c>
      <c r="I82" s="484">
        <v>9.6199999999999994E-2</v>
      </c>
      <c r="J82" s="484">
        <v>7.7077999999999994E-2</v>
      </c>
      <c r="K82" s="484">
        <v>8.1374000000000002E-2</v>
      </c>
      <c r="L82" s="484">
        <v>9.4072000000000003E-2</v>
      </c>
      <c r="M82" s="484">
        <v>7.6706999999999997E-2</v>
      </c>
      <c r="N82" s="484">
        <v>8.4089999999999998E-2</v>
      </c>
      <c r="O82" s="204">
        <f>'2M - SGS'!O82</f>
        <v>9.3563999999999994E-2</v>
      </c>
      <c r="P82" s="204">
        <f>'2M - SGS'!P82</f>
        <v>7.2162000000000004E-2</v>
      </c>
      <c r="Q82" s="204">
        <f>'2M - SGS'!Q82</f>
        <v>7.8372999999999998E-2</v>
      </c>
      <c r="R82" s="204">
        <f>'2M - SGS'!R82</f>
        <v>7.6534000000000005E-2</v>
      </c>
      <c r="S82" s="204">
        <f>'2M - SGS'!S82</f>
        <v>9.4246999999999997E-2</v>
      </c>
      <c r="T82" s="204">
        <f>'2M - SGS'!T82</f>
        <v>7.5599E-2</v>
      </c>
      <c r="U82" s="204">
        <f>'2M - SGS'!U82</f>
        <v>9.6199999999999994E-2</v>
      </c>
      <c r="V82" s="204">
        <f>'2M - SGS'!V82</f>
        <v>7.7077999999999994E-2</v>
      </c>
      <c r="W82" s="204">
        <f>'2M - SGS'!W82</f>
        <v>8.1374000000000002E-2</v>
      </c>
      <c r="X82" s="204">
        <f>'2M - SGS'!X82</f>
        <v>9.4072000000000003E-2</v>
      </c>
      <c r="Y82" s="204">
        <f>'2M - SGS'!Y82</f>
        <v>7.6706999999999997E-2</v>
      </c>
      <c r="Z82" s="204">
        <f>'2M - SGS'!Z82</f>
        <v>8.4089999999999998E-2</v>
      </c>
      <c r="AA82" s="204">
        <f>'2M - SGS'!AA82</f>
        <v>9.3563999999999994E-2</v>
      </c>
      <c r="AC82" s="349">
        <f t="shared" si="52"/>
        <v>1</v>
      </c>
      <c r="AD82" s="349">
        <f t="shared" si="53"/>
        <v>1</v>
      </c>
      <c r="AE82" s="349">
        <f t="shared" si="54"/>
        <v>9.3563999999999994E-2</v>
      </c>
      <c r="AF82" s="349" t="e">
        <f>SUM(#REF!)</f>
        <v>#REF!</v>
      </c>
      <c r="AG82" s="349" t="e">
        <f>SUM(#REF!)</f>
        <v>#REF!</v>
      </c>
      <c r="AH82" s="349" t="e">
        <f>SUM(#REF!)</f>
        <v>#REF!</v>
      </c>
      <c r="AI82" s="349" t="e">
        <f>SUM(#REF!)</f>
        <v>#REF!</v>
      </c>
    </row>
    <row r="83" spans="1:35" ht="15.75" x14ac:dyDescent="0.25">
      <c r="A83" s="743"/>
      <c r="B83" s="8" t="str">
        <f t="shared" si="51"/>
        <v>Miscellaneous</v>
      </c>
      <c r="C83" s="484">
        <v>8.5109000000000004E-2</v>
      </c>
      <c r="D83" s="484">
        <v>7.7715000000000006E-2</v>
      </c>
      <c r="E83" s="484">
        <v>8.6136000000000004E-2</v>
      </c>
      <c r="F83" s="484">
        <v>7.9796000000000006E-2</v>
      </c>
      <c r="G83" s="484">
        <v>8.5334999999999994E-2</v>
      </c>
      <c r="H83" s="484">
        <v>8.1994999999999998E-2</v>
      </c>
      <c r="I83" s="484">
        <v>8.4098999999999993E-2</v>
      </c>
      <c r="J83" s="484">
        <v>8.4198999999999996E-2</v>
      </c>
      <c r="K83" s="484">
        <v>8.2512000000000002E-2</v>
      </c>
      <c r="L83" s="484">
        <v>8.5277000000000006E-2</v>
      </c>
      <c r="M83" s="484">
        <v>8.2588999999999996E-2</v>
      </c>
      <c r="N83" s="484">
        <v>8.5237999999999994E-2</v>
      </c>
      <c r="O83" s="204">
        <f>'2M - SGS'!O83</f>
        <v>8.5109000000000004E-2</v>
      </c>
      <c r="P83" s="204">
        <f>'2M - SGS'!P83</f>
        <v>7.7715000000000006E-2</v>
      </c>
      <c r="Q83" s="204">
        <f>'2M - SGS'!Q83</f>
        <v>8.6136000000000004E-2</v>
      </c>
      <c r="R83" s="204">
        <f>'2M - SGS'!R83</f>
        <v>7.9796000000000006E-2</v>
      </c>
      <c r="S83" s="204">
        <f>'2M - SGS'!S83</f>
        <v>8.5334999999999994E-2</v>
      </c>
      <c r="T83" s="204">
        <f>'2M - SGS'!T83</f>
        <v>8.1994999999999998E-2</v>
      </c>
      <c r="U83" s="204">
        <f>'2M - SGS'!U83</f>
        <v>8.4098999999999993E-2</v>
      </c>
      <c r="V83" s="204">
        <f>'2M - SGS'!V83</f>
        <v>8.4198999999999996E-2</v>
      </c>
      <c r="W83" s="204">
        <f>'2M - SGS'!W83</f>
        <v>8.2512000000000002E-2</v>
      </c>
      <c r="X83" s="204">
        <f>'2M - SGS'!X83</f>
        <v>8.5277000000000006E-2</v>
      </c>
      <c r="Y83" s="204">
        <f>'2M - SGS'!Y83</f>
        <v>8.2588999999999996E-2</v>
      </c>
      <c r="Z83" s="204">
        <f>'2M - SGS'!Z83</f>
        <v>8.5237999999999994E-2</v>
      </c>
      <c r="AA83" s="204">
        <f>'2M - SGS'!AA83</f>
        <v>8.5109000000000004E-2</v>
      </c>
      <c r="AC83" s="349">
        <f t="shared" si="52"/>
        <v>1.0000000000000002</v>
      </c>
      <c r="AD83" s="349">
        <f t="shared" si="53"/>
        <v>1.0000000000000002</v>
      </c>
      <c r="AE83" s="349">
        <f t="shared" si="54"/>
        <v>8.5109000000000004E-2</v>
      </c>
      <c r="AF83" s="349" t="e">
        <f>SUM(#REF!)</f>
        <v>#REF!</v>
      </c>
      <c r="AG83" s="349" t="e">
        <f>SUM(#REF!)</f>
        <v>#REF!</v>
      </c>
      <c r="AH83" s="349" t="e">
        <f>SUM(#REF!)</f>
        <v>#REF!</v>
      </c>
      <c r="AI83" s="349" t="e">
        <f>SUM(#REF!)</f>
        <v>#REF!</v>
      </c>
    </row>
    <row r="84" spans="1:35" ht="15.75" x14ac:dyDescent="0.25">
      <c r="A84" s="743"/>
      <c r="B84" s="8" t="str">
        <f t="shared" si="51"/>
        <v>Motors</v>
      </c>
      <c r="C84" s="484">
        <v>8.5109000000000004E-2</v>
      </c>
      <c r="D84" s="484">
        <v>7.7715000000000006E-2</v>
      </c>
      <c r="E84" s="484">
        <v>8.6136000000000004E-2</v>
      </c>
      <c r="F84" s="484">
        <v>7.9796000000000006E-2</v>
      </c>
      <c r="G84" s="484">
        <v>8.5334999999999994E-2</v>
      </c>
      <c r="H84" s="484">
        <v>8.1994999999999998E-2</v>
      </c>
      <c r="I84" s="484">
        <v>8.4098999999999993E-2</v>
      </c>
      <c r="J84" s="484">
        <v>8.4198999999999996E-2</v>
      </c>
      <c r="K84" s="484">
        <v>8.2512000000000002E-2</v>
      </c>
      <c r="L84" s="484">
        <v>8.5277000000000006E-2</v>
      </c>
      <c r="M84" s="484">
        <v>8.2588999999999996E-2</v>
      </c>
      <c r="N84" s="484">
        <v>8.5237999999999994E-2</v>
      </c>
      <c r="O84" s="204">
        <f>'2M - SGS'!O84</f>
        <v>8.5109000000000004E-2</v>
      </c>
      <c r="P84" s="204">
        <f>'2M - SGS'!P84</f>
        <v>7.7715000000000006E-2</v>
      </c>
      <c r="Q84" s="204">
        <f>'2M - SGS'!Q84</f>
        <v>8.6136000000000004E-2</v>
      </c>
      <c r="R84" s="204">
        <f>'2M - SGS'!R84</f>
        <v>7.9796000000000006E-2</v>
      </c>
      <c r="S84" s="204">
        <f>'2M - SGS'!S84</f>
        <v>8.5334999999999994E-2</v>
      </c>
      <c r="T84" s="204">
        <f>'2M - SGS'!T84</f>
        <v>8.1994999999999998E-2</v>
      </c>
      <c r="U84" s="204">
        <f>'2M - SGS'!U84</f>
        <v>8.4098999999999993E-2</v>
      </c>
      <c r="V84" s="204">
        <f>'2M - SGS'!V84</f>
        <v>8.4198999999999996E-2</v>
      </c>
      <c r="W84" s="204">
        <f>'2M - SGS'!W84</f>
        <v>8.2512000000000002E-2</v>
      </c>
      <c r="X84" s="204">
        <f>'2M - SGS'!X84</f>
        <v>8.5277000000000006E-2</v>
      </c>
      <c r="Y84" s="204">
        <f>'2M - SGS'!Y84</f>
        <v>8.2588999999999996E-2</v>
      </c>
      <c r="Z84" s="204">
        <f>'2M - SGS'!Z84</f>
        <v>8.5237999999999994E-2</v>
      </c>
      <c r="AA84" s="204">
        <f>'2M - SGS'!AA84</f>
        <v>8.5109000000000004E-2</v>
      </c>
      <c r="AC84" s="349">
        <f t="shared" si="52"/>
        <v>1.0000000000000002</v>
      </c>
      <c r="AD84" s="349">
        <f t="shared" si="53"/>
        <v>1.0000000000000002</v>
      </c>
      <c r="AE84" s="349">
        <f t="shared" si="54"/>
        <v>8.5109000000000004E-2</v>
      </c>
      <c r="AF84" s="349" t="e">
        <f>SUM(#REF!)</f>
        <v>#REF!</v>
      </c>
      <c r="AG84" s="349" t="e">
        <f>SUM(#REF!)</f>
        <v>#REF!</v>
      </c>
      <c r="AH84" s="349" t="e">
        <f>SUM(#REF!)</f>
        <v>#REF!</v>
      </c>
      <c r="AI84" s="349" t="e">
        <f>SUM(#REF!)</f>
        <v>#REF!</v>
      </c>
    </row>
    <row r="85" spans="1:35" ht="15.75" x14ac:dyDescent="0.25">
      <c r="A85" s="743"/>
      <c r="B85" s="8" t="str">
        <f t="shared" si="51"/>
        <v>Process</v>
      </c>
      <c r="C85" s="484">
        <v>8.5109000000000004E-2</v>
      </c>
      <c r="D85" s="484">
        <v>7.7715000000000006E-2</v>
      </c>
      <c r="E85" s="484">
        <v>8.6136000000000004E-2</v>
      </c>
      <c r="F85" s="484">
        <v>7.9796000000000006E-2</v>
      </c>
      <c r="G85" s="484">
        <v>8.5334999999999994E-2</v>
      </c>
      <c r="H85" s="484">
        <v>8.1994999999999998E-2</v>
      </c>
      <c r="I85" s="484">
        <v>8.4098999999999993E-2</v>
      </c>
      <c r="J85" s="484">
        <v>8.4198999999999996E-2</v>
      </c>
      <c r="K85" s="484">
        <v>8.2512000000000002E-2</v>
      </c>
      <c r="L85" s="484">
        <v>8.5277000000000006E-2</v>
      </c>
      <c r="M85" s="484">
        <v>8.2588999999999996E-2</v>
      </c>
      <c r="N85" s="484">
        <v>8.5237999999999994E-2</v>
      </c>
      <c r="O85" s="204">
        <f>'2M - SGS'!O85</f>
        <v>8.5109000000000004E-2</v>
      </c>
      <c r="P85" s="204">
        <f>'2M - SGS'!P85</f>
        <v>7.7715000000000006E-2</v>
      </c>
      <c r="Q85" s="204">
        <f>'2M - SGS'!Q85</f>
        <v>8.6136000000000004E-2</v>
      </c>
      <c r="R85" s="204">
        <f>'2M - SGS'!R85</f>
        <v>7.9796000000000006E-2</v>
      </c>
      <c r="S85" s="204">
        <f>'2M - SGS'!S85</f>
        <v>8.5334999999999994E-2</v>
      </c>
      <c r="T85" s="204">
        <f>'2M - SGS'!T85</f>
        <v>8.1994999999999998E-2</v>
      </c>
      <c r="U85" s="204">
        <f>'2M - SGS'!U85</f>
        <v>8.4098999999999993E-2</v>
      </c>
      <c r="V85" s="204">
        <f>'2M - SGS'!V85</f>
        <v>8.4198999999999996E-2</v>
      </c>
      <c r="W85" s="204">
        <f>'2M - SGS'!W85</f>
        <v>8.2512000000000002E-2</v>
      </c>
      <c r="X85" s="204">
        <f>'2M - SGS'!X85</f>
        <v>8.5277000000000006E-2</v>
      </c>
      <c r="Y85" s="204">
        <f>'2M - SGS'!Y85</f>
        <v>8.2588999999999996E-2</v>
      </c>
      <c r="Z85" s="204">
        <f>'2M - SGS'!Z85</f>
        <v>8.5237999999999994E-2</v>
      </c>
      <c r="AA85" s="204">
        <f>'2M - SGS'!AA85</f>
        <v>8.5109000000000004E-2</v>
      </c>
      <c r="AC85" s="349">
        <f t="shared" si="52"/>
        <v>1.0000000000000002</v>
      </c>
      <c r="AD85" s="349">
        <f t="shared" si="53"/>
        <v>1.0000000000000002</v>
      </c>
      <c r="AE85" s="349">
        <f t="shared" si="54"/>
        <v>8.5109000000000004E-2</v>
      </c>
      <c r="AF85" s="349" t="e">
        <f>SUM(#REF!)</f>
        <v>#REF!</v>
      </c>
      <c r="AG85" s="349" t="e">
        <f>SUM(#REF!)</f>
        <v>#REF!</v>
      </c>
      <c r="AH85" s="349" t="e">
        <f>SUM(#REF!)</f>
        <v>#REF!</v>
      </c>
      <c r="AI85" s="349" t="e">
        <f>SUM(#REF!)</f>
        <v>#REF!</v>
      </c>
    </row>
    <row r="86" spans="1:35" ht="15.75" x14ac:dyDescent="0.25">
      <c r="A86" s="743"/>
      <c r="B86" s="8" t="str">
        <f t="shared" si="51"/>
        <v>Refrigeration</v>
      </c>
      <c r="C86" s="484">
        <v>8.3486000000000005E-2</v>
      </c>
      <c r="D86" s="484">
        <v>7.6158000000000003E-2</v>
      </c>
      <c r="E86" s="484">
        <v>8.3346000000000003E-2</v>
      </c>
      <c r="F86" s="484">
        <v>8.0782999999999994E-2</v>
      </c>
      <c r="G86" s="484">
        <v>8.5133E-2</v>
      </c>
      <c r="H86" s="484">
        <v>8.4294999999999995E-2</v>
      </c>
      <c r="I86" s="484">
        <v>8.7456999999999993E-2</v>
      </c>
      <c r="J86" s="484">
        <v>8.7230000000000002E-2</v>
      </c>
      <c r="K86" s="484">
        <v>8.3319000000000004E-2</v>
      </c>
      <c r="L86" s="484">
        <v>8.4562999999999999E-2</v>
      </c>
      <c r="M86" s="484">
        <v>8.1112000000000004E-2</v>
      </c>
      <c r="N86" s="484">
        <v>8.3117999999999997E-2</v>
      </c>
      <c r="O86" s="204">
        <f>'2M - SGS'!O86</f>
        <v>8.3486000000000005E-2</v>
      </c>
      <c r="P86" s="204">
        <f>'2M - SGS'!P86</f>
        <v>7.6158000000000003E-2</v>
      </c>
      <c r="Q86" s="204">
        <f>'2M - SGS'!Q86</f>
        <v>8.3346000000000003E-2</v>
      </c>
      <c r="R86" s="204">
        <f>'2M - SGS'!R86</f>
        <v>8.0782999999999994E-2</v>
      </c>
      <c r="S86" s="204">
        <f>'2M - SGS'!S86</f>
        <v>8.5133E-2</v>
      </c>
      <c r="T86" s="204">
        <f>'2M - SGS'!T86</f>
        <v>8.4294999999999995E-2</v>
      </c>
      <c r="U86" s="204">
        <f>'2M - SGS'!U86</f>
        <v>8.7456999999999993E-2</v>
      </c>
      <c r="V86" s="204">
        <f>'2M - SGS'!V86</f>
        <v>8.7230000000000002E-2</v>
      </c>
      <c r="W86" s="204">
        <f>'2M - SGS'!W86</f>
        <v>8.3319000000000004E-2</v>
      </c>
      <c r="X86" s="204">
        <f>'2M - SGS'!X86</f>
        <v>8.4562999999999999E-2</v>
      </c>
      <c r="Y86" s="204">
        <f>'2M - SGS'!Y86</f>
        <v>8.1112000000000004E-2</v>
      </c>
      <c r="Z86" s="204">
        <f>'2M - SGS'!Z86</f>
        <v>8.3117999999999997E-2</v>
      </c>
      <c r="AA86" s="204">
        <f>'2M - SGS'!AA86</f>
        <v>8.3486000000000005E-2</v>
      </c>
      <c r="AC86" s="349">
        <f t="shared" si="52"/>
        <v>1</v>
      </c>
      <c r="AD86" s="349">
        <f t="shared" si="53"/>
        <v>1</v>
      </c>
      <c r="AE86" s="349">
        <f t="shared" si="54"/>
        <v>8.3486000000000005E-2</v>
      </c>
      <c r="AF86" s="349" t="e">
        <f>SUM(#REF!)</f>
        <v>#REF!</v>
      </c>
      <c r="AG86" s="349" t="e">
        <f>SUM(#REF!)</f>
        <v>#REF!</v>
      </c>
      <c r="AH86" s="349" t="e">
        <f>SUM(#REF!)</f>
        <v>#REF!</v>
      </c>
      <c r="AI86" s="349" t="e">
        <f>SUM(#REF!)</f>
        <v>#REF!</v>
      </c>
    </row>
    <row r="87" spans="1:35" ht="16.5" thickBot="1" x14ac:dyDescent="0.3">
      <c r="A87" s="744"/>
      <c r="B87" s="9" t="str">
        <f t="shared" si="51"/>
        <v>Water Heating</v>
      </c>
      <c r="C87" s="485">
        <v>0.108255</v>
      </c>
      <c r="D87" s="485">
        <v>9.1078000000000006E-2</v>
      </c>
      <c r="E87" s="485">
        <v>8.5239999999999996E-2</v>
      </c>
      <c r="F87" s="485">
        <v>7.2980000000000003E-2</v>
      </c>
      <c r="G87" s="485">
        <v>7.9849000000000003E-2</v>
      </c>
      <c r="H87" s="485">
        <v>7.2720999999999994E-2</v>
      </c>
      <c r="I87" s="485">
        <v>7.4929999999999997E-2</v>
      </c>
      <c r="J87" s="485">
        <v>7.5861999999999999E-2</v>
      </c>
      <c r="K87" s="485">
        <v>7.5733999999999996E-2</v>
      </c>
      <c r="L87" s="485">
        <v>8.2808000000000007E-2</v>
      </c>
      <c r="M87" s="485">
        <v>8.6345000000000005E-2</v>
      </c>
      <c r="N87" s="485">
        <v>9.4198000000000004E-2</v>
      </c>
      <c r="O87" s="205">
        <f>'2M - SGS'!O87</f>
        <v>0.108255</v>
      </c>
      <c r="P87" s="205">
        <f>'2M - SGS'!P87</f>
        <v>9.1078000000000006E-2</v>
      </c>
      <c r="Q87" s="205">
        <f>'2M - SGS'!Q87</f>
        <v>8.5239999999999996E-2</v>
      </c>
      <c r="R87" s="205">
        <f>'2M - SGS'!R87</f>
        <v>7.2980000000000003E-2</v>
      </c>
      <c r="S87" s="205">
        <f>'2M - SGS'!S87</f>
        <v>7.9849000000000003E-2</v>
      </c>
      <c r="T87" s="205">
        <f>'2M - SGS'!T87</f>
        <v>7.2720999999999994E-2</v>
      </c>
      <c r="U87" s="205">
        <f>'2M - SGS'!U87</f>
        <v>7.4929999999999997E-2</v>
      </c>
      <c r="V87" s="205">
        <f>'2M - SGS'!V87</f>
        <v>7.5861999999999999E-2</v>
      </c>
      <c r="W87" s="205">
        <f>'2M - SGS'!W87</f>
        <v>7.5733999999999996E-2</v>
      </c>
      <c r="X87" s="205">
        <f>'2M - SGS'!X87</f>
        <v>8.2808000000000007E-2</v>
      </c>
      <c r="Y87" s="205">
        <f>'2M - SGS'!Y87</f>
        <v>8.6345000000000005E-2</v>
      </c>
      <c r="Z87" s="205">
        <f>'2M - SGS'!Z87</f>
        <v>9.4198000000000004E-2</v>
      </c>
      <c r="AA87" s="205">
        <f>'2M - SGS'!AA87</f>
        <v>0.108255</v>
      </c>
      <c r="AC87" s="349">
        <f t="shared" si="52"/>
        <v>1</v>
      </c>
      <c r="AD87" s="349">
        <f t="shared" si="53"/>
        <v>1</v>
      </c>
      <c r="AE87" s="349">
        <f t="shared" si="54"/>
        <v>0.108255</v>
      </c>
      <c r="AF87" s="349" t="e">
        <f>SUM(#REF!)</f>
        <v>#REF!</v>
      </c>
      <c r="AG87" s="349" t="e">
        <f>SUM(#REF!)</f>
        <v>#REF!</v>
      </c>
      <c r="AH87" s="349" t="e">
        <f>SUM(#REF!)</f>
        <v>#REF!</v>
      </c>
      <c r="AI87" s="349" t="e">
        <f>SUM(#REF!)</f>
        <v>#REF!</v>
      </c>
    </row>
    <row r="88" spans="1:35" x14ac:dyDescent="0.25">
      <c r="B88" s="486" t="s">
        <v>219</v>
      </c>
      <c r="AC88" s="138" t="s">
        <v>217</v>
      </c>
    </row>
    <row r="89" spans="1:35" ht="15.75" thickBot="1" x14ac:dyDescent="0.3">
      <c r="AC89" s="138"/>
    </row>
    <row r="90" spans="1:35" ht="15" customHeight="1" thickBot="1" x14ac:dyDescent="0.3">
      <c r="A90" s="748" t="s">
        <v>26</v>
      </c>
      <c r="B90" s="332" t="s">
        <v>31</v>
      </c>
      <c r="C90" s="102">
        <f>C$2</f>
        <v>45658</v>
      </c>
      <c r="D90" s="102">
        <f t="shared" ref="D90:AA90" si="55">D$2</f>
        <v>45689</v>
      </c>
      <c r="E90" s="102">
        <f t="shared" si="55"/>
        <v>45717</v>
      </c>
      <c r="F90" s="102">
        <f t="shared" si="55"/>
        <v>45748</v>
      </c>
      <c r="G90" s="102">
        <f t="shared" si="55"/>
        <v>45778</v>
      </c>
      <c r="H90" s="102">
        <f t="shared" si="55"/>
        <v>45809</v>
      </c>
      <c r="I90" s="102">
        <f t="shared" si="55"/>
        <v>45839</v>
      </c>
      <c r="J90" s="102">
        <f t="shared" si="55"/>
        <v>45870</v>
      </c>
      <c r="K90" s="102">
        <f t="shared" si="55"/>
        <v>45901</v>
      </c>
      <c r="L90" s="102">
        <f t="shared" si="55"/>
        <v>45931</v>
      </c>
      <c r="M90" s="102">
        <f t="shared" si="55"/>
        <v>45962</v>
      </c>
      <c r="N90" s="102">
        <f t="shared" si="55"/>
        <v>45992</v>
      </c>
      <c r="O90" s="102">
        <f t="shared" si="55"/>
        <v>46023</v>
      </c>
      <c r="P90" s="102">
        <f t="shared" si="55"/>
        <v>46054</v>
      </c>
      <c r="Q90" s="102">
        <f t="shared" si="55"/>
        <v>46082</v>
      </c>
      <c r="R90" s="102">
        <f t="shared" si="55"/>
        <v>46113</v>
      </c>
      <c r="S90" s="102">
        <f t="shared" si="55"/>
        <v>46143</v>
      </c>
      <c r="T90" s="102">
        <f t="shared" si="55"/>
        <v>46174</v>
      </c>
      <c r="U90" s="102">
        <f t="shared" si="55"/>
        <v>46204</v>
      </c>
      <c r="V90" s="102">
        <f t="shared" si="55"/>
        <v>46235</v>
      </c>
      <c r="W90" s="102">
        <f t="shared" si="55"/>
        <v>46266</v>
      </c>
      <c r="X90" s="102">
        <f t="shared" si="55"/>
        <v>46296</v>
      </c>
      <c r="Y90" s="102">
        <f t="shared" si="55"/>
        <v>46327</v>
      </c>
      <c r="Z90" s="102">
        <f t="shared" si="55"/>
        <v>46357</v>
      </c>
      <c r="AA90" s="102">
        <f t="shared" si="55"/>
        <v>46388</v>
      </c>
    </row>
    <row r="91" spans="1:35" ht="15.75" customHeight="1" x14ac:dyDescent="0.25">
      <c r="A91" s="749"/>
      <c r="B91" s="312" t="s">
        <v>18</v>
      </c>
      <c r="C91" s="478">
        <v>2.7657000000000001E-2</v>
      </c>
      <c r="D91" s="478">
        <v>2.6662000000000002E-2</v>
      </c>
      <c r="E91" s="478">
        <v>2.7882000000000001E-2</v>
      </c>
      <c r="F91" s="478">
        <v>3.1621999999999997E-2</v>
      </c>
      <c r="G91" s="478">
        <v>3.5316E-2</v>
      </c>
      <c r="H91" s="540">
        <v>6.6962999999999995E-2</v>
      </c>
      <c r="I91" s="540">
        <v>6.4194000000000001E-2</v>
      </c>
      <c r="J91" s="540">
        <v>6.3246999999999998E-2</v>
      </c>
      <c r="K91" s="540">
        <v>6.2655000000000002E-2</v>
      </c>
      <c r="L91" s="540">
        <v>3.9711999999999997E-2</v>
      </c>
      <c r="M91" s="540">
        <v>3.7293E-2</v>
      </c>
      <c r="N91" s="540">
        <v>3.4257999999999997E-2</v>
      </c>
      <c r="O91" s="540">
        <v>3.3180000000000001E-2</v>
      </c>
      <c r="P91" s="540">
        <v>3.1255999999999999E-2</v>
      </c>
      <c r="Q91" s="540">
        <v>3.2987000000000002E-2</v>
      </c>
      <c r="R91" s="540">
        <v>3.2032999999999999E-2</v>
      </c>
      <c r="S91" s="540">
        <v>3.5848999999999999E-2</v>
      </c>
      <c r="T91" s="540">
        <f>H91</f>
        <v>6.6962999999999995E-2</v>
      </c>
      <c r="U91" s="540">
        <f t="shared" ref="U91:U103" si="56">I91</f>
        <v>6.4194000000000001E-2</v>
      </c>
      <c r="V91" s="540">
        <f t="shared" ref="V91:V103" si="57">J91</f>
        <v>6.3246999999999998E-2</v>
      </c>
      <c r="W91" s="540">
        <f t="shared" ref="W91:W103" si="58">K91</f>
        <v>6.2655000000000002E-2</v>
      </c>
      <c r="X91" s="540">
        <f t="shared" ref="X91:X103" si="59">L91</f>
        <v>3.9711999999999997E-2</v>
      </c>
      <c r="Y91" s="540">
        <f t="shared" ref="Y91:Y103" si="60">M91</f>
        <v>3.7293E-2</v>
      </c>
      <c r="Z91" s="540">
        <f t="shared" ref="Z91:Z103" si="61">N91</f>
        <v>3.4257999999999997E-2</v>
      </c>
      <c r="AA91" s="540">
        <f t="shared" ref="AA91:AA103" si="62">O91</f>
        <v>3.3180000000000001E-2</v>
      </c>
      <c r="AC91" s="138"/>
    </row>
    <row r="92" spans="1:35" x14ac:dyDescent="0.25">
      <c r="A92" s="749"/>
      <c r="B92" s="6" t="s">
        <v>0</v>
      </c>
      <c r="C92" s="478">
        <v>3.2084000000000001E-2</v>
      </c>
      <c r="D92" s="478">
        <v>3.0335000000000001E-2</v>
      </c>
      <c r="E92" s="478">
        <v>3.0248000000000001E-2</v>
      </c>
      <c r="F92" s="478">
        <v>3.2205999999999999E-2</v>
      </c>
      <c r="G92" s="478">
        <v>4.5136000000000003E-2</v>
      </c>
      <c r="H92" s="540">
        <v>9.7586999999999993E-2</v>
      </c>
      <c r="I92" s="540">
        <v>7.5483999999999996E-2</v>
      </c>
      <c r="J92" s="540">
        <v>8.3196000000000006E-2</v>
      </c>
      <c r="K92" s="540">
        <v>9.0327000000000005E-2</v>
      </c>
      <c r="L92" s="540">
        <v>3.8578000000000001E-2</v>
      </c>
      <c r="M92" s="540">
        <v>4.5895999999999999E-2</v>
      </c>
      <c r="N92" s="540">
        <v>3.3162999999999998E-2</v>
      </c>
      <c r="O92" s="540">
        <v>3.9073999999999998E-2</v>
      </c>
      <c r="P92" s="540">
        <v>3.5667999999999998E-2</v>
      </c>
      <c r="Q92" s="540">
        <v>3.5865000000000001E-2</v>
      </c>
      <c r="R92" s="540">
        <v>3.2438000000000002E-2</v>
      </c>
      <c r="S92" s="540">
        <v>4.4253000000000001E-2</v>
      </c>
      <c r="T92" s="540">
        <f t="shared" ref="T92:T103" si="63">H92</f>
        <v>9.7586999999999993E-2</v>
      </c>
      <c r="U92" s="540">
        <f t="shared" si="56"/>
        <v>7.5483999999999996E-2</v>
      </c>
      <c r="V92" s="540">
        <f t="shared" si="57"/>
        <v>8.3196000000000006E-2</v>
      </c>
      <c r="W92" s="540">
        <f t="shared" si="58"/>
        <v>9.0327000000000005E-2</v>
      </c>
      <c r="X92" s="540">
        <f t="shared" si="59"/>
        <v>3.8578000000000001E-2</v>
      </c>
      <c r="Y92" s="540">
        <f t="shared" si="60"/>
        <v>4.5895999999999999E-2</v>
      </c>
      <c r="Z92" s="540">
        <f t="shared" si="61"/>
        <v>3.3162999999999998E-2</v>
      </c>
      <c r="AA92" s="540">
        <f t="shared" si="62"/>
        <v>3.9073999999999998E-2</v>
      </c>
      <c r="AC92" s="138"/>
    </row>
    <row r="93" spans="1:35" x14ac:dyDescent="0.25">
      <c r="A93" s="749"/>
      <c r="B93" s="6" t="s">
        <v>19</v>
      </c>
      <c r="C93" s="478">
        <v>2.7354E-2</v>
      </c>
      <c r="D93" s="478">
        <v>2.6422000000000001E-2</v>
      </c>
      <c r="E93" s="478">
        <v>3.0078000000000001E-2</v>
      </c>
      <c r="F93" s="478">
        <v>3.5929999999999997E-2</v>
      </c>
      <c r="G93" s="478">
        <v>3.8129000000000003E-2</v>
      </c>
      <c r="H93" s="540">
        <v>7.6089000000000004E-2</v>
      </c>
      <c r="I93" s="540">
        <v>6.4111000000000001E-2</v>
      </c>
      <c r="J93" s="540">
        <v>6.7474999999999993E-2</v>
      </c>
      <c r="K93" s="540">
        <v>6.9470000000000004E-2</v>
      </c>
      <c r="L93" s="540">
        <v>4.3131000000000003E-2</v>
      </c>
      <c r="M93" s="540">
        <v>3.7336000000000001E-2</v>
      </c>
      <c r="N93" s="540">
        <v>3.6340999999999998E-2</v>
      </c>
      <c r="O93" s="540">
        <v>3.2787999999999998E-2</v>
      </c>
      <c r="P93" s="540">
        <v>3.0967000000000001E-2</v>
      </c>
      <c r="Q93" s="540">
        <v>3.5658000000000002E-2</v>
      </c>
      <c r="R93" s="540">
        <v>3.5020999999999997E-2</v>
      </c>
      <c r="S93" s="540">
        <v>3.8232000000000002E-2</v>
      </c>
      <c r="T93" s="540">
        <f t="shared" si="63"/>
        <v>7.6089000000000004E-2</v>
      </c>
      <c r="U93" s="540">
        <f t="shared" si="56"/>
        <v>6.4111000000000001E-2</v>
      </c>
      <c r="V93" s="540">
        <f t="shared" si="57"/>
        <v>6.7474999999999993E-2</v>
      </c>
      <c r="W93" s="540">
        <f t="shared" si="58"/>
        <v>6.9470000000000004E-2</v>
      </c>
      <c r="X93" s="540">
        <f t="shared" si="59"/>
        <v>4.3131000000000003E-2</v>
      </c>
      <c r="Y93" s="540">
        <f t="shared" si="60"/>
        <v>3.7336000000000001E-2</v>
      </c>
      <c r="Z93" s="540">
        <f t="shared" si="61"/>
        <v>3.6340999999999998E-2</v>
      </c>
      <c r="AA93" s="540">
        <f t="shared" si="62"/>
        <v>3.2787999999999998E-2</v>
      </c>
      <c r="AC93" s="138"/>
    </row>
    <row r="94" spans="1:35" x14ac:dyDescent="0.25">
      <c r="A94" s="749"/>
      <c r="B94" s="6" t="s">
        <v>1</v>
      </c>
      <c r="C94" s="478">
        <v>1.9984999999999999E-2</v>
      </c>
      <c r="D94" s="478">
        <v>1.9984999999999999E-2</v>
      </c>
      <c r="E94" s="478">
        <v>1.9984999999999999E-2</v>
      </c>
      <c r="F94" s="478">
        <v>3.295E-2</v>
      </c>
      <c r="G94" s="478">
        <v>5.6022000000000002E-2</v>
      </c>
      <c r="H94" s="540">
        <v>9.9021999999999999E-2</v>
      </c>
      <c r="I94" s="540">
        <v>7.6013999999999998E-2</v>
      </c>
      <c r="J94" s="540">
        <v>8.3955000000000002E-2</v>
      </c>
      <c r="K94" s="540">
        <v>9.5987000000000003E-2</v>
      </c>
      <c r="L94" s="540">
        <v>3.8362E-2</v>
      </c>
      <c r="M94" s="540">
        <v>2.3233E-2</v>
      </c>
      <c r="N94" s="540">
        <v>2.3233E-2</v>
      </c>
      <c r="O94" s="540">
        <v>2.3233E-2</v>
      </c>
      <c r="P94" s="540">
        <v>2.3233E-2</v>
      </c>
      <c r="Q94" s="540">
        <v>2.3233E-2</v>
      </c>
      <c r="R94" s="540">
        <v>3.2953999999999997E-2</v>
      </c>
      <c r="S94" s="540">
        <v>5.3502000000000001E-2</v>
      </c>
      <c r="T94" s="540">
        <f t="shared" si="63"/>
        <v>9.9021999999999999E-2</v>
      </c>
      <c r="U94" s="540">
        <f t="shared" si="56"/>
        <v>7.6013999999999998E-2</v>
      </c>
      <c r="V94" s="540">
        <f t="shared" si="57"/>
        <v>8.3955000000000002E-2</v>
      </c>
      <c r="W94" s="540">
        <f t="shared" si="58"/>
        <v>9.5987000000000003E-2</v>
      </c>
      <c r="X94" s="540">
        <f t="shared" si="59"/>
        <v>3.8362E-2</v>
      </c>
      <c r="Y94" s="540">
        <f t="shared" si="60"/>
        <v>2.3233E-2</v>
      </c>
      <c r="Z94" s="540">
        <f t="shared" si="61"/>
        <v>2.3233E-2</v>
      </c>
      <c r="AA94" s="540">
        <f t="shared" si="62"/>
        <v>2.3233E-2</v>
      </c>
    </row>
    <row r="95" spans="1:35" x14ac:dyDescent="0.25">
      <c r="A95" s="749"/>
      <c r="B95" s="6" t="s">
        <v>20</v>
      </c>
      <c r="C95" s="478">
        <v>2.1387E-2</v>
      </c>
      <c r="D95" s="478">
        <v>2.1129999999999999E-2</v>
      </c>
      <c r="E95" s="478">
        <v>2.0184000000000001E-2</v>
      </c>
      <c r="F95" s="478">
        <v>2.1802999999999999E-2</v>
      </c>
      <c r="G95" s="478">
        <v>2.0313000000000001E-2</v>
      </c>
      <c r="H95" s="540">
        <v>2.7130999999999999E-2</v>
      </c>
      <c r="I95" s="540">
        <v>2.6453000000000001E-2</v>
      </c>
      <c r="J95" s="540">
        <v>2.7189999999999999E-2</v>
      </c>
      <c r="K95" s="540">
        <v>2.7099999999999999E-2</v>
      </c>
      <c r="L95" s="540">
        <v>2.3503E-2</v>
      </c>
      <c r="M95" s="540">
        <v>2.3262000000000001E-2</v>
      </c>
      <c r="N95" s="540">
        <v>2.3432999999999999E-2</v>
      </c>
      <c r="O95" s="540">
        <v>2.5051E-2</v>
      </c>
      <c r="P95" s="540">
        <v>2.4608999999999999E-2</v>
      </c>
      <c r="Q95" s="540">
        <v>2.3496E-2</v>
      </c>
      <c r="R95" s="540">
        <v>2.4566000000000001E-2</v>
      </c>
      <c r="S95" s="540">
        <v>2.3503E-2</v>
      </c>
      <c r="T95" s="540">
        <f t="shared" si="63"/>
        <v>2.7130999999999999E-2</v>
      </c>
      <c r="U95" s="540">
        <f t="shared" si="56"/>
        <v>2.6453000000000001E-2</v>
      </c>
      <c r="V95" s="540">
        <f t="shared" si="57"/>
        <v>2.7189999999999999E-2</v>
      </c>
      <c r="W95" s="540">
        <f t="shared" si="58"/>
        <v>2.7099999999999999E-2</v>
      </c>
      <c r="X95" s="540">
        <f t="shared" si="59"/>
        <v>2.3503E-2</v>
      </c>
      <c r="Y95" s="540">
        <f t="shared" si="60"/>
        <v>2.3262000000000001E-2</v>
      </c>
      <c r="Z95" s="540">
        <f t="shared" si="61"/>
        <v>2.3432999999999999E-2</v>
      </c>
      <c r="AA95" s="540">
        <f t="shared" si="62"/>
        <v>2.5051E-2</v>
      </c>
    </row>
    <row r="96" spans="1:35" x14ac:dyDescent="0.25">
      <c r="A96" s="749"/>
      <c r="B96" s="6" t="s">
        <v>9</v>
      </c>
      <c r="C96" s="478">
        <v>3.2084000000000001E-2</v>
      </c>
      <c r="D96" s="478">
        <v>3.0349999999999999E-2</v>
      </c>
      <c r="E96" s="478">
        <v>3.0592000000000001E-2</v>
      </c>
      <c r="F96" s="478">
        <v>3.6262000000000003E-2</v>
      </c>
      <c r="G96" s="478">
        <v>3.3402000000000001E-2</v>
      </c>
      <c r="H96" s="540">
        <v>2.6352E-2</v>
      </c>
      <c r="I96" s="540">
        <v>2.6352E-2</v>
      </c>
      <c r="J96" s="540">
        <v>2.6352E-2</v>
      </c>
      <c r="K96" s="540">
        <v>6.6158999999999996E-2</v>
      </c>
      <c r="L96" s="540">
        <v>4.1425999999999998E-2</v>
      </c>
      <c r="M96" s="540">
        <v>4.6956999999999999E-2</v>
      </c>
      <c r="N96" s="540">
        <v>3.3168000000000003E-2</v>
      </c>
      <c r="O96" s="540">
        <v>3.9073999999999998E-2</v>
      </c>
      <c r="P96" s="540">
        <v>3.5687000000000003E-2</v>
      </c>
      <c r="Q96" s="540">
        <v>3.6283000000000003E-2</v>
      </c>
      <c r="R96" s="540">
        <v>3.5251999999999999E-2</v>
      </c>
      <c r="S96" s="540">
        <v>3.4273999999999999E-2</v>
      </c>
      <c r="T96" s="540">
        <f t="shared" si="63"/>
        <v>2.6352E-2</v>
      </c>
      <c r="U96" s="540">
        <f t="shared" si="56"/>
        <v>2.6352E-2</v>
      </c>
      <c r="V96" s="540">
        <f t="shared" si="57"/>
        <v>2.6352E-2</v>
      </c>
      <c r="W96" s="540">
        <f t="shared" si="58"/>
        <v>6.6158999999999996E-2</v>
      </c>
      <c r="X96" s="540">
        <f t="shared" si="59"/>
        <v>4.1425999999999998E-2</v>
      </c>
      <c r="Y96" s="540">
        <f t="shared" si="60"/>
        <v>4.6956999999999999E-2</v>
      </c>
      <c r="Z96" s="540">
        <f t="shared" si="61"/>
        <v>3.3168000000000003E-2</v>
      </c>
      <c r="AA96" s="540">
        <f t="shared" si="62"/>
        <v>3.9073999999999998E-2</v>
      </c>
    </row>
    <row r="97" spans="1:27" x14ac:dyDescent="0.25">
      <c r="A97" s="749"/>
      <c r="B97" s="6" t="s">
        <v>3</v>
      </c>
      <c r="C97" s="478">
        <v>3.2084000000000001E-2</v>
      </c>
      <c r="D97" s="478">
        <v>3.0335000000000001E-2</v>
      </c>
      <c r="E97" s="478">
        <v>3.0248000000000001E-2</v>
      </c>
      <c r="F97" s="478">
        <v>3.2205999999999999E-2</v>
      </c>
      <c r="G97" s="478">
        <v>4.5136000000000003E-2</v>
      </c>
      <c r="H97" s="540">
        <v>9.7586999999999993E-2</v>
      </c>
      <c r="I97" s="540">
        <v>7.5483999999999996E-2</v>
      </c>
      <c r="J97" s="540">
        <v>8.3196000000000006E-2</v>
      </c>
      <c r="K97" s="540">
        <v>9.0327000000000005E-2</v>
      </c>
      <c r="L97" s="540">
        <v>3.8578000000000001E-2</v>
      </c>
      <c r="M97" s="540">
        <v>4.5895999999999999E-2</v>
      </c>
      <c r="N97" s="540">
        <v>3.3162999999999998E-2</v>
      </c>
      <c r="O97" s="540">
        <v>3.9073999999999998E-2</v>
      </c>
      <c r="P97" s="540">
        <v>3.5667999999999998E-2</v>
      </c>
      <c r="Q97" s="540">
        <v>3.5865000000000001E-2</v>
      </c>
      <c r="R97" s="540">
        <v>3.2438000000000002E-2</v>
      </c>
      <c r="S97" s="540">
        <v>4.4253000000000001E-2</v>
      </c>
      <c r="T97" s="540">
        <f t="shared" si="63"/>
        <v>9.7586999999999993E-2</v>
      </c>
      <c r="U97" s="540">
        <f t="shared" si="56"/>
        <v>7.5483999999999996E-2</v>
      </c>
      <c r="V97" s="540">
        <f t="shared" si="57"/>
        <v>8.3196000000000006E-2</v>
      </c>
      <c r="W97" s="540">
        <f t="shared" si="58"/>
        <v>9.0327000000000005E-2</v>
      </c>
      <c r="X97" s="540">
        <f t="shared" si="59"/>
        <v>3.8578000000000001E-2</v>
      </c>
      <c r="Y97" s="540">
        <f t="shared" si="60"/>
        <v>4.5895999999999999E-2</v>
      </c>
      <c r="Z97" s="540">
        <f t="shared" si="61"/>
        <v>3.3162999999999998E-2</v>
      </c>
      <c r="AA97" s="540">
        <f t="shared" si="62"/>
        <v>3.9073999999999998E-2</v>
      </c>
    </row>
    <row r="98" spans="1:27" x14ac:dyDescent="0.25">
      <c r="A98" s="749"/>
      <c r="B98" s="6" t="s">
        <v>4</v>
      </c>
      <c r="C98" s="478">
        <v>2.904E-2</v>
      </c>
      <c r="D98" s="478">
        <v>2.7428999999999999E-2</v>
      </c>
      <c r="E98" s="478">
        <v>2.8795000000000001E-2</v>
      </c>
      <c r="F98" s="478">
        <v>3.4922000000000002E-2</v>
      </c>
      <c r="G98" s="478">
        <v>3.8471999999999999E-2</v>
      </c>
      <c r="H98" s="540">
        <v>7.3810000000000001E-2</v>
      </c>
      <c r="I98" s="540">
        <v>6.8790000000000004E-2</v>
      </c>
      <c r="J98" s="540">
        <v>6.7601999999999995E-2</v>
      </c>
      <c r="K98" s="540">
        <v>6.5840999999999997E-2</v>
      </c>
      <c r="L98" s="540">
        <v>4.3804999999999997E-2</v>
      </c>
      <c r="M98" s="540">
        <v>3.9049E-2</v>
      </c>
      <c r="N98" s="540">
        <v>3.5180000000000003E-2</v>
      </c>
      <c r="O98" s="540">
        <v>3.4972999999999997E-2</v>
      </c>
      <c r="P98" s="540">
        <v>3.2176999999999997E-2</v>
      </c>
      <c r="Q98" s="540">
        <v>3.4097000000000002E-2</v>
      </c>
      <c r="R98" s="540">
        <v>3.4321999999999998E-2</v>
      </c>
      <c r="S98" s="540">
        <v>3.8525999999999998E-2</v>
      </c>
      <c r="T98" s="540">
        <f t="shared" si="63"/>
        <v>7.3810000000000001E-2</v>
      </c>
      <c r="U98" s="540">
        <f t="shared" si="56"/>
        <v>6.8790000000000004E-2</v>
      </c>
      <c r="V98" s="540">
        <f t="shared" si="57"/>
        <v>6.7601999999999995E-2</v>
      </c>
      <c r="W98" s="540">
        <f t="shared" si="58"/>
        <v>6.5840999999999997E-2</v>
      </c>
      <c r="X98" s="540">
        <f t="shared" si="59"/>
        <v>4.3804999999999997E-2</v>
      </c>
      <c r="Y98" s="540">
        <f t="shared" si="60"/>
        <v>3.9049E-2</v>
      </c>
      <c r="Z98" s="540">
        <f t="shared" si="61"/>
        <v>3.5180000000000003E-2</v>
      </c>
      <c r="AA98" s="540">
        <f t="shared" si="62"/>
        <v>3.4972999999999997E-2</v>
      </c>
    </row>
    <row r="99" spans="1:27" x14ac:dyDescent="0.25">
      <c r="A99" s="749"/>
      <c r="B99" s="6" t="s">
        <v>5</v>
      </c>
      <c r="C99" s="478">
        <v>2.7657000000000001E-2</v>
      </c>
      <c r="D99" s="478">
        <v>2.6662000000000002E-2</v>
      </c>
      <c r="E99" s="478">
        <v>2.7882000000000001E-2</v>
      </c>
      <c r="F99" s="478">
        <v>3.1621999999999997E-2</v>
      </c>
      <c r="G99" s="478">
        <v>3.5316E-2</v>
      </c>
      <c r="H99" s="540">
        <v>6.6962999999999995E-2</v>
      </c>
      <c r="I99" s="540">
        <v>6.4194000000000001E-2</v>
      </c>
      <c r="J99" s="540">
        <v>6.3246999999999998E-2</v>
      </c>
      <c r="K99" s="540">
        <v>6.2655000000000002E-2</v>
      </c>
      <c r="L99" s="540">
        <v>3.9711999999999997E-2</v>
      </c>
      <c r="M99" s="540">
        <v>3.7293E-2</v>
      </c>
      <c r="N99" s="540">
        <v>3.4257999999999997E-2</v>
      </c>
      <c r="O99" s="540">
        <v>3.3180000000000001E-2</v>
      </c>
      <c r="P99" s="540">
        <v>3.1255999999999999E-2</v>
      </c>
      <c r="Q99" s="540">
        <v>3.2987000000000002E-2</v>
      </c>
      <c r="R99" s="540">
        <v>3.2032999999999999E-2</v>
      </c>
      <c r="S99" s="540">
        <v>3.5848999999999999E-2</v>
      </c>
      <c r="T99" s="540">
        <f t="shared" si="63"/>
        <v>6.6962999999999995E-2</v>
      </c>
      <c r="U99" s="540">
        <f t="shared" si="56"/>
        <v>6.4194000000000001E-2</v>
      </c>
      <c r="V99" s="540">
        <f t="shared" si="57"/>
        <v>6.3246999999999998E-2</v>
      </c>
      <c r="W99" s="540">
        <f t="shared" si="58"/>
        <v>6.2655000000000002E-2</v>
      </c>
      <c r="X99" s="540">
        <f t="shared" si="59"/>
        <v>3.9711999999999997E-2</v>
      </c>
      <c r="Y99" s="540">
        <f t="shared" si="60"/>
        <v>3.7293E-2</v>
      </c>
      <c r="Z99" s="540">
        <f t="shared" si="61"/>
        <v>3.4257999999999997E-2</v>
      </c>
      <c r="AA99" s="540">
        <f t="shared" si="62"/>
        <v>3.3180000000000001E-2</v>
      </c>
    </row>
    <row r="100" spans="1:27" x14ac:dyDescent="0.25">
      <c r="A100" s="749"/>
      <c r="B100" s="6" t="s">
        <v>21</v>
      </c>
      <c r="C100" s="478">
        <v>2.7657000000000001E-2</v>
      </c>
      <c r="D100" s="478">
        <v>2.6662000000000002E-2</v>
      </c>
      <c r="E100" s="478">
        <v>2.7882000000000001E-2</v>
      </c>
      <c r="F100" s="478">
        <v>3.1621999999999997E-2</v>
      </c>
      <c r="G100" s="478">
        <v>3.5316E-2</v>
      </c>
      <c r="H100" s="540">
        <v>6.6962999999999995E-2</v>
      </c>
      <c r="I100" s="540">
        <v>6.4194000000000001E-2</v>
      </c>
      <c r="J100" s="540">
        <v>6.3246999999999998E-2</v>
      </c>
      <c r="K100" s="540">
        <v>6.2655000000000002E-2</v>
      </c>
      <c r="L100" s="540">
        <v>3.9711999999999997E-2</v>
      </c>
      <c r="M100" s="540">
        <v>3.7293E-2</v>
      </c>
      <c r="N100" s="540">
        <v>3.4257999999999997E-2</v>
      </c>
      <c r="O100" s="540">
        <v>3.3180000000000001E-2</v>
      </c>
      <c r="P100" s="540">
        <v>3.1255999999999999E-2</v>
      </c>
      <c r="Q100" s="540">
        <v>3.2987000000000002E-2</v>
      </c>
      <c r="R100" s="540">
        <v>3.2032999999999999E-2</v>
      </c>
      <c r="S100" s="540">
        <v>3.5848999999999999E-2</v>
      </c>
      <c r="T100" s="540">
        <f t="shared" si="63"/>
        <v>6.6962999999999995E-2</v>
      </c>
      <c r="U100" s="540">
        <f t="shared" si="56"/>
        <v>6.4194000000000001E-2</v>
      </c>
      <c r="V100" s="540">
        <f t="shared" si="57"/>
        <v>6.3246999999999998E-2</v>
      </c>
      <c r="W100" s="540">
        <f t="shared" si="58"/>
        <v>6.2655000000000002E-2</v>
      </c>
      <c r="X100" s="540">
        <f t="shared" si="59"/>
        <v>3.9711999999999997E-2</v>
      </c>
      <c r="Y100" s="540">
        <f t="shared" si="60"/>
        <v>3.7293E-2</v>
      </c>
      <c r="Z100" s="540">
        <f t="shared" si="61"/>
        <v>3.4257999999999997E-2</v>
      </c>
      <c r="AA100" s="540">
        <f t="shared" si="62"/>
        <v>3.3180000000000001E-2</v>
      </c>
    </row>
    <row r="101" spans="1:27" x14ac:dyDescent="0.25">
      <c r="A101" s="749"/>
      <c r="B101" s="6" t="s">
        <v>22</v>
      </c>
      <c r="C101" s="478">
        <v>2.7657000000000001E-2</v>
      </c>
      <c r="D101" s="478">
        <v>2.6662000000000002E-2</v>
      </c>
      <c r="E101" s="478">
        <v>2.7882000000000001E-2</v>
      </c>
      <c r="F101" s="478">
        <v>3.1621999999999997E-2</v>
      </c>
      <c r="G101" s="478">
        <v>3.5316E-2</v>
      </c>
      <c r="H101" s="540">
        <v>6.6962999999999995E-2</v>
      </c>
      <c r="I101" s="540">
        <v>6.4194000000000001E-2</v>
      </c>
      <c r="J101" s="540">
        <v>6.3246999999999998E-2</v>
      </c>
      <c r="K101" s="540">
        <v>6.2655000000000002E-2</v>
      </c>
      <c r="L101" s="540">
        <v>3.9711999999999997E-2</v>
      </c>
      <c r="M101" s="540">
        <v>3.7293E-2</v>
      </c>
      <c r="N101" s="540">
        <v>3.4257999999999997E-2</v>
      </c>
      <c r="O101" s="540">
        <v>3.3180000000000001E-2</v>
      </c>
      <c r="P101" s="540">
        <v>3.1255999999999999E-2</v>
      </c>
      <c r="Q101" s="540">
        <v>3.2987000000000002E-2</v>
      </c>
      <c r="R101" s="540">
        <v>3.2032999999999999E-2</v>
      </c>
      <c r="S101" s="540">
        <v>3.5848999999999999E-2</v>
      </c>
      <c r="T101" s="540">
        <f t="shared" si="63"/>
        <v>6.6962999999999995E-2</v>
      </c>
      <c r="U101" s="540">
        <f t="shared" si="56"/>
        <v>6.4194000000000001E-2</v>
      </c>
      <c r="V101" s="540">
        <f t="shared" si="57"/>
        <v>6.3246999999999998E-2</v>
      </c>
      <c r="W101" s="540">
        <f t="shared" si="58"/>
        <v>6.2655000000000002E-2</v>
      </c>
      <c r="X101" s="540">
        <f t="shared" si="59"/>
        <v>3.9711999999999997E-2</v>
      </c>
      <c r="Y101" s="540">
        <f t="shared" si="60"/>
        <v>3.7293E-2</v>
      </c>
      <c r="Z101" s="540">
        <f t="shared" si="61"/>
        <v>3.4257999999999997E-2</v>
      </c>
      <c r="AA101" s="540">
        <f t="shared" si="62"/>
        <v>3.3180000000000001E-2</v>
      </c>
    </row>
    <row r="102" spans="1:27" x14ac:dyDescent="0.25">
      <c r="A102" s="749"/>
      <c r="B102" s="6" t="s">
        <v>7</v>
      </c>
      <c r="C102" s="478">
        <v>2.6307000000000001E-2</v>
      </c>
      <c r="D102" s="478">
        <v>2.5505E-2</v>
      </c>
      <c r="E102" s="478">
        <v>2.7584000000000001E-2</v>
      </c>
      <c r="F102" s="478">
        <v>3.1132E-2</v>
      </c>
      <c r="G102" s="478">
        <v>3.3181000000000002E-2</v>
      </c>
      <c r="H102" s="540">
        <v>6.3043000000000002E-2</v>
      </c>
      <c r="I102" s="540">
        <v>5.7155999999999998E-2</v>
      </c>
      <c r="J102" s="540">
        <v>5.8004E-2</v>
      </c>
      <c r="K102" s="540">
        <v>5.7928E-2</v>
      </c>
      <c r="L102" s="540">
        <v>3.7400000000000003E-2</v>
      </c>
      <c r="M102" s="540">
        <v>3.4724999999999999E-2</v>
      </c>
      <c r="N102" s="540">
        <v>3.2682000000000003E-2</v>
      </c>
      <c r="O102" s="540">
        <v>3.143E-2</v>
      </c>
      <c r="P102" s="540">
        <v>2.9864999999999999E-2</v>
      </c>
      <c r="Q102" s="540">
        <v>3.2624E-2</v>
      </c>
      <c r="R102" s="540">
        <v>3.1663999999999998E-2</v>
      </c>
      <c r="S102" s="540">
        <v>3.4091999999999997E-2</v>
      </c>
      <c r="T102" s="540">
        <f t="shared" si="63"/>
        <v>6.3043000000000002E-2</v>
      </c>
      <c r="U102" s="540">
        <f t="shared" si="56"/>
        <v>5.7155999999999998E-2</v>
      </c>
      <c r="V102" s="540">
        <f t="shared" si="57"/>
        <v>5.8004E-2</v>
      </c>
      <c r="W102" s="540">
        <f t="shared" si="58"/>
        <v>5.7928E-2</v>
      </c>
      <c r="X102" s="540">
        <f t="shared" si="59"/>
        <v>3.7400000000000003E-2</v>
      </c>
      <c r="Y102" s="540">
        <f t="shared" si="60"/>
        <v>3.4724999999999999E-2</v>
      </c>
      <c r="Z102" s="540">
        <f t="shared" si="61"/>
        <v>3.2682000000000003E-2</v>
      </c>
      <c r="AA102" s="540">
        <f t="shared" si="62"/>
        <v>3.143E-2</v>
      </c>
    </row>
    <row r="103" spans="1:27" ht="15.75" thickBot="1" x14ac:dyDescent="0.3">
      <c r="A103" s="750"/>
      <c r="B103" s="10" t="s">
        <v>8</v>
      </c>
      <c r="C103" s="476">
        <v>2.6266999999999999E-2</v>
      </c>
      <c r="D103" s="476">
        <v>2.5484E-2</v>
      </c>
      <c r="E103" s="476">
        <v>2.9350999999999999E-2</v>
      </c>
      <c r="F103" s="476">
        <v>3.4934E-2</v>
      </c>
      <c r="G103" s="476">
        <v>3.7511999999999997E-2</v>
      </c>
      <c r="H103" s="539">
        <v>7.8720999999999999E-2</v>
      </c>
      <c r="I103" s="539">
        <v>6.0926000000000001E-2</v>
      </c>
      <c r="J103" s="539">
        <v>6.6558000000000006E-2</v>
      </c>
      <c r="K103" s="539">
        <v>6.7981E-2</v>
      </c>
      <c r="L103" s="539">
        <v>4.3094E-2</v>
      </c>
      <c r="M103" s="539">
        <v>3.6059000000000001E-2</v>
      </c>
      <c r="N103" s="539">
        <v>3.5876999999999999E-2</v>
      </c>
      <c r="O103" s="539">
        <v>3.1378000000000003E-2</v>
      </c>
      <c r="P103" s="539">
        <v>2.9839999999999998E-2</v>
      </c>
      <c r="Q103" s="539">
        <v>3.4773999999999999E-2</v>
      </c>
      <c r="R103" s="539">
        <v>3.4331E-2</v>
      </c>
      <c r="S103" s="539">
        <v>3.7700999999999998E-2</v>
      </c>
      <c r="T103" s="539">
        <f t="shared" si="63"/>
        <v>7.8720999999999999E-2</v>
      </c>
      <c r="U103" s="539">
        <f t="shared" si="56"/>
        <v>6.0926000000000001E-2</v>
      </c>
      <c r="V103" s="539">
        <f t="shared" si="57"/>
        <v>6.6558000000000006E-2</v>
      </c>
      <c r="W103" s="539">
        <f t="shared" si="58"/>
        <v>6.7981E-2</v>
      </c>
      <c r="X103" s="539">
        <f t="shared" si="59"/>
        <v>4.3094E-2</v>
      </c>
      <c r="Y103" s="539">
        <f t="shared" si="60"/>
        <v>3.6059000000000001E-2</v>
      </c>
      <c r="Z103" s="539">
        <f t="shared" si="61"/>
        <v>3.5876999999999999E-2</v>
      </c>
      <c r="AA103" s="539">
        <f t="shared" si="62"/>
        <v>3.1378000000000003E-2</v>
      </c>
    </row>
    <row r="104" spans="1:27" x14ac:dyDescent="0.25">
      <c r="C104" s="475" t="s">
        <v>262</v>
      </c>
      <c r="H104" s="537" t="s">
        <v>289</v>
      </c>
    </row>
    <row r="105" spans="1:27" ht="15.75" thickBot="1" x14ac:dyDescent="0.3">
      <c r="A105" s="489" t="s">
        <v>264</v>
      </c>
      <c r="B105" s="368"/>
      <c r="E105" s="137"/>
    </row>
    <row r="106" spans="1:27" s="294" customFormat="1" ht="19.5" thickBot="1" x14ac:dyDescent="0.3">
      <c r="A106" s="297" t="s">
        <v>209</v>
      </c>
      <c r="B106" s="329" t="s">
        <v>13</v>
      </c>
      <c r="C106" s="491">
        <f>'2M - SGS'!C94</f>
        <v>0.7</v>
      </c>
      <c r="D106" s="330">
        <f>C106</f>
        <v>0.7</v>
      </c>
      <c r="E106" s="293">
        <f t="shared" ref="E106:AA106" si="64">D106</f>
        <v>0.7</v>
      </c>
      <c r="F106" s="331">
        <f t="shared" si="64"/>
        <v>0.7</v>
      </c>
      <c r="G106" s="331">
        <f t="shared" si="64"/>
        <v>0.7</v>
      </c>
      <c r="H106" s="331">
        <f t="shared" si="64"/>
        <v>0.7</v>
      </c>
      <c r="I106" s="331">
        <f t="shared" si="64"/>
        <v>0.7</v>
      </c>
      <c r="J106" s="331">
        <f t="shared" si="64"/>
        <v>0.7</v>
      </c>
      <c r="K106" s="331">
        <f t="shared" si="64"/>
        <v>0.7</v>
      </c>
      <c r="L106" s="331">
        <f t="shared" si="64"/>
        <v>0.7</v>
      </c>
      <c r="M106" s="331">
        <f t="shared" si="64"/>
        <v>0.7</v>
      </c>
      <c r="N106" s="331">
        <f t="shared" si="64"/>
        <v>0.7</v>
      </c>
      <c r="O106" s="331">
        <f t="shared" si="64"/>
        <v>0.7</v>
      </c>
      <c r="P106" s="331">
        <f t="shared" si="64"/>
        <v>0.7</v>
      </c>
      <c r="Q106" s="331">
        <f t="shared" si="64"/>
        <v>0.7</v>
      </c>
      <c r="R106" s="331">
        <f t="shared" si="64"/>
        <v>0.7</v>
      </c>
      <c r="S106" s="331">
        <f t="shared" si="64"/>
        <v>0.7</v>
      </c>
      <c r="T106" s="331">
        <f t="shared" si="64"/>
        <v>0.7</v>
      </c>
      <c r="U106" s="331">
        <f t="shared" si="64"/>
        <v>0.7</v>
      </c>
      <c r="V106" s="331">
        <f t="shared" si="64"/>
        <v>0.7</v>
      </c>
      <c r="W106" s="331">
        <f t="shared" si="64"/>
        <v>0.7</v>
      </c>
      <c r="X106" s="331">
        <f t="shared" si="64"/>
        <v>0.7</v>
      </c>
      <c r="Y106" s="331">
        <f t="shared" si="64"/>
        <v>0.7</v>
      </c>
      <c r="Z106" s="331">
        <f t="shared" si="64"/>
        <v>0.7</v>
      </c>
      <c r="AA106" s="331">
        <f t="shared" si="64"/>
        <v>0.7</v>
      </c>
    </row>
    <row r="107" spans="1:27" x14ac:dyDescent="0.25">
      <c r="B107" s="68"/>
      <c r="C107" s="68"/>
      <c r="D107" s="68"/>
      <c r="E107" s="68"/>
      <c r="F107" s="68"/>
      <c r="G107" s="68"/>
      <c r="H107" s="68"/>
      <c r="I107" s="68"/>
      <c r="J107" s="68"/>
      <c r="K107" s="68"/>
      <c r="L107" s="68"/>
      <c r="M107" s="68"/>
      <c r="N107" s="68"/>
      <c r="O107" s="68"/>
      <c r="P107" s="68"/>
      <c r="Q107" s="68"/>
      <c r="R107" s="68"/>
      <c r="S107" s="68"/>
      <c r="T107" s="68"/>
      <c r="U107" s="68"/>
      <c r="V107" s="68"/>
      <c r="W107" s="68"/>
      <c r="X107" s="68"/>
      <c r="Y107" s="68"/>
      <c r="Z107" s="68"/>
      <c r="AA107" s="68"/>
    </row>
    <row r="108" spans="1:27" ht="15.75" thickBot="1" x14ac:dyDescent="0.3">
      <c r="A108" s="299" t="s">
        <v>162</v>
      </c>
      <c r="B108" s="295"/>
      <c r="C108" s="295"/>
      <c r="D108" s="295"/>
      <c r="E108" s="295"/>
      <c r="F108" s="295"/>
      <c r="G108" s="295"/>
      <c r="H108" s="295"/>
      <c r="I108" s="295"/>
      <c r="J108" s="290"/>
      <c r="K108" s="222"/>
      <c r="L108" s="222"/>
      <c r="M108" s="222"/>
      <c r="N108" s="222"/>
      <c r="O108" s="222"/>
      <c r="P108" s="222"/>
      <c r="Q108" s="222"/>
      <c r="R108" s="222"/>
      <c r="S108" s="222"/>
      <c r="T108" s="222"/>
      <c r="U108" s="222"/>
      <c r="V108" s="222"/>
      <c r="W108" s="222"/>
      <c r="X108" s="222"/>
      <c r="Y108" s="222"/>
      <c r="Z108" s="222"/>
      <c r="AA108" s="222"/>
    </row>
    <row r="109" spans="1:27" ht="16.5" thickBot="1" x14ac:dyDescent="0.3">
      <c r="A109" s="739" t="s">
        <v>15</v>
      </c>
      <c r="B109" s="313" t="s">
        <v>10</v>
      </c>
      <c r="C109" s="102">
        <f>C$2</f>
        <v>45658</v>
      </c>
      <c r="D109" s="102">
        <f t="shared" ref="D109:AA109" si="65">D$2</f>
        <v>45689</v>
      </c>
      <c r="E109" s="102">
        <f t="shared" si="65"/>
        <v>45717</v>
      </c>
      <c r="F109" s="102">
        <f t="shared" si="65"/>
        <v>45748</v>
      </c>
      <c r="G109" s="102">
        <f t="shared" si="65"/>
        <v>45778</v>
      </c>
      <c r="H109" s="102">
        <f t="shared" si="65"/>
        <v>45809</v>
      </c>
      <c r="I109" s="102">
        <f t="shared" si="65"/>
        <v>45839</v>
      </c>
      <c r="J109" s="102">
        <f t="shared" si="65"/>
        <v>45870</v>
      </c>
      <c r="K109" s="102">
        <f t="shared" si="65"/>
        <v>45901</v>
      </c>
      <c r="L109" s="102">
        <f t="shared" si="65"/>
        <v>45931</v>
      </c>
      <c r="M109" s="102">
        <f t="shared" si="65"/>
        <v>45962</v>
      </c>
      <c r="N109" s="102">
        <f t="shared" si="65"/>
        <v>45992</v>
      </c>
      <c r="O109" s="102">
        <f t="shared" si="65"/>
        <v>46023</v>
      </c>
      <c r="P109" s="102">
        <f t="shared" si="65"/>
        <v>46054</v>
      </c>
      <c r="Q109" s="102">
        <f t="shared" si="65"/>
        <v>46082</v>
      </c>
      <c r="R109" s="102">
        <f t="shared" si="65"/>
        <v>46113</v>
      </c>
      <c r="S109" s="102">
        <f t="shared" si="65"/>
        <v>46143</v>
      </c>
      <c r="T109" s="102">
        <f t="shared" si="65"/>
        <v>46174</v>
      </c>
      <c r="U109" s="102">
        <f t="shared" si="65"/>
        <v>46204</v>
      </c>
      <c r="V109" s="102">
        <f t="shared" si="65"/>
        <v>46235</v>
      </c>
      <c r="W109" s="102">
        <f t="shared" si="65"/>
        <v>46266</v>
      </c>
      <c r="X109" s="102">
        <f t="shared" si="65"/>
        <v>46296</v>
      </c>
      <c r="Y109" s="102">
        <f t="shared" si="65"/>
        <v>46327</v>
      </c>
      <c r="Z109" s="102">
        <f t="shared" si="65"/>
        <v>46357</v>
      </c>
      <c r="AA109" s="102">
        <f t="shared" si="65"/>
        <v>46388</v>
      </c>
    </row>
    <row r="110" spans="1:27" ht="15" customHeight="1" x14ac:dyDescent="0.25">
      <c r="A110" s="740"/>
      <c r="B110" s="317" t="str">
        <f t="shared" ref="B110:B123" si="66">B39</f>
        <v>Air Comp</v>
      </c>
      <c r="C110" s="13">
        <f>C57*C75*C91*C$106</f>
        <v>0</v>
      </c>
      <c r="D110" s="13">
        <f t="shared" ref="D110:AA110" si="67">D57*D75*D91*D$106</f>
        <v>0</v>
      </c>
      <c r="E110" s="13">
        <f t="shared" si="67"/>
        <v>0</v>
      </c>
      <c r="F110" s="13">
        <f t="shared" si="67"/>
        <v>0</v>
      </c>
      <c r="G110" s="13">
        <f t="shared" si="67"/>
        <v>0</v>
      </c>
      <c r="H110" s="13">
        <f t="shared" si="67"/>
        <v>0</v>
      </c>
      <c r="I110" s="13">
        <f t="shared" si="67"/>
        <v>0</v>
      </c>
      <c r="J110" s="13">
        <f t="shared" si="67"/>
        <v>0</v>
      </c>
      <c r="K110" s="13">
        <f t="shared" si="67"/>
        <v>0</v>
      </c>
      <c r="L110" s="13">
        <f t="shared" si="67"/>
        <v>0</v>
      </c>
      <c r="M110" s="13">
        <f t="shared" si="67"/>
        <v>0</v>
      </c>
      <c r="N110" s="13">
        <f t="shared" si="67"/>
        <v>0</v>
      </c>
      <c r="O110" s="13">
        <f t="shared" si="67"/>
        <v>0</v>
      </c>
      <c r="P110" s="13">
        <f t="shared" si="67"/>
        <v>0</v>
      </c>
      <c r="Q110" s="13">
        <f t="shared" si="67"/>
        <v>0</v>
      </c>
      <c r="R110" s="13">
        <f t="shared" si="67"/>
        <v>0</v>
      </c>
      <c r="S110" s="13">
        <f t="shared" si="67"/>
        <v>0</v>
      </c>
      <c r="T110" s="13">
        <f t="shared" si="67"/>
        <v>0</v>
      </c>
      <c r="U110" s="13">
        <f t="shared" si="67"/>
        <v>0</v>
      </c>
      <c r="V110" s="13">
        <f t="shared" si="67"/>
        <v>0</v>
      </c>
      <c r="W110" s="13">
        <f t="shared" si="67"/>
        <v>0</v>
      </c>
      <c r="X110" s="13">
        <f t="shared" si="67"/>
        <v>0</v>
      </c>
      <c r="Y110" s="13">
        <f t="shared" si="67"/>
        <v>0</v>
      </c>
      <c r="Z110" s="13">
        <f t="shared" si="67"/>
        <v>0</v>
      </c>
      <c r="AA110" s="13">
        <f t="shared" si="67"/>
        <v>0</v>
      </c>
    </row>
    <row r="111" spans="1:27" ht="15.75" x14ac:dyDescent="0.25">
      <c r="A111" s="740"/>
      <c r="B111" s="8" t="str">
        <f t="shared" si="66"/>
        <v>Building Shell</v>
      </c>
      <c r="C111" s="13">
        <f t="shared" ref="C111:AA111" si="68">C58*C76*C92*C$106</f>
        <v>0</v>
      </c>
      <c r="D111" s="13">
        <f t="shared" si="68"/>
        <v>0</v>
      </c>
      <c r="E111" s="13">
        <f t="shared" si="68"/>
        <v>0</v>
      </c>
      <c r="F111" s="13">
        <f t="shared" si="68"/>
        <v>0</v>
      </c>
      <c r="G111" s="13">
        <f t="shared" si="68"/>
        <v>0</v>
      </c>
      <c r="H111" s="13">
        <f t="shared" si="68"/>
        <v>0</v>
      </c>
      <c r="I111" s="13">
        <f t="shared" si="68"/>
        <v>0</v>
      </c>
      <c r="J111" s="13">
        <f t="shared" si="68"/>
        <v>0</v>
      </c>
      <c r="K111" s="13">
        <f t="shared" si="68"/>
        <v>0</v>
      </c>
      <c r="L111" s="13">
        <f t="shared" si="68"/>
        <v>0</v>
      </c>
      <c r="M111" s="13">
        <f t="shared" si="68"/>
        <v>0</v>
      </c>
      <c r="N111" s="13">
        <f t="shared" si="68"/>
        <v>0</v>
      </c>
      <c r="O111" s="13">
        <f t="shared" si="68"/>
        <v>0</v>
      </c>
      <c r="P111" s="13">
        <f t="shared" si="68"/>
        <v>0</v>
      </c>
      <c r="Q111" s="13">
        <f t="shared" si="68"/>
        <v>0</v>
      </c>
      <c r="R111" s="13">
        <f t="shared" si="68"/>
        <v>0</v>
      </c>
      <c r="S111" s="13">
        <f t="shared" si="68"/>
        <v>0</v>
      </c>
      <c r="T111" s="13">
        <f t="shared" si="68"/>
        <v>0</v>
      </c>
      <c r="U111" s="13">
        <f t="shared" si="68"/>
        <v>0</v>
      </c>
      <c r="V111" s="13">
        <f t="shared" si="68"/>
        <v>0</v>
      </c>
      <c r="W111" s="13">
        <f t="shared" si="68"/>
        <v>0</v>
      </c>
      <c r="X111" s="13">
        <f t="shared" si="68"/>
        <v>0</v>
      </c>
      <c r="Y111" s="13">
        <f t="shared" si="68"/>
        <v>0</v>
      </c>
      <c r="Z111" s="13">
        <f t="shared" si="68"/>
        <v>0</v>
      </c>
      <c r="AA111" s="13">
        <f t="shared" si="68"/>
        <v>0</v>
      </c>
    </row>
    <row r="112" spans="1:27" ht="15.75" x14ac:dyDescent="0.25">
      <c r="A112" s="740"/>
      <c r="B112" s="8" t="str">
        <f t="shared" si="66"/>
        <v>Cooking</v>
      </c>
      <c r="C112" s="13">
        <f t="shared" ref="C112:AA112" si="69">C59*C77*C93*C$106</f>
        <v>0</v>
      </c>
      <c r="D112" s="13">
        <f t="shared" si="69"/>
        <v>0</v>
      </c>
      <c r="E112" s="13">
        <f t="shared" si="69"/>
        <v>0</v>
      </c>
      <c r="F112" s="13">
        <f t="shared" si="69"/>
        <v>0</v>
      </c>
      <c r="G112" s="13">
        <f t="shared" si="69"/>
        <v>0</v>
      </c>
      <c r="H112" s="13">
        <f t="shared" si="69"/>
        <v>0</v>
      </c>
      <c r="I112" s="13">
        <f t="shared" si="69"/>
        <v>0</v>
      </c>
      <c r="J112" s="13">
        <f t="shared" si="69"/>
        <v>0</v>
      </c>
      <c r="K112" s="13">
        <f t="shared" si="69"/>
        <v>0</v>
      </c>
      <c r="L112" s="13">
        <f t="shared" si="69"/>
        <v>0</v>
      </c>
      <c r="M112" s="13">
        <f t="shared" si="69"/>
        <v>0</v>
      </c>
      <c r="N112" s="13">
        <f t="shared" si="69"/>
        <v>0</v>
      </c>
      <c r="O112" s="13">
        <f t="shared" si="69"/>
        <v>0</v>
      </c>
      <c r="P112" s="13">
        <f t="shared" si="69"/>
        <v>0</v>
      </c>
      <c r="Q112" s="13">
        <f t="shared" si="69"/>
        <v>0</v>
      </c>
      <c r="R112" s="13">
        <f t="shared" si="69"/>
        <v>0</v>
      </c>
      <c r="S112" s="13">
        <f t="shared" si="69"/>
        <v>0</v>
      </c>
      <c r="T112" s="13">
        <f t="shared" si="69"/>
        <v>0</v>
      </c>
      <c r="U112" s="13">
        <f t="shared" si="69"/>
        <v>0</v>
      </c>
      <c r="V112" s="13">
        <f t="shared" si="69"/>
        <v>0</v>
      </c>
      <c r="W112" s="13">
        <f t="shared" si="69"/>
        <v>0</v>
      </c>
      <c r="X112" s="13">
        <f t="shared" si="69"/>
        <v>0</v>
      </c>
      <c r="Y112" s="13">
        <f t="shared" si="69"/>
        <v>0</v>
      </c>
      <c r="Z112" s="13">
        <f t="shared" si="69"/>
        <v>0</v>
      </c>
      <c r="AA112" s="13">
        <f t="shared" si="69"/>
        <v>0</v>
      </c>
    </row>
    <row r="113" spans="1:27" ht="15.75" x14ac:dyDescent="0.25">
      <c r="A113" s="740"/>
      <c r="B113" s="8" t="str">
        <f t="shared" si="66"/>
        <v>Cooling</v>
      </c>
      <c r="C113" s="13">
        <f t="shared" ref="C113:AA113" si="70">C60*C78*C94*C$106</f>
        <v>0</v>
      </c>
      <c r="D113" s="13">
        <f t="shared" si="70"/>
        <v>0</v>
      </c>
      <c r="E113" s="13">
        <f t="shared" si="70"/>
        <v>19.242485315990997</v>
      </c>
      <c r="F113" s="13">
        <f t="shared" si="70"/>
        <v>190.205662527615</v>
      </c>
      <c r="G113" s="13">
        <f t="shared" si="70"/>
        <v>938.96567020645182</v>
      </c>
      <c r="H113" s="13">
        <f t="shared" si="70"/>
        <v>5675.721057824433</v>
      </c>
      <c r="I113" s="13">
        <f t="shared" si="70"/>
        <v>5988.6296262343149</v>
      </c>
      <c r="J113" s="13">
        <f t="shared" si="70"/>
        <v>6162.1745663414158</v>
      </c>
      <c r="K113" s="13">
        <f t="shared" si="70"/>
        <v>2834.0951573270277</v>
      </c>
      <c r="L113" s="13">
        <f t="shared" si="70"/>
        <v>204.69229740042724</v>
      </c>
      <c r="M113" s="13">
        <f t="shared" si="70"/>
        <v>38.810323832340742</v>
      </c>
      <c r="N113" s="13">
        <f t="shared" si="70"/>
        <v>0.54389450087661106</v>
      </c>
      <c r="O113" s="13">
        <f t="shared" si="70"/>
        <v>5.8045426368872138E-2</v>
      </c>
      <c r="P113" s="13">
        <f t="shared" si="70"/>
        <v>2.3895367188519026</v>
      </c>
      <c r="Q113" s="13">
        <f t="shared" si="70"/>
        <v>70.002784200859793</v>
      </c>
      <c r="R113" s="13">
        <f t="shared" si="70"/>
        <v>297.64539962784892</v>
      </c>
      <c r="S113" s="13">
        <f t="shared" si="70"/>
        <v>1403.0854988735437</v>
      </c>
      <c r="T113" s="13">
        <f t="shared" si="70"/>
        <v>8789.6026365088019</v>
      </c>
      <c r="U113" s="13">
        <f t="shared" si="70"/>
        <v>9180.0801825503913</v>
      </c>
      <c r="V113" s="13">
        <f t="shared" si="70"/>
        <v>9446.1104039686561</v>
      </c>
      <c r="W113" s="13">
        <f t="shared" si="70"/>
        <v>4344.4364425655194</v>
      </c>
      <c r="X113" s="13">
        <f t="shared" si="70"/>
        <v>313.77657664028169</v>
      </c>
      <c r="Y113" s="13">
        <f t="shared" si="70"/>
        <v>58.335653500716489</v>
      </c>
      <c r="Z113" s="13">
        <f t="shared" si="70"/>
        <v>0.6481739277857389</v>
      </c>
      <c r="AA113" s="13">
        <f t="shared" si="70"/>
        <v>5.8045426368872138E-2</v>
      </c>
    </row>
    <row r="114" spans="1:27" ht="15.75" x14ac:dyDescent="0.25">
      <c r="A114" s="740"/>
      <c r="B114" s="8" t="str">
        <f t="shared" si="66"/>
        <v>Ext Lighting</v>
      </c>
      <c r="C114" s="13">
        <f t="shared" ref="C114:AA114" si="71">C61*C79*C95*C$106</f>
        <v>0</v>
      </c>
      <c r="D114" s="13">
        <f t="shared" si="71"/>
        <v>0</v>
      </c>
      <c r="E114" s="13">
        <f t="shared" si="71"/>
        <v>0</v>
      </c>
      <c r="F114" s="13">
        <f t="shared" si="71"/>
        <v>0</v>
      </c>
      <c r="G114" s="13">
        <f t="shared" si="71"/>
        <v>0</v>
      </c>
      <c r="H114" s="13">
        <f t="shared" si="71"/>
        <v>0</v>
      </c>
      <c r="I114" s="13">
        <f t="shared" si="71"/>
        <v>0</v>
      </c>
      <c r="J114" s="13">
        <f t="shared" si="71"/>
        <v>0</v>
      </c>
      <c r="K114" s="13">
        <f t="shared" si="71"/>
        <v>0</v>
      </c>
      <c r="L114" s="13">
        <f t="shared" si="71"/>
        <v>0</v>
      </c>
      <c r="M114" s="13">
        <f t="shared" si="71"/>
        <v>0</v>
      </c>
      <c r="N114" s="13">
        <f t="shared" si="71"/>
        <v>0</v>
      </c>
      <c r="O114" s="13">
        <f t="shared" si="71"/>
        <v>0</v>
      </c>
      <c r="P114" s="13">
        <f t="shared" si="71"/>
        <v>0</v>
      </c>
      <c r="Q114" s="13">
        <f t="shared" si="71"/>
        <v>0</v>
      </c>
      <c r="R114" s="13">
        <f t="shared" si="71"/>
        <v>0</v>
      </c>
      <c r="S114" s="13">
        <f t="shared" si="71"/>
        <v>0</v>
      </c>
      <c r="T114" s="13">
        <f t="shared" si="71"/>
        <v>0</v>
      </c>
      <c r="U114" s="13">
        <f t="shared" si="71"/>
        <v>0</v>
      </c>
      <c r="V114" s="13">
        <f t="shared" si="71"/>
        <v>0</v>
      </c>
      <c r="W114" s="13">
        <f t="shared" si="71"/>
        <v>0</v>
      </c>
      <c r="X114" s="13">
        <f t="shared" si="71"/>
        <v>0</v>
      </c>
      <c r="Y114" s="13">
        <f t="shared" si="71"/>
        <v>0</v>
      </c>
      <c r="Z114" s="13">
        <f t="shared" si="71"/>
        <v>0</v>
      </c>
      <c r="AA114" s="13">
        <f t="shared" si="71"/>
        <v>0</v>
      </c>
    </row>
    <row r="115" spans="1:27" ht="15.75" x14ac:dyDescent="0.25">
      <c r="A115" s="740"/>
      <c r="B115" s="8" t="str">
        <f t="shared" si="66"/>
        <v>Heating</v>
      </c>
      <c r="C115" s="13">
        <f t="shared" ref="C115:AA115" si="72">C62*C80*C96*C$106</f>
        <v>0</v>
      </c>
      <c r="D115" s="13">
        <f t="shared" si="72"/>
        <v>0</v>
      </c>
      <c r="E115" s="13">
        <f t="shared" si="72"/>
        <v>0</v>
      </c>
      <c r="F115" s="13">
        <f t="shared" si="72"/>
        <v>0</v>
      </c>
      <c r="G115" s="13">
        <f t="shared" si="72"/>
        <v>0</v>
      </c>
      <c r="H115" s="13">
        <f t="shared" si="72"/>
        <v>0</v>
      </c>
      <c r="I115" s="13">
        <f t="shared" si="72"/>
        <v>0</v>
      </c>
      <c r="J115" s="13">
        <f t="shared" si="72"/>
        <v>0</v>
      </c>
      <c r="K115" s="13">
        <f t="shared" si="72"/>
        <v>0</v>
      </c>
      <c r="L115" s="13">
        <f t="shared" si="72"/>
        <v>0</v>
      </c>
      <c r="M115" s="13">
        <f t="shared" si="72"/>
        <v>0</v>
      </c>
      <c r="N115" s="13">
        <f t="shared" si="72"/>
        <v>0</v>
      </c>
      <c r="O115" s="13">
        <f t="shared" si="72"/>
        <v>0</v>
      </c>
      <c r="P115" s="13">
        <f t="shared" si="72"/>
        <v>0</v>
      </c>
      <c r="Q115" s="13">
        <f t="shared" si="72"/>
        <v>0</v>
      </c>
      <c r="R115" s="13">
        <f t="shared" si="72"/>
        <v>0</v>
      </c>
      <c r="S115" s="13">
        <f t="shared" si="72"/>
        <v>0</v>
      </c>
      <c r="T115" s="13">
        <f t="shared" si="72"/>
        <v>0</v>
      </c>
      <c r="U115" s="13">
        <f t="shared" si="72"/>
        <v>0</v>
      </c>
      <c r="V115" s="13">
        <f t="shared" si="72"/>
        <v>0</v>
      </c>
      <c r="W115" s="13">
        <f t="shared" si="72"/>
        <v>0</v>
      </c>
      <c r="X115" s="13">
        <f t="shared" si="72"/>
        <v>0</v>
      </c>
      <c r="Y115" s="13">
        <f t="shared" si="72"/>
        <v>0</v>
      </c>
      <c r="Z115" s="13">
        <f t="shared" si="72"/>
        <v>0</v>
      </c>
      <c r="AA115" s="13">
        <f t="shared" si="72"/>
        <v>0</v>
      </c>
    </row>
    <row r="116" spans="1:27" ht="15.75" x14ac:dyDescent="0.25">
      <c r="A116" s="740"/>
      <c r="B116" s="8" t="str">
        <f t="shared" si="66"/>
        <v>HVAC</v>
      </c>
      <c r="C116" s="13">
        <f t="shared" ref="C116:AA116" si="73">C63*C81*C97*C$106</f>
        <v>0</v>
      </c>
      <c r="D116" s="13">
        <f t="shared" si="73"/>
        <v>0</v>
      </c>
      <c r="E116" s="13">
        <f t="shared" si="73"/>
        <v>0</v>
      </c>
      <c r="F116" s="13">
        <f t="shared" si="73"/>
        <v>0</v>
      </c>
      <c r="G116" s="13">
        <f t="shared" si="73"/>
        <v>0</v>
      </c>
      <c r="H116" s="13">
        <f t="shared" si="73"/>
        <v>41.32691026223759</v>
      </c>
      <c r="I116" s="13">
        <f t="shared" si="73"/>
        <v>86.073680304502801</v>
      </c>
      <c r="J116" s="13">
        <f t="shared" si="73"/>
        <v>88.634985572296799</v>
      </c>
      <c r="K116" s="13">
        <f t="shared" si="73"/>
        <v>41.673650145309004</v>
      </c>
      <c r="L116" s="13">
        <f t="shared" si="73"/>
        <v>11.704960724802801</v>
      </c>
      <c r="M116" s="13">
        <f t="shared" si="73"/>
        <v>23.198911860473093</v>
      </c>
      <c r="N116" s="13">
        <f t="shared" si="73"/>
        <v>35.388780585287357</v>
      </c>
      <c r="O116" s="13">
        <f t="shared" si="73"/>
        <v>51.542243333774465</v>
      </c>
      <c r="P116" s="13">
        <f t="shared" si="73"/>
        <v>39.730886318939383</v>
      </c>
      <c r="Q116" s="13">
        <f t="shared" si="73"/>
        <v>31.211466635272455</v>
      </c>
      <c r="R116" s="13">
        <f t="shared" si="73"/>
        <v>16.341422970099767</v>
      </c>
      <c r="S116" s="13">
        <f t="shared" si="73"/>
        <v>24.050293679462296</v>
      </c>
      <c r="T116" s="13">
        <f t="shared" si="73"/>
        <v>126.70155731202395</v>
      </c>
      <c r="U116" s="13">
        <f t="shared" si="73"/>
        <v>131.94392308735971</v>
      </c>
      <c r="V116" s="13">
        <f t="shared" si="73"/>
        <v>135.87019490542883</v>
      </c>
      <c r="W116" s="13">
        <f t="shared" si="73"/>
        <v>63.88230258180954</v>
      </c>
      <c r="X116" s="13">
        <f t="shared" si="73"/>
        <v>17.942748958221951</v>
      </c>
      <c r="Y116" s="13">
        <f t="shared" si="73"/>
        <v>34.870198190886839</v>
      </c>
      <c r="Z116" s="13">
        <f t="shared" si="73"/>
        <v>42.173776117507003</v>
      </c>
      <c r="AA116" s="13">
        <f t="shared" si="73"/>
        <v>51.542243333774465</v>
      </c>
    </row>
    <row r="117" spans="1:27" ht="15.75" x14ac:dyDescent="0.25">
      <c r="A117" s="740"/>
      <c r="B117" s="8" t="str">
        <f t="shared" si="66"/>
        <v>Lighting</v>
      </c>
      <c r="C117" s="13">
        <f t="shared" ref="C117:AA117" si="74">C64*C82*C98*C$106</f>
        <v>0</v>
      </c>
      <c r="D117" s="13">
        <f t="shared" si="74"/>
        <v>0</v>
      </c>
      <c r="E117" s="13">
        <f t="shared" si="74"/>
        <v>0</v>
      </c>
      <c r="F117" s="13">
        <f t="shared" si="74"/>
        <v>0</v>
      </c>
      <c r="G117" s="13">
        <f t="shared" si="74"/>
        <v>0</v>
      </c>
      <c r="H117" s="13">
        <f t="shared" si="74"/>
        <v>0</v>
      </c>
      <c r="I117" s="13">
        <f t="shared" si="74"/>
        <v>0</v>
      </c>
      <c r="J117" s="13">
        <f t="shared" si="74"/>
        <v>0</v>
      </c>
      <c r="K117" s="13">
        <f t="shared" si="74"/>
        <v>0</v>
      </c>
      <c r="L117" s="13">
        <f t="shared" si="74"/>
        <v>0</v>
      </c>
      <c r="M117" s="13">
        <f t="shared" si="74"/>
        <v>0</v>
      </c>
      <c r="N117" s="13">
        <f t="shared" si="74"/>
        <v>0</v>
      </c>
      <c r="O117" s="13">
        <f t="shared" si="74"/>
        <v>0</v>
      </c>
      <c r="P117" s="13">
        <f t="shared" si="74"/>
        <v>0</v>
      </c>
      <c r="Q117" s="13">
        <f t="shared" si="74"/>
        <v>0</v>
      </c>
      <c r="R117" s="13">
        <f t="shared" si="74"/>
        <v>0</v>
      </c>
      <c r="S117" s="13">
        <f t="shared" si="74"/>
        <v>0</v>
      </c>
      <c r="T117" s="13">
        <f t="shared" si="74"/>
        <v>0</v>
      </c>
      <c r="U117" s="13">
        <f t="shared" si="74"/>
        <v>0</v>
      </c>
      <c r="V117" s="13">
        <f t="shared" si="74"/>
        <v>0</v>
      </c>
      <c r="W117" s="13">
        <f t="shared" si="74"/>
        <v>0</v>
      </c>
      <c r="X117" s="13">
        <f t="shared" si="74"/>
        <v>0</v>
      </c>
      <c r="Y117" s="13">
        <f t="shared" si="74"/>
        <v>0</v>
      </c>
      <c r="Z117" s="13">
        <f t="shared" si="74"/>
        <v>0</v>
      </c>
      <c r="AA117" s="13">
        <f t="shared" si="74"/>
        <v>0</v>
      </c>
    </row>
    <row r="118" spans="1:27" ht="15.75" x14ac:dyDescent="0.25">
      <c r="A118" s="740"/>
      <c r="B118" s="8" t="str">
        <f t="shared" si="66"/>
        <v>Miscellaneous</v>
      </c>
      <c r="C118" s="13">
        <f t="shared" ref="C118:AA118" si="75">C65*C83*C99*C$106</f>
        <v>0</v>
      </c>
      <c r="D118" s="13">
        <f t="shared" si="75"/>
        <v>0</v>
      </c>
      <c r="E118" s="13">
        <f t="shared" si="75"/>
        <v>0</v>
      </c>
      <c r="F118" s="13">
        <f t="shared" si="75"/>
        <v>0</v>
      </c>
      <c r="G118" s="13">
        <f t="shared" si="75"/>
        <v>0</v>
      </c>
      <c r="H118" s="13">
        <f t="shared" si="75"/>
        <v>0</v>
      </c>
      <c r="I118" s="13">
        <f t="shared" si="75"/>
        <v>0</v>
      </c>
      <c r="J118" s="13">
        <f t="shared" si="75"/>
        <v>0</v>
      </c>
      <c r="K118" s="13">
        <f t="shared" si="75"/>
        <v>0</v>
      </c>
      <c r="L118" s="13">
        <f t="shared" si="75"/>
        <v>0</v>
      </c>
      <c r="M118" s="13">
        <f t="shared" si="75"/>
        <v>0</v>
      </c>
      <c r="N118" s="13">
        <f t="shared" si="75"/>
        <v>0</v>
      </c>
      <c r="O118" s="13">
        <f t="shared" si="75"/>
        <v>0</v>
      </c>
      <c r="P118" s="13">
        <f t="shared" si="75"/>
        <v>0</v>
      </c>
      <c r="Q118" s="13">
        <f t="shared" si="75"/>
        <v>0</v>
      </c>
      <c r="R118" s="13">
        <f t="shared" si="75"/>
        <v>0</v>
      </c>
      <c r="S118" s="13">
        <f t="shared" si="75"/>
        <v>0</v>
      </c>
      <c r="T118" s="13">
        <f t="shared" si="75"/>
        <v>0</v>
      </c>
      <c r="U118" s="13">
        <f t="shared" si="75"/>
        <v>0</v>
      </c>
      <c r="V118" s="13">
        <f t="shared" si="75"/>
        <v>0</v>
      </c>
      <c r="W118" s="13">
        <f t="shared" si="75"/>
        <v>0</v>
      </c>
      <c r="X118" s="13">
        <f t="shared" si="75"/>
        <v>0</v>
      </c>
      <c r="Y118" s="13">
        <f t="shared" si="75"/>
        <v>0</v>
      </c>
      <c r="Z118" s="13">
        <f t="shared" si="75"/>
        <v>0</v>
      </c>
      <c r="AA118" s="13">
        <f t="shared" si="75"/>
        <v>0</v>
      </c>
    </row>
    <row r="119" spans="1:27" ht="15.75" customHeight="1" x14ac:dyDescent="0.25">
      <c r="A119" s="740"/>
      <c r="B119" s="8" t="str">
        <f t="shared" si="66"/>
        <v>Motors</v>
      </c>
      <c r="C119" s="13">
        <f t="shared" ref="C119:AA119" si="76">C66*C84*C100*C$106</f>
        <v>0</v>
      </c>
      <c r="D119" s="13">
        <f t="shared" si="76"/>
        <v>0</v>
      </c>
      <c r="E119" s="13">
        <f t="shared" si="76"/>
        <v>0</v>
      </c>
      <c r="F119" s="13">
        <f t="shared" si="76"/>
        <v>0</v>
      </c>
      <c r="G119" s="13">
        <f t="shared" si="76"/>
        <v>0</v>
      </c>
      <c r="H119" s="13">
        <f t="shared" si="76"/>
        <v>0</v>
      </c>
      <c r="I119" s="13">
        <f t="shared" si="76"/>
        <v>0</v>
      </c>
      <c r="J119" s="13">
        <f t="shared" si="76"/>
        <v>0</v>
      </c>
      <c r="K119" s="13">
        <f t="shared" si="76"/>
        <v>0</v>
      </c>
      <c r="L119" s="13">
        <f t="shared" si="76"/>
        <v>0</v>
      </c>
      <c r="M119" s="13">
        <f t="shared" si="76"/>
        <v>0</v>
      </c>
      <c r="N119" s="13">
        <f t="shared" si="76"/>
        <v>0</v>
      </c>
      <c r="O119" s="13">
        <f t="shared" si="76"/>
        <v>0</v>
      </c>
      <c r="P119" s="13">
        <f t="shared" si="76"/>
        <v>0</v>
      </c>
      <c r="Q119" s="13">
        <f t="shared" si="76"/>
        <v>0</v>
      </c>
      <c r="R119" s="13">
        <f t="shared" si="76"/>
        <v>0</v>
      </c>
      <c r="S119" s="13">
        <f t="shared" si="76"/>
        <v>0</v>
      </c>
      <c r="T119" s="13">
        <f t="shared" si="76"/>
        <v>0</v>
      </c>
      <c r="U119" s="13">
        <f t="shared" si="76"/>
        <v>0</v>
      </c>
      <c r="V119" s="13">
        <f t="shared" si="76"/>
        <v>0</v>
      </c>
      <c r="W119" s="13">
        <f t="shared" si="76"/>
        <v>0</v>
      </c>
      <c r="X119" s="13">
        <f t="shared" si="76"/>
        <v>0</v>
      </c>
      <c r="Y119" s="13">
        <f t="shared" si="76"/>
        <v>0</v>
      </c>
      <c r="Z119" s="13">
        <f t="shared" si="76"/>
        <v>0</v>
      </c>
      <c r="AA119" s="13">
        <f t="shared" si="76"/>
        <v>0</v>
      </c>
    </row>
    <row r="120" spans="1:27" ht="15.75" x14ac:dyDescent="0.25">
      <c r="A120" s="740"/>
      <c r="B120" s="8" t="str">
        <f t="shared" si="66"/>
        <v>Process</v>
      </c>
      <c r="C120" s="13">
        <f t="shared" ref="C120:AA120" si="77">C67*C85*C101*C$106</f>
        <v>0</v>
      </c>
      <c r="D120" s="13">
        <f t="shared" si="77"/>
        <v>0</v>
      </c>
      <c r="E120" s="13">
        <f t="shared" si="77"/>
        <v>0</v>
      </c>
      <c r="F120" s="13">
        <f t="shared" si="77"/>
        <v>0</v>
      </c>
      <c r="G120" s="13">
        <f t="shared" si="77"/>
        <v>0</v>
      </c>
      <c r="H120" s="13">
        <f t="shared" si="77"/>
        <v>0</v>
      </c>
      <c r="I120" s="13">
        <f t="shared" si="77"/>
        <v>0</v>
      </c>
      <c r="J120" s="13">
        <f t="shared" si="77"/>
        <v>0</v>
      </c>
      <c r="K120" s="13">
        <f t="shared" si="77"/>
        <v>0</v>
      </c>
      <c r="L120" s="13">
        <f t="shared" si="77"/>
        <v>0</v>
      </c>
      <c r="M120" s="13">
        <f t="shared" si="77"/>
        <v>0</v>
      </c>
      <c r="N120" s="13">
        <f t="shared" si="77"/>
        <v>0</v>
      </c>
      <c r="O120" s="13">
        <f t="shared" si="77"/>
        <v>0</v>
      </c>
      <c r="P120" s="13">
        <f t="shared" si="77"/>
        <v>0</v>
      </c>
      <c r="Q120" s="13">
        <f t="shared" si="77"/>
        <v>0</v>
      </c>
      <c r="R120" s="13">
        <f t="shared" si="77"/>
        <v>0</v>
      </c>
      <c r="S120" s="13">
        <f t="shared" si="77"/>
        <v>0</v>
      </c>
      <c r="T120" s="13">
        <f t="shared" si="77"/>
        <v>0</v>
      </c>
      <c r="U120" s="13">
        <f t="shared" si="77"/>
        <v>0</v>
      </c>
      <c r="V120" s="13">
        <f t="shared" si="77"/>
        <v>0</v>
      </c>
      <c r="W120" s="13">
        <f t="shared" si="77"/>
        <v>0</v>
      </c>
      <c r="X120" s="13">
        <f t="shared" si="77"/>
        <v>0</v>
      </c>
      <c r="Y120" s="13">
        <f t="shared" si="77"/>
        <v>0</v>
      </c>
      <c r="Z120" s="13">
        <f t="shared" si="77"/>
        <v>0</v>
      </c>
      <c r="AA120" s="13">
        <f t="shared" si="77"/>
        <v>0</v>
      </c>
    </row>
    <row r="121" spans="1:27" ht="15.75" x14ac:dyDescent="0.25">
      <c r="A121" s="740"/>
      <c r="B121" s="8" t="str">
        <f t="shared" si="66"/>
        <v>Refrigeration</v>
      </c>
      <c r="C121" s="13">
        <f t="shared" ref="C121:AA121" si="78">C68*C86*C102*C$106</f>
        <v>0</v>
      </c>
      <c r="D121" s="13">
        <f t="shared" si="78"/>
        <v>0</v>
      </c>
      <c r="E121" s="13">
        <f t="shared" si="78"/>
        <v>0</v>
      </c>
      <c r="F121" s="13">
        <f t="shared" si="78"/>
        <v>0</v>
      </c>
      <c r="G121" s="13">
        <f t="shared" si="78"/>
        <v>0</v>
      </c>
      <c r="H121" s="13">
        <f t="shared" si="78"/>
        <v>0</v>
      </c>
      <c r="I121" s="13">
        <f t="shared" si="78"/>
        <v>0</v>
      </c>
      <c r="J121" s="13">
        <f t="shared" si="78"/>
        <v>0</v>
      </c>
      <c r="K121" s="13">
        <f t="shared" si="78"/>
        <v>0</v>
      </c>
      <c r="L121" s="13">
        <f t="shared" si="78"/>
        <v>0</v>
      </c>
      <c r="M121" s="13">
        <f t="shared" si="78"/>
        <v>0</v>
      </c>
      <c r="N121" s="13">
        <f t="shared" si="78"/>
        <v>0</v>
      </c>
      <c r="O121" s="13">
        <f t="shared" si="78"/>
        <v>0</v>
      </c>
      <c r="P121" s="13">
        <f t="shared" si="78"/>
        <v>0</v>
      </c>
      <c r="Q121" s="13">
        <f t="shared" si="78"/>
        <v>0</v>
      </c>
      <c r="R121" s="13">
        <f t="shared" si="78"/>
        <v>0</v>
      </c>
      <c r="S121" s="13">
        <f t="shared" si="78"/>
        <v>0</v>
      </c>
      <c r="T121" s="13">
        <f t="shared" si="78"/>
        <v>0</v>
      </c>
      <c r="U121" s="13">
        <f t="shared" si="78"/>
        <v>0</v>
      </c>
      <c r="V121" s="13">
        <f t="shared" si="78"/>
        <v>0</v>
      </c>
      <c r="W121" s="13">
        <f t="shared" si="78"/>
        <v>0</v>
      </c>
      <c r="X121" s="13">
        <f t="shared" si="78"/>
        <v>0</v>
      </c>
      <c r="Y121" s="13">
        <f t="shared" si="78"/>
        <v>0</v>
      </c>
      <c r="Z121" s="13">
        <f t="shared" si="78"/>
        <v>0</v>
      </c>
      <c r="AA121" s="13">
        <f t="shared" si="78"/>
        <v>0</v>
      </c>
    </row>
    <row r="122" spans="1:27" ht="15.75" x14ac:dyDescent="0.25">
      <c r="A122" s="740"/>
      <c r="B122" s="8" t="str">
        <f t="shared" si="66"/>
        <v>Water Heating</v>
      </c>
      <c r="C122" s="13">
        <f t="shared" ref="C122:AA122" si="79">C69*C87*C103*C$106</f>
        <v>0</v>
      </c>
      <c r="D122" s="13">
        <f t="shared" si="79"/>
        <v>0</v>
      </c>
      <c r="E122" s="13">
        <f t="shared" si="79"/>
        <v>0</v>
      </c>
      <c r="F122" s="13">
        <f t="shared" si="79"/>
        <v>0</v>
      </c>
      <c r="G122" s="13">
        <f t="shared" si="79"/>
        <v>0</v>
      </c>
      <c r="H122" s="13">
        <f t="shared" si="79"/>
        <v>0</v>
      </c>
      <c r="I122" s="13">
        <f t="shared" si="79"/>
        <v>0</v>
      </c>
      <c r="J122" s="13">
        <f t="shared" si="79"/>
        <v>0</v>
      </c>
      <c r="K122" s="13">
        <f t="shared" si="79"/>
        <v>0</v>
      </c>
      <c r="L122" s="13">
        <f t="shared" si="79"/>
        <v>0</v>
      </c>
      <c r="M122" s="13">
        <f t="shared" si="79"/>
        <v>0</v>
      </c>
      <c r="N122" s="13">
        <f t="shared" si="79"/>
        <v>0</v>
      </c>
      <c r="O122" s="13">
        <f t="shared" si="79"/>
        <v>0</v>
      </c>
      <c r="P122" s="13">
        <f t="shared" si="79"/>
        <v>0</v>
      </c>
      <c r="Q122" s="13">
        <f t="shared" si="79"/>
        <v>0</v>
      </c>
      <c r="R122" s="13">
        <f t="shared" si="79"/>
        <v>0</v>
      </c>
      <c r="S122" s="13">
        <f t="shared" si="79"/>
        <v>0</v>
      </c>
      <c r="T122" s="13">
        <f t="shared" si="79"/>
        <v>0</v>
      </c>
      <c r="U122" s="13">
        <f t="shared" si="79"/>
        <v>0</v>
      </c>
      <c r="V122" s="13">
        <f t="shared" si="79"/>
        <v>0</v>
      </c>
      <c r="W122" s="13">
        <f t="shared" si="79"/>
        <v>0</v>
      </c>
      <c r="X122" s="13">
        <f t="shared" si="79"/>
        <v>0</v>
      </c>
      <c r="Y122" s="13">
        <f t="shared" si="79"/>
        <v>0</v>
      </c>
      <c r="Z122" s="13">
        <f t="shared" si="79"/>
        <v>0</v>
      </c>
      <c r="AA122" s="13">
        <f t="shared" si="79"/>
        <v>0</v>
      </c>
    </row>
    <row r="123" spans="1:27" ht="15.75" customHeight="1" x14ac:dyDescent="0.25">
      <c r="A123" s="740"/>
      <c r="B123" s="8" t="str">
        <f t="shared" si="66"/>
        <v xml:space="preserve"> </v>
      </c>
      <c r="C123" s="2"/>
      <c r="D123" s="2"/>
      <c r="E123" s="2"/>
      <c r="F123" s="2"/>
      <c r="G123" s="2"/>
      <c r="H123" s="2"/>
      <c r="I123" s="2"/>
      <c r="J123" s="2"/>
      <c r="K123" s="2"/>
      <c r="L123" s="2"/>
      <c r="M123" s="2"/>
      <c r="N123" s="2"/>
      <c r="O123" s="2"/>
      <c r="P123" s="2"/>
      <c r="Q123" s="2"/>
      <c r="R123" s="2"/>
      <c r="S123" s="2"/>
      <c r="T123" s="2"/>
      <c r="U123" s="2"/>
      <c r="V123" s="2"/>
      <c r="W123" s="2"/>
      <c r="X123" s="2"/>
      <c r="Y123" s="2"/>
      <c r="Z123" s="2"/>
      <c r="AA123" s="2"/>
    </row>
    <row r="124" spans="1:27" ht="15.75" customHeight="1" x14ac:dyDescent="0.25">
      <c r="A124" s="740"/>
      <c r="B124" s="168" t="s">
        <v>24</v>
      </c>
      <c r="C124" s="13">
        <f>SUM(C110:C123)</f>
        <v>0</v>
      </c>
      <c r="D124" s="13">
        <f>SUM(D110:D123)</f>
        <v>0</v>
      </c>
      <c r="E124" s="13">
        <f t="shared" ref="E124:AA124" si="80">SUM(E110:E123)</f>
        <v>19.242485315990997</v>
      </c>
      <c r="F124" s="13">
        <f t="shared" si="80"/>
        <v>190.205662527615</v>
      </c>
      <c r="G124" s="13">
        <f t="shared" si="80"/>
        <v>938.96567020645182</v>
      </c>
      <c r="H124" s="13">
        <f t="shared" si="80"/>
        <v>5717.0479680866711</v>
      </c>
      <c r="I124" s="13">
        <f t="shared" si="80"/>
        <v>6074.7033065388177</v>
      </c>
      <c r="J124" s="13">
        <f t="shared" si="80"/>
        <v>6250.8095519137123</v>
      </c>
      <c r="K124" s="13">
        <f t="shared" si="80"/>
        <v>2875.7688074723364</v>
      </c>
      <c r="L124" s="13">
        <f t="shared" si="80"/>
        <v>216.39725812523002</v>
      </c>
      <c r="M124" s="13">
        <f t="shared" si="80"/>
        <v>62.009235692813832</v>
      </c>
      <c r="N124" s="13">
        <f t="shared" si="80"/>
        <v>35.932675086163968</v>
      </c>
      <c r="O124" s="13">
        <f t="shared" si="80"/>
        <v>51.600288760143336</v>
      </c>
      <c r="P124" s="13">
        <f t="shared" si="80"/>
        <v>42.120423037791284</v>
      </c>
      <c r="Q124" s="13">
        <f t="shared" si="80"/>
        <v>101.21425083613225</v>
      </c>
      <c r="R124" s="13">
        <f t="shared" si="80"/>
        <v>313.98682259794867</v>
      </c>
      <c r="S124" s="13">
        <f t="shared" si="80"/>
        <v>1427.135792553006</v>
      </c>
      <c r="T124" s="13">
        <f t="shared" si="80"/>
        <v>8916.3041938208262</v>
      </c>
      <c r="U124" s="13">
        <f t="shared" si="80"/>
        <v>9312.0241056377508</v>
      </c>
      <c r="V124" s="13">
        <f t="shared" si="80"/>
        <v>9581.9805988740845</v>
      </c>
      <c r="W124" s="13">
        <f t="shared" si="80"/>
        <v>4408.3187451473286</v>
      </c>
      <c r="X124" s="13">
        <f t="shared" si="80"/>
        <v>331.71932559850364</v>
      </c>
      <c r="Y124" s="13">
        <f t="shared" si="80"/>
        <v>93.205851691603328</v>
      </c>
      <c r="Z124" s="13">
        <f t="shared" si="80"/>
        <v>42.821950045292745</v>
      </c>
      <c r="AA124" s="13">
        <f t="shared" si="80"/>
        <v>51.600288760143336</v>
      </c>
    </row>
    <row r="125" spans="1:27" ht="16.5" customHeight="1" thickBot="1" x14ac:dyDescent="0.3">
      <c r="A125" s="741"/>
      <c r="B125" s="94" t="s">
        <v>25</v>
      </c>
      <c r="C125" s="14">
        <f>C124</f>
        <v>0</v>
      </c>
      <c r="D125" s="14">
        <f>C125+D124</f>
        <v>0</v>
      </c>
      <c r="E125" s="14">
        <f t="shared" ref="E125:AA125" si="81">D125+E124</f>
        <v>19.242485315990997</v>
      </c>
      <c r="F125" s="14">
        <f t="shared" si="81"/>
        <v>209.44814784360599</v>
      </c>
      <c r="G125" s="14">
        <f t="shared" si="81"/>
        <v>1148.4138180500579</v>
      </c>
      <c r="H125" s="14">
        <f t="shared" si="81"/>
        <v>6865.4617861367287</v>
      </c>
      <c r="I125" s="14">
        <f t="shared" si="81"/>
        <v>12940.165092675546</v>
      </c>
      <c r="J125" s="14">
        <f t="shared" si="81"/>
        <v>19190.97464458926</v>
      </c>
      <c r="K125" s="14">
        <f t="shared" si="81"/>
        <v>22066.743452061597</v>
      </c>
      <c r="L125" s="14">
        <f t="shared" si="81"/>
        <v>22283.140710186828</v>
      </c>
      <c r="M125" s="14">
        <f t="shared" si="81"/>
        <v>22345.149945879642</v>
      </c>
      <c r="N125" s="14">
        <f t="shared" si="81"/>
        <v>22381.082620965808</v>
      </c>
      <c r="O125" s="14">
        <f t="shared" si="81"/>
        <v>22432.682909725951</v>
      </c>
      <c r="P125" s="14">
        <f t="shared" si="81"/>
        <v>22474.803332763742</v>
      </c>
      <c r="Q125" s="14">
        <f t="shared" si="81"/>
        <v>22576.017583599874</v>
      </c>
      <c r="R125" s="14">
        <f t="shared" si="81"/>
        <v>22890.004406197822</v>
      </c>
      <c r="S125" s="14">
        <f t="shared" si="81"/>
        <v>24317.140198750829</v>
      </c>
      <c r="T125" s="14">
        <f t="shared" si="81"/>
        <v>33233.444392571655</v>
      </c>
      <c r="U125" s="14">
        <f t="shared" si="81"/>
        <v>42545.468498209404</v>
      </c>
      <c r="V125" s="14">
        <f t="shared" si="81"/>
        <v>52127.449097083489</v>
      </c>
      <c r="W125" s="14">
        <f t="shared" si="81"/>
        <v>56535.767842230816</v>
      </c>
      <c r="X125" s="14">
        <f t="shared" si="81"/>
        <v>56867.48716782932</v>
      </c>
      <c r="Y125" s="14">
        <f t="shared" si="81"/>
        <v>56960.693019520921</v>
      </c>
      <c r="Z125" s="14">
        <f t="shared" si="81"/>
        <v>57003.514969566211</v>
      </c>
      <c r="AA125" s="14">
        <f t="shared" si="81"/>
        <v>57055.115258326354</v>
      </c>
    </row>
    <row r="126" spans="1:27" x14ac:dyDescent="0.25">
      <c r="A126" s="308"/>
      <c r="B126" s="301"/>
      <c r="C126" s="323"/>
      <c r="D126" s="324"/>
      <c r="E126" s="323"/>
      <c r="F126" s="324"/>
      <c r="G126" s="323"/>
      <c r="H126" s="324"/>
      <c r="I126" s="323"/>
      <c r="J126" s="324"/>
      <c r="K126" s="323"/>
      <c r="L126" s="324"/>
      <c r="M126" s="323"/>
      <c r="N126" s="324"/>
      <c r="O126" s="323"/>
      <c r="P126" s="324"/>
      <c r="Q126" s="323"/>
      <c r="R126" s="324"/>
      <c r="S126" s="323"/>
      <c r="T126" s="324"/>
      <c r="U126" s="323"/>
      <c r="V126" s="324"/>
      <c r="W126" s="323"/>
      <c r="X126" s="324"/>
      <c r="Y126" s="323"/>
      <c r="Z126" s="324"/>
      <c r="AA126" s="323"/>
    </row>
    <row r="127" spans="1:27" x14ac:dyDescent="0.25">
      <c r="A127" s="308"/>
      <c r="B127" s="301"/>
      <c r="C127" s="323"/>
      <c r="D127" s="324"/>
      <c r="E127" s="323"/>
      <c r="F127" s="324"/>
      <c r="G127" s="323"/>
      <c r="H127" s="324"/>
      <c r="I127" s="323"/>
      <c r="J127" s="324"/>
      <c r="K127" s="323"/>
      <c r="L127" s="324"/>
      <c r="M127" s="323"/>
      <c r="N127" s="324"/>
      <c r="O127" s="323"/>
      <c r="P127" s="324"/>
      <c r="Q127" s="323"/>
      <c r="R127" s="324"/>
      <c r="S127" s="323"/>
      <c r="T127" s="324"/>
      <c r="U127" s="323"/>
      <c r="V127" s="324"/>
      <c r="W127" s="323"/>
      <c r="X127" s="324"/>
      <c r="Y127" s="323"/>
      <c r="Z127" s="324"/>
      <c r="AA127" s="323"/>
    </row>
    <row r="128" spans="1:27" ht="15.75" hidden="1" x14ac:dyDescent="0.25">
      <c r="A128" s="348" t="s">
        <v>210</v>
      </c>
      <c r="B128" s="301"/>
      <c r="C128" s="323"/>
      <c r="D128" s="324"/>
      <c r="E128" s="323"/>
      <c r="F128" s="324"/>
      <c r="G128" s="323"/>
      <c r="H128" s="324"/>
      <c r="I128" s="323"/>
      <c r="J128" s="324"/>
      <c r="K128" s="323"/>
      <c r="L128" s="324"/>
      <c r="M128" s="323"/>
      <c r="N128" s="324"/>
      <c r="O128" s="323"/>
      <c r="P128" s="324"/>
      <c r="Q128" s="323"/>
      <c r="R128" s="324"/>
      <c r="S128" s="323"/>
      <c r="T128" s="324"/>
      <c r="U128" s="323"/>
      <c r="V128" s="324"/>
      <c r="W128" s="323"/>
      <c r="X128" s="324"/>
      <c r="Y128" s="323"/>
      <c r="Z128" s="324"/>
      <c r="AA128" s="323"/>
    </row>
    <row r="129" spans="1:27" ht="15.75" hidden="1" thickBot="1" x14ac:dyDescent="0.3">
      <c r="A129" s="751" t="s">
        <v>109</v>
      </c>
      <c r="B129" s="754" t="s">
        <v>110</v>
      </c>
      <c r="C129" s="755"/>
      <c r="D129" s="755"/>
      <c r="E129" s="755"/>
      <c r="F129" s="755"/>
      <c r="G129" s="755"/>
      <c r="H129" s="755"/>
      <c r="I129" s="755"/>
      <c r="J129" s="755"/>
      <c r="K129" s="755"/>
      <c r="L129" s="755"/>
      <c r="M129" s="755"/>
      <c r="N129" s="756"/>
      <c r="O129" s="760" t="s">
        <v>110</v>
      </c>
      <c r="P129" s="755"/>
      <c r="Q129" s="755"/>
      <c r="R129" s="755"/>
      <c r="S129" s="755"/>
      <c r="T129" s="755"/>
      <c r="U129" s="755"/>
      <c r="V129" s="755"/>
      <c r="W129" s="755"/>
      <c r="X129" s="755"/>
      <c r="Y129" s="755"/>
      <c r="Z129" s="756"/>
      <c r="AA129" s="571" t="s">
        <v>110</v>
      </c>
    </row>
    <row r="130" spans="1:27" ht="15" hidden="1" customHeight="1" x14ac:dyDescent="0.25">
      <c r="A130" s="752"/>
      <c r="B130" s="764" t="s">
        <v>199</v>
      </c>
      <c r="C130" s="764"/>
      <c r="D130" s="764"/>
      <c r="E130" s="764"/>
      <c r="F130" s="764"/>
      <c r="G130" s="764"/>
      <c r="H130" s="764"/>
      <c r="I130" s="764"/>
      <c r="J130" s="764"/>
      <c r="K130" s="764"/>
      <c r="L130" s="764"/>
      <c r="M130" s="764"/>
      <c r="N130" s="765"/>
      <c r="O130" s="766" t="s">
        <v>199</v>
      </c>
      <c r="P130" s="764"/>
      <c r="Q130" s="764"/>
      <c r="R130" s="764"/>
      <c r="S130" s="764"/>
      <c r="T130" s="764"/>
      <c r="U130" s="764"/>
      <c r="V130" s="764"/>
      <c r="W130" s="764"/>
      <c r="X130" s="764"/>
      <c r="Y130" s="764"/>
      <c r="Z130" s="764"/>
      <c r="AA130" s="573" t="s">
        <v>199</v>
      </c>
    </row>
    <row r="131" spans="1:27" ht="16.5" hidden="1" thickBot="1" x14ac:dyDescent="0.3">
      <c r="A131" s="752"/>
      <c r="B131" s="342" t="s">
        <v>131</v>
      </c>
      <c r="C131" s="102">
        <f>C$2</f>
        <v>45658</v>
      </c>
      <c r="D131" s="102">
        <f t="shared" ref="D131:AA131" si="82">D$2</f>
        <v>45689</v>
      </c>
      <c r="E131" s="102">
        <f t="shared" si="82"/>
        <v>45717</v>
      </c>
      <c r="F131" s="102">
        <f t="shared" si="82"/>
        <v>45748</v>
      </c>
      <c r="G131" s="102">
        <f t="shared" si="82"/>
        <v>45778</v>
      </c>
      <c r="H131" s="102">
        <f t="shared" si="82"/>
        <v>45809</v>
      </c>
      <c r="I131" s="102">
        <f t="shared" si="82"/>
        <v>45839</v>
      </c>
      <c r="J131" s="102">
        <f t="shared" si="82"/>
        <v>45870</v>
      </c>
      <c r="K131" s="102">
        <f t="shared" si="82"/>
        <v>45901</v>
      </c>
      <c r="L131" s="102">
        <f t="shared" si="82"/>
        <v>45931</v>
      </c>
      <c r="M131" s="102">
        <f t="shared" si="82"/>
        <v>45962</v>
      </c>
      <c r="N131" s="102">
        <f t="shared" si="82"/>
        <v>45992</v>
      </c>
      <c r="O131" s="102">
        <f t="shared" si="82"/>
        <v>46023</v>
      </c>
      <c r="P131" s="102">
        <f t="shared" si="82"/>
        <v>46054</v>
      </c>
      <c r="Q131" s="102">
        <f t="shared" si="82"/>
        <v>46082</v>
      </c>
      <c r="R131" s="102">
        <f t="shared" si="82"/>
        <v>46113</v>
      </c>
      <c r="S131" s="102">
        <f t="shared" si="82"/>
        <v>46143</v>
      </c>
      <c r="T131" s="102">
        <f t="shared" si="82"/>
        <v>46174</v>
      </c>
      <c r="U131" s="102">
        <f t="shared" si="82"/>
        <v>46204</v>
      </c>
      <c r="V131" s="102">
        <f t="shared" si="82"/>
        <v>46235</v>
      </c>
      <c r="W131" s="102">
        <f t="shared" si="82"/>
        <v>46266</v>
      </c>
      <c r="X131" s="102">
        <f t="shared" si="82"/>
        <v>46296</v>
      </c>
      <c r="Y131" s="102">
        <f t="shared" si="82"/>
        <v>46327</v>
      </c>
      <c r="Z131" s="102">
        <f t="shared" si="82"/>
        <v>46357</v>
      </c>
      <c r="AA131" s="102">
        <f t="shared" si="82"/>
        <v>46388</v>
      </c>
    </row>
    <row r="132" spans="1:27" hidden="1" x14ac:dyDescent="0.25">
      <c r="A132" s="752"/>
      <c r="B132" s="341" t="s">
        <v>18</v>
      </c>
      <c r="C132" s="358">
        <v>2.2477983548236508E-2</v>
      </c>
      <c r="D132" s="358">
        <v>2.2208460096153619E-2</v>
      </c>
      <c r="E132" s="358">
        <v>2.2537126025125254E-2</v>
      </c>
      <c r="F132" s="358">
        <v>2.3433158350103633E-2</v>
      </c>
      <c r="G132" s="358">
        <v>2.4182497583924868E-2</v>
      </c>
      <c r="H132" s="545">
        <v>3.3476859536760981E-2</v>
      </c>
      <c r="I132" s="545">
        <v>3.3225457850990958E-2</v>
      </c>
      <c r="J132" s="545">
        <v>3.3135454056878517E-2</v>
      </c>
      <c r="K132" s="545">
        <v>3.3078064397861845E-2</v>
      </c>
      <c r="L132" s="545">
        <v>2.749808838962978E-2</v>
      </c>
      <c r="M132" s="545">
        <v>2.7044210618071343E-2</v>
      </c>
      <c r="N132" s="545">
        <v>2.6409821244212064E-2</v>
      </c>
      <c r="O132" s="545">
        <v>2.6164773774071854E-2</v>
      </c>
      <c r="P132" s="545">
        <v>2.5698700760234686E-2</v>
      </c>
      <c r="Q132" s="545">
        <v>2.6120073470320259E-2</v>
      </c>
      <c r="R132" s="545">
        <v>2.5891912085054484E-2</v>
      </c>
      <c r="S132" s="545">
        <v>2.6752271713143896E-2</v>
      </c>
      <c r="T132" s="545">
        <f>H132</f>
        <v>3.3476859536760981E-2</v>
      </c>
      <c r="U132" s="545">
        <f t="shared" ref="U132:U144" si="83">I132</f>
        <v>3.3225457850990958E-2</v>
      </c>
      <c r="V132" s="545">
        <f t="shared" ref="V132:V144" si="84">J132</f>
        <v>3.3135454056878517E-2</v>
      </c>
      <c r="W132" s="545">
        <f t="shared" ref="W132:W144" si="85">K132</f>
        <v>3.3078064397861845E-2</v>
      </c>
      <c r="X132" s="545">
        <f t="shared" ref="X132:X144" si="86">L132</f>
        <v>2.749808838962978E-2</v>
      </c>
      <c r="Y132" s="545">
        <f t="shared" ref="Y132:Y144" si="87">M132</f>
        <v>2.7044210618071343E-2</v>
      </c>
      <c r="Z132" s="545">
        <f t="shared" ref="Z132:Z144" si="88">N132</f>
        <v>2.6409821244212064E-2</v>
      </c>
      <c r="AA132" s="545">
        <f t="shared" ref="AA132:AA144" si="89">O132</f>
        <v>2.6164773774071854E-2</v>
      </c>
    </row>
    <row r="133" spans="1:27" hidden="1" x14ac:dyDescent="0.25">
      <c r="A133" s="752"/>
      <c r="B133" s="339" t="s">
        <v>0</v>
      </c>
      <c r="C133" s="358">
        <v>2.3533320380090969E-2</v>
      </c>
      <c r="D133" s="358">
        <v>2.3142017932499443E-2</v>
      </c>
      <c r="E133" s="358">
        <v>2.3121579475972376E-2</v>
      </c>
      <c r="F133" s="358">
        <v>2.3559368865515361E-2</v>
      </c>
      <c r="G133" s="358">
        <v>2.571424077420149E-2</v>
      </c>
      <c r="H133" s="545">
        <v>3.5427377012538404E-2</v>
      </c>
      <c r="I133" s="545">
        <v>3.415350119643553E-2</v>
      </c>
      <c r="J133" s="545">
        <v>3.4663780499273177E-2</v>
      </c>
      <c r="K133" s="545">
        <v>3.506828324100824E-2</v>
      </c>
      <c r="L133" s="545">
        <v>2.7290406176102285E-2</v>
      </c>
      <c r="M133" s="545">
        <v>2.8491886995036273E-2</v>
      </c>
      <c r="N133" s="545">
        <v>2.6160753277904028E-2</v>
      </c>
      <c r="O133" s="545">
        <v>2.7382581042883245E-2</v>
      </c>
      <c r="P133" s="545">
        <v>2.6714072625251755E-2</v>
      </c>
      <c r="Q133" s="545">
        <v>2.6755519070278729E-2</v>
      </c>
      <c r="R133" s="545">
        <v>2.5989599326992078E-2</v>
      </c>
      <c r="S133" s="545">
        <v>2.8248386095156834E-2</v>
      </c>
      <c r="T133" s="545">
        <f t="shared" ref="T133:T144" si="90">H133</f>
        <v>3.5427377012538404E-2</v>
      </c>
      <c r="U133" s="545">
        <f t="shared" si="83"/>
        <v>3.415350119643553E-2</v>
      </c>
      <c r="V133" s="545">
        <f t="shared" si="84"/>
        <v>3.4663780499273177E-2</v>
      </c>
      <c r="W133" s="545">
        <f t="shared" si="85"/>
        <v>3.506828324100824E-2</v>
      </c>
      <c r="X133" s="545">
        <f t="shared" si="86"/>
        <v>2.7290406176102285E-2</v>
      </c>
      <c r="Y133" s="545">
        <f t="shared" si="87"/>
        <v>2.8491886995036273E-2</v>
      </c>
      <c r="Z133" s="545">
        <f t="shared" si="88"/>
        <v>2.6160753277904028E-2</v>
      </c>
      <c r="AA133" s="545">
        <f t="shared" si="89"/>
        <v>2.7382581042883245E-2</v>
      </c>
    </row>
    <row r="134" spans="1:27" hidden="1" x14ac:dyDescent="0.25">
      <c r="A134" s="752"/>
      <c r="B134" s="339" t="s">
        <v>19</v>
      </c>
      <c r="C134" s="358">
        <v>2.2397351370130866E-2</v>
      </c>
      <c r="D134" s="358">
        <v>2.2141568526452406E-2</v>
      </c>
      <c r="E134" s="358">
        <v>2.3081583856841188E-2</v>
      </c>
      <c r="F134" s="358">
        <v>2.4296108227819302E-2</v>
      </c>
      <c r="G134" s="358">
        <v>2.4680979039981447E-2</v>
      </c>
      <c r="H134" s="545">
        <v>3.4196462225781453E-2</v>
      </c>
      <c r="I134" s="545">
        <v>3.3217869244753208E-2</v>
      </c>
      <c r="J134" s="545">
        <v>3.3521840853230039E-2</v>
      </c>
      <c r="K134" s="545">
        <v>3.3690233521059917E-2</v>
      </c>
      <c r="L134" s="545">
        <v>2.8073867361844883E-2</v>
      </c>
      <c r="M134" s="545">
        <v>2.7052384383287761E-2</v>
      </c>
      <c r="N134" s="545">
        <v>2.6853501508223993E-2</v>
      </c>
      <c r="O134" s="545">
        <v>2.6073353939523709E-2</v>
      </c>
      <c r="P134" s="545">
        <v>2.5624950439856794E-2</v>
      </c>
      <c r="Q134" s="545">
        <v>2.67120082327219E-2</v>
      </c>
      <c r="R134" s="545">
        <v>2.6576575144204383E-2</v>
      </c>
      <c r="S134" s="545">
        <v>2.722552607577524E-2</v>
      </c>
      <c r="T134" s="545">
        <f t="shared" si="90"/>
        <v>3.4196462225781453E-2</v>
      </c>
      <c r="U134" s="545">
        <f t="shared" si="83"/>
        <v>3.3217869244753208E-2</v>
      </c>
      <c r="V134" s="545">
        <f t="shared" si="84"/>
        <v>3.3521840853230039E-2</v>
      </c>
      <c r="W134" s="545">
        <f t="shared" si="85"/>
        <v>3.3690233521059917E-2</v>
      </c>
      <c r="X134" s="545">
        <f t="shared" si="86"/>
        <v>2.8073867361844883E-2</v>
      </c>
      <c r="Y134" s="545">
        <f t="shared" si="87"/>
        <v>2.7052384383287761E-2</v>
      </c>
      <c r="Z134" s="545">
        <f t="shared" si="88"/>
        <v>2.6853501508223993E-2</v>
      </c>
      <c r="AA134" s="545">
        <f t="shared" si="89"/>
        <v>2.6073353939523709E-2</v>
      </c>
    </row>
    <row r="135" spans="1:27" hidden="1" x14ac:dyDescent="0.25">
      <c r="A135" s="752"/>
      <c r="B135" s="339" t="s">
        <v>1</v>
      </c>
      <c r="C135" s="358">
        <v>1.9984999999999999E-2</v>
      </c>
      <c r="D135" s="358">
        <v>1.9984999999999999E-2</v>
      </c>
      <c r="E135" s="358">
        <v>1.9984999999999999E-2</v>
      </c>
      <c r="F135" s="358">
        <v>2.3715988314436956E-2</v>
      </c>
      <c r="G135" s="358">
        <v>2.6905301223005631E-2</v>
      </c>
      <c r="H135" s="545">
        <v>3.5492905590759925E-2</v>
      </c>
      <c r="I135" s="545">
        <v>3.4191469658997539E-2</v>
      </c>
      <c r="J135" s="545">
        <v>3.4709631586729982E-2</v>
      </c>
      <c r="K135" s="545">
        <v>3.5352325568998672E-2</v>
      </c>
      <c r="L135" s="545">
        <v>2.7250100836502578E-2</v>
      </c>
      <c r="M135" s="545">
        <v>2.3233E-2</v>
      </c>
      <c r="N135" s="545">
        <v>2.3233E-2</v>
      </c>
      <c r="O135" s="545">
        <v>2.3233E-2</v>
      </c>
      <c r="P135" s="545">
        <v>2.3233E-2</v>
      </c>
      <c r="Q135" s="545">
        <v>2.3233E-2</v>
      </c>
      <c r="R135" s="545">
        <v>2.6111971990094279E-2</v>
      </c>
      <c r="S135" s="545">
        <v>2.9463407971883102E-2</v>
      </c>
      <c r="T135" s="545">
        <f t="shared" si="90"/>
        <v>3.5492905590759925E-2</v>
      </c>
      <c r="U135" s="545">
        <f t="shared" si="83"/>
        <v>3.4191469658997539E-2</v>
      </c>
      <c r="V135" s="545">
        <f t="shared" si="84"/>
        <v>3.4709631586729982E-2</v>
      </c>
      <c r="W135" s="545">
        <f t="shared" si="85"/>
        <v>3.5352325568998672E-2</v>
      </c>
      <c r="X135" s="545">
        <f t="shared" si="86"/>
        <v>2.7250100836502578E-2</v>
      </c>
      <c r="Y135" s="545">
        <f t="shared" si="87"/>
        <v>2.3233E-2</v>
      </c>
      <c r="Z135" s="545">
        <f t="shared" si="88"/>
        <v>2.3233E-2</v>
      </c>
      <c r="AA135" s="545">
        <f t="shared" si="89"/>
        <v>2.3233E-2</v>
      </c>
    </row>
    <row r="136" spans="1:27" hidden="1" x14ac:dyDescent="0.25">
      <c r="A136" s="752"/>
      <c r="B136" s="339" t="s">
        <v>20</v>
      </c>
      <c r="C136" s="358">
        <v>2.0522769194661113E-2</v>
      </c>
      <c r="D136" s="358">
        <v>2.0427354099479291E-2</v>
      </c>
      <c r="E136" s="358">
        <v>2.0063649613109358E-2</v>
      </c>
      <c r="F136" s="358">
        <v>2.0673817345237166E-2</v>
      </c>
      <c r="G136" s="358">
        <v>2.0114657236084896E-2</v>
      </c>
      <c r="H136" s="545">
        <v>2.6620030861447132E-2</v>
      </c>
      <c r="I136" s="545">
        <v>2.6387608339303072E-2</v>
      </c>
      <c r="J136" s="545">
        <v>2.6640229261541269E-2</v>
      </c>
      <c r="K136" s="545">
        <v>2.6609850994695566E-2</v>
      </c>
      <c r="L136" s="545">
        <v>2.3332998870657519E-2</v>
      </c>
      <c r="M136" s="545">
        <v>2.3243932390776819E-2</v>
      </c>
      <c r="N136" s="545">
        <v>2.3307649633580202E-2</v>
      </c>
      <c r="O136" s="545">
        <v>2.3880755525460078E-2</v>
      </c>
      <c r="P136" s="545">
        <v>2.3728830242350746E-2</v>
      </c>
      <c r="Q136" s="545">
        <v>2.3330875974088457E-2</v>
      </c>
      <c r="R136" s="545">
        <v>2.3713804263531545E-2</v>
      </c>
      <c r="S136" s="545">
        <v>2.3333070212702929E-2</v>
      </c>
      <c r="T136" s="545">
        <f t="shared" si="90"/>
        <v>2.6620030861447132E-2</v>
      </c>
      <c r="U136" s="545">
        <f t="shared" si="83"/>
        <v>2.6387608339303072E-2</v>
      </c>
      <c r="V136" s="545">
        <f t="shared" si="84"/>
        <v>2.6640229261541269E-2</v>
      </c>
      <c r="W136" s="545">
        <f t="shared" si="85"/>
        <v>2.6609850994695566E-2</v>
      </c>
      <c r="X136" s="545">
        <f t="shared" si="86"/>
        <v>2.3332998870657519E-2</v>
      </c>
      <c r="Y136" s="545">
        <f t="shared" si="87"/>
        <v>2.3243932390776819E-2</v>
      </c>
      <c r="Z136" s="545">
        <f t="shared" si="88"/>
        <v>2.3307649633580202E-2</v>
      </c>
      <c r="AA136" s="545">
        <f t="shared" si="89"/>
        <v>2.3880755525460078E-2</v>
      </c>
    </row>
    <row r="137" spans="1:27" hidden="1" x14ac:dyDescent="0.25">
      <c r="A137" s="752"/>
      <c r="B137" s="18" t="s">
        <v>9</v>
      </c>
      <c r="C137" s="358">
        <v>2.3533125104223951E-2</v>
      </c>
      <c r="D137" s="358">
        <v>2.3145246955055283E-2</v>
      </c>
      <c r="E137" s="358">
        <v>2.3201186158131569E-2</v>
      </c>
      <c r="F137" s="358">
        <v>2.4356205675658375E-2</v>
      </c>
      <c r="G137" s="358">
        <v>2.380876785601347E-2</v>
      </c>
      <c r="H137" s="545">
        <v>2.6352E-2</v>
      </c>
      <c r="I137" s="545">
        <v>2.6352E-2</v>
      </c>
      <c r="J137" s="545">
        <v>2.6352E-2</v>
      </c>
      <c r="K137" s="545">
        <v>3.3405750863435925E-2</v>
      </c>
      <c r="L137" s="545">
        <v>2.779569574476615E-2</v>
      </c>
      <c r="M137" s="545">
        <v>2.8641797532886305E-2</v>
      </c>
      <c r="N137" s="545">
        <v>2.6162051919290774E-2</v>
      </c>
      <c r="O137" s="545">
        <v>2.738230866982596E-2</v>
      </c>
      <c r="P137" s="545">
        <v>2.6718264156268538E-2</v>
      </c>
      <c r="Q137" s="545">
        <v>2.6841356875112552E-2</v>
      </c>
      <c r="R137" s="545">
        <v>2.6626291394586155E-2</v>
      </c>
      <c r="S137" s="545">
        <v>2.6413531867327759E-2</v>
      </c>
      <c r="T137" s="545">
        <f t="shared" si="90"/>
        <v>2.6352E-2</v>
      </c>
      <c r="U137" s="545">
        <f t="shared" si="83"/>
        <v>2.6352E-2</v>
      </c>
      <c r="V137" s="545">
        <f t="shared" si="84"/>
        <v>2.6352E-2</v>
      </c>
      <c r="W137" s="545">
        <f t="shared" si="85"/>
        <v>3.3405750863435925E-2</v>
      </c>
      <c r="X137" s="545">
        <f t="shared" si="86"/>
        <v>2.779569574476615E-2</v>
      </c>
      <c r="Y137" s="545">
        <f t="shared" si="87"/>
        <v>2.8641797532886305E-2</v>
      </c>
      <c r="Z137" s="545">
        <f t="shared" si="88"/>
        <v>2.6162051919290774E-2</v>
      </c>
      <c r="AA137" s="545">
        <f t="shared" si="89"/>
        <v>2.738230866982596E-2</v>
      </c>
    </row>
    <row r="138" spans="1:27" hidden="1" x14ac:dyDescent="0.25">
      <c r="A138" s="752"/>
      <c r="B138" s="18" t="s">
        <v>3</v>
      </c>
      <c r="C138" s="358">
        <v>2.3533320380090969E-2</v>
      </c>
      <c r="D138" s="358">
        <v>2.3142017932499443E-2</v>
      </c>
      <c r="E138" s="358">
        <v>2.3121579475972376E-2</v>
      </c>
      <c r="F138" s="358">
        <v>2.3559368865515361E-2</v>
      </c>
      <c r="G138" s="358">
        <v>2.571424077420149E-2</v>
      </c>
      <c r="H138" s="545">
        <v>3.5427377012538404E-2</v>
      </c>
      <c r="I138" s="545">
        <v>3.415350119643553E-2</v>
      </c>
      <c r="J138" s="545">
        <v>3.4663780499273177E-2</v>
      </c>
      <c r="K138" s="545">
        <v>3.506828324100824E-2</v>
      </c>
      <c r="L138" s="545">
        <v>2.7290406176102285E-2</v>
      </c>
      <c r="M138" s="545">
        <v>2.8491886995036273E-2</v>
      </c>
      <c r="N138" s="545">
        <v>2.6160753277904028E-2</v>
      </c>
      <c r="O138" s="545">
        <v>2.7382581042883245E-2</v>
      </c>
      <c r="P138" s="545">
        <v>2.6714072625251755E-2</v>
      </c>
      <c r="Q138" s="545">
        <v>2.6755519070278729E-2</v>
      </c>
      <c r="R138" s="545">
        <v>2.5989599326992078E-2</v>
      </c>
      <c r="S138" s="545">
        <v>2.8248386095156834E-2</v>
      </c>
      <c r="T138" s="545">
        <f t="shared" si="90"/>
        <v>3.5427377012538404E-2</v>
      </c>
      <c r="U138" s="545">
        <f t="shared" si="83"/>
        <v>3.415350119643553E-2</v>
      </c>
      <c r="V138" s="545">
        <f t="shared" si="84"/>
        <v>3.4663780499273177E-2</v>
      </c>
      <c r="W138" s="545">
        <f t="shared" si="85"/>
        <v>3.506828324100824E-2</v>
      </c>
      <c r="X138" s="545">
        <f t="shared" si="86"/>
        <v>2.7290406176102285E-2</v>
      </c>
      <c r="Y138" s="545">
        <f t="shared" si="87"/>
        <v>2.8491886995036273E-2</v>
      </c>
      <c r="Z138" s="545">
        <f t="shared" si="88"/>
        <v>2.6160753277904028E-2</v>
      </c>
      <c r="AA138" s="545">
        <f t="shared" si="89"/>
        <v>2.7382581042883245E-2</v>
      </c>
    </row>
    <row r="139" spans="1:27" hidden="1" x14ac:dyDescent="0.25">
      <c r="A139" s="752"/>
      <c r="B139" s="18" t="s">
        <v>4</v>
      </c>
      <c r="C139" s="358">
        <v>2.2831381354378639E-2</v>
      </c>
      <c r="D139" s="358">
        <v>2.241739854927732E-2</v>
      </c>
      <c r="E139" s="358">
        <v>2.2770506315008758E-2</v>
      </c>
      <c r="F139" s="358">
        <v>2.4108141034085314E-2</v>
      </c>
      <c r="G139" s="358">
        <v>2.4738210731892432E-2</v>
      </c>
      <c r="H139" s="545">
        <v>3.4031019854240188E-2</v>
      </c>
      <c r="I139" s="545">
        <v>3.3633906839052027E-2</v>
      </c>
      <c r="J139" s="545">
        <v>3.3532444226264349E-2</v>
      </c>
      <c r="K139" s="545">
        <v>3.3377343720724137E-2</v>
      </c>
      <c r="L139" s="545">
        <v>2.8179638448211728E-2</v>
      </c>
      <c r="M139" s="545">
        <v>2.7377874618474466E-2</v>
      </c>
      <c r="N139" s="545">
        <v>2.661095137089662E-2</v>
      </c>
      <c r="O139" s="545">
        <v>2.6566254789108269E-2</v>
      </c>
      <c r="P139" s="545">
        <v>2.592666050164065E-2</v>
      </c>
      <c r="Q139" s="545">
        <v>2.6373957065931247E-2</v>
      </c>
      <c r="R139" s="545">
        <v>2.6424197519930623E-2</v>
      </c>
      <c r="S139" s="545">
        <v>2.7280683625198789E-2</v>
      </c>
      <c r="T139" s="545">
        <f t="shared" si="90"/>
        <v>3.4031019854240188E-2</v>
      </c>
      <c r="U139" s="545">
        <f t="shared" si="83"/>
        <v>3.3633906839052027E-2</v>
      </c>
      <c r="V139" s="545">
        <f t="shared" si="84"/>
        <v>3.3532444226264349E-2</v>
      </c>
      <c r="W139" s="545">
        <f t="shared" si="85"/>
        <v>3.3377343720724137E-2</v>
      </c>
      <c r="X139" s="545">
        <f t="shared" si="86"/>
        <v>2.8179638448211728E-2</v>
      </c>
      <c r="Y139" s="545">
        <f t="shared" si="87"/>
        <v>2.7377874618474466E-2</v>
      </c>
      <c r="Z139" s="545">
        <f t="shared" si="88"/>
        <v>2.661095137089662E-2</v>
      </c>
      <c r="AA139" s="545">
        <f t="shared" si="89"/>
        <v>2.6566254789108269E-2</v>
      </c>
    </row>
    <row r="140" spans="1:27" hidden="1" x14ac:dyDescent="0.25">
      <c r="A140" s="752"/>
      <c r="B140" s="18" t="s">
        <v>5</v>
      </c>
      <c r="C140" s="358">
        <v>2.2477983548236508E-2</v>
      </c>
      <c r="D140" s="358">
        <v>2.2208460096153619E-2</v>
      </c>
      <c r="E140" s="358">
        <v>2.2537126025125254E-2</v>
      </c>
      <c r="F140" s="358">
        <v>2.3433158350103633E-2</v>
      </c>
      <c r="G140" s="358">
        <v>2.4182497583924868E-2</v>
      </c>
      <c r="H140" s="545">
        <v>3.3476859536760981E-2</v>
      </c>
      <c r="I140" s="545">
        <v>3.3225457850990958E-2</v>
      </c>
      <c r="J140" s="545">
        <v>3.3135454056878517E-2</v>
      </c>
      <c r="K140" s="545">
        <v>3.3078064397861845E-2</v>
      </c>
      <c r="L140" s="545">
        <v>2.749808838962978E-2</v>
      </c>
      <c r="M140" s="545">
        <v>2.7044210618071343E-2</v>
      </c>
      <c r="N140" s="545">
        <v>2.6409821244212064E-2</v>
      </c>
      <c r="O140" s="545">
        <v>2.6164773774071854E-2</v>
      </c>
      <c r="P140" s="545">
        <v>2.5698700760234686E-2</v>
      </c>
      <c r="Q140" s="545">
        <v>2.6120073470320259E-2</v>
      </c>
      <c r="R140" s="545">
        <v>2.5891912085054484E-2</v>
      </c>
      <c r="S140" s="545">
        <v>2.6752271713143896E-2</v>
      </c>
      <c r="T140" s="545">
        <f t="shared" si="90"/>
        <v>3.3476859536760981E-2</v>
      </c>
      <c r="U140" s="545">
        <f t="shared" si="83"/>
        <v>3.3225457850990958E-2</v>
      </c>
      <c r="V140" s="545">
        <f t="shared" si="84"/>
        <v>3.3135454056878517E-2</v>
      </c>
      <c r="W140" s="545">
        <f t="shared" si="85"/>
        <v>3.3078064397861845E-2</v>
      </c>
      <c r="X140" s="545">
        <f t="shared" si="86"/>
        <v>2.749808838962978E-2</v>
      </c>
      <c r="Y140" s="545">
        <f t="shared" si="87"/>
        <v>2.7044210618071343E-2</v>
      </c>
      <c r="Z140" s="545">
        <f t="shared" si="88"/>
        <v>2.6409821244212064E-2</v>
      </c>
      <c r="AA140" s="545">
        <f t="shared" si="89"/>
        <v>2.6164773774071854E-2</v>
      </c>
    </row>
    <row r="141" spans="1:27" hidden="1" x14ac:dyDescent="0.25">
      <c r="A141" s="752"/>
      <c r="B141" s="18" t="s">
        <v>21</v>
      </c>
      <c r="C141" s="358">
        <v>2.2477983548236508E-2</v>
      </c>
      <c r="D141" s="358">
        <v>2.2208460096153619E-2</v>
      </c>
      <c r="E141" s="358">
        <v>2.2537126025125254E-2</v>
      </c>
      <c r="F141" s="358">
        <v>2.3433158350103633E-2</v>
      </c>
      <c r="G141" s="358">
        <v>2.4182497583924868E-2</v>
      </c>
      <c r="H141" s="545">
        <v>3.3476859536760981E-2</v>
      </c>
      <c r="I141" s="545">
        <v>3.3225457850990958E-2</v>
      </c>
      <c r="J141" s="545">
        <v>3.3135454056878517E-2</v>
      </c>
      <c r="K141" s="545">
        <v>3.3078064397861845E-2</v>
      </c>
      <c r="L141" s="545">
        <v>2.749808838962978E-2</v>
      </c>
      <c r="M141" s="545">
        <v>2.7044210618071343E-2</v>
      </c>
      <c r="N141" s="545">
        <v>2.6409821244212064E-2</v>
      </c>
      <c r="O141" s="545">
        <v>2.6164773774071854E-2</v>
      </c>
      <c r="P141" s="545">
        <v>2.5698700760234686E-2</v>
      </c>
      <c r="Q141" s="545">
        <v>2.6120073470320259E-2</v>
      </c>
      <c r="R141" s="545">
        <v>2.5891912085054484E-2</v>
      </c>
      <c r="S141" s="545">
        <v>2.6752271713143896E-2</v>
      </c>
      <c r="T141" s="545">
        <f t="shared" si="90"/>
        <v>3.3476859536760981E-2</v>
      </c>
      <c r="U141" s="545">
        <f t="shared" si="83"/>
        <v>3.3225457850990958E-2</v>
      </c>
      <c r="V141" s="545">
        <f t="shared" si="84"/>
        <v>3.3135454056878517E-2</v>
      </c>
      <c r="W141" s="545">
        <f t="shared" si="85"/>
        <v>3.3078064397861845E-2</v>
      </c>
      <c r="X141" s="545">
        <f t="shared" si="86"/>
        <v>2.749808838962978E-2</v>
      </c>
      <c r="Y141" s="545">
        <f t="shared" si="87"/>
        <v>2.7044210618071343E-2</v>
      </c>
      <c r="Z141" s="545">
        <f t="shared" si="88"/>
        <v>2.6409821244212064E-2</v>
      </c>
      <c r="AA141" s="545">
        <f t="shared" si="89"/>
        <v>2.6164773774071854E-2</v>
      </c>
    </row>
    <row r="142" spans="1:27" hidden="1" x14ac:dyDescent="0.25">
      <c r="A142" s="752"/>
      <c r="B142" s="18" t="s">
        <v>22</v>
      </c>
      <c r="C142" s="358">
        <v>2.2477983548236508E-2</v>
      </c>
      <c r="D142" s="358">
        <v>2.2208460096153619E-2</v>
      </c>
      <c r="E142" s="358">
        <v>2.2537126025125254E-2</v>
      </c>
      <c r="F142" s="358">
        <v>2.3433158350103633E-2</v>
      </c>
      <c r="G142" s="358">
        <v>2.4182497583924868E-2</v>
      </c>
      <c r="H142" s="545">
        <v>3.3476859536760981E-2</v>
      </c>
      <c r="I142" s="545">
        <v>3.3225457850990958E-2</v>
      </c>
      <c r="J142" s="545">
        <v>3.3135454056878517E-2</v>
      </c>
      <c r="K142" s="545">
        <v>3.3078064397861845E-2</v>
      </c>
      <c r="L142" s="545">
        <v>2.749808838962978E-2</v>
      </c>
      <c r="M142" s="545">
        <v>2.7044210618071343E-2</v>
      </c>
      <c r="N142" s="545">
        <v>2.6409821244212064E-2</v>
      </c>
      <c r="O142" s="545">
        <v>2.6164773774071854E-2</v>
      </c>
      <c r="P142" s="545">
        <v>2.5698700760234686E-2</v>
      </c>
      <c r="Q142" s="545">
        <v>2.6120073470320259E-2</v>
      </c>
      <c r="R142" s="545">
        <v>2.5891912085054484E-2</v>
      </c>
      <c r="S142" s="545">
        <v>2.6752271713143896E-2</v>
      </c>
      <c r="T142" s="545">
        <f t="shared" si="90"/>
        <v>3.3476859536760981E-2</v>
      </c>
      <c r="U142" s="545">
        <f t="shared" si="83"/>
        <v>3.3225457850990958E-2</v>
      </c>
      <c r="V142" s="545">
        <f t="shared" si="84"/>
        <v>3.3135454056878517E-2</v>
      </c>
      <c r="W142" s="545">
        <f t="shared" si="85"/>
        <v>3.3078064397861845E-2</v>
      </c>
      <c r="X142" s="545">
        <f t="shared" si="86"/>
        <v>2.749808838962978E-2</v>
      </c>
      <c r="Y142" s="545">
        <f t="shared" si="87"/>
        <v>2.7044210618071343E-2</v>
      </c>
      <c r="Z142" s="545">
        <f t="shared" si="88"/>
        <v>2.6409821244212064E-2</v>
      </c>
      <c r="AA142" s="545">
        <f t="shared" si="89"/>
        <v>2.6164773774071854E-2</v>
      </c>
    </row>
    <row r="143" spans="1:27" hidden="1" x14ac:dyDescent="0.25">
      <c r="A143" s="752"/>
      <c r="B143" s="18" t="s">
        <v>7</v>
      </c>
      <c r="C143" s="358">
        <v>2.2109192578663586E-2</v>
      </c>
      <c r="D143" s="358">
        <v>2.1878141721193581E-2</v>
      </c>
      <c r="E143" s="358">
        <v>2.2458748993281256E-2</v>
      </c>
      <c r="F143" s="358">
        <v>2.3324375797169238E-2</v>
      </c>
      <c r="G143" s="358">
        <v>2.3763945148409186E-2</v>
      </c>
      <c r="H143" s="545">
        <v>3.3115583653799283E-2</v>
      </c>
      <c r="I143" s="545">
        <v>3.2498717586983375E-2</v>
      </c>
      <c r="J143" s="545">
        <v>3.2593858606130337E-2</v>
      </c>
      <c r="K143" s="545">
        <v>3.2585223964741741E-2</v>
      </c>
      <c r="L143" s="545">
        <v>2.7064914121582177E-2</v>
      </c>
      <c r="M143" s="545">
        <v>2.6512728207025733E-2</v>
      </c>
      <c r="N143" s="545">
        <v>2.604772658843043E-2</v>
      </c>
      <c r="O143" s="545">
        <v>2.5742353102329047E-2</v>
      </c>
      <c r="P143" s="545">
        <v>2.5335808925092164E-2</v>
      </c>
      <c r="Q143" s="545">
        <v>2.6034088539820793E-2</v>
      </c>
      <c r="R143" s="545">
        <v>2.5800783308932949E-2</v>
      </c>
      <c r="S143" s="545">
        <v>2.6373151874073086E-2</v>
      </c>
      <c r="T143" s="545">
        <f t="shared" si="90"/>
        <v>3.3115583653799283E-2</v>
      </c>
      <c r="U143" s="545">
        <f t="shared" si="83"/>
        <v>3.2498717586983375E-2</v>
      </c>
      <c r="V143" s="545">
        <f t="shared" si="84"/>
        <v>3.2593858606130337E-2</v>
      </c>
      <c r="W143" s="545">
        <f t="shared" si="85"/>
        <v>3.2585223964741741E-2</v>
      </c>
      <c r="X143" s="545">
        <f t="shared" si="86"/>
        <v>2.7064914121582177E-2</v>
      </c>
      <c r="Y143" s="545">
        <f t="shared" si="87"/>
        <v>2.6512728207025733E-2</v>
      </c>
      <c r="Z143" s="545">
        <f t="shared" si="88"/>
        <v>2.604772658843043E-2</v>
      </c>
      <c r="AA143" s="545">
        <f t="shared" si="89"/>
        <v>2.5742353102329047E-2</v>
      </c>
    </row>
    <row r="144" spans="1:27" ht="15.75" hidden="1" thickBot="1" x14ac:dyDescent="0.3">
      <c r="A144" s="753"/>
      <c r="B144" s="17" t="s">
        <v>8</v>
      </c>
      <c r="C144" s="359">
        <v>2.2098193731108311E-2</v>
      </c>
      <c r="D144" s="359">
        <v>2.1872109080085231E-2</v>
      </c>
      <c r="E144" s="359">
        <v>2.2907538242953603E-2</v>
      </c>
      <c r="F144" s="359">
        <v>2.4110148891352295E-2</v>
      </c>
      <c r="G144" s="359">
        <v>2.4576562726269117E-2</v>
      </c>
      <c r="H144" s="546">
        <v>3.4377941014871495E-2</v>
      </c>
      <c r="I144" s="546">
        <v>3.2905009928528878E-2</v>
      </c>
      <c r="J144" s="546">
        <v>3.3441494728403555E-2</v>
      </c>
      <c r="K144" s="546">
        <v>3.356524608674151E-2</v>
      </c>
      <c r="L144" s="546">
        <v>2.8068357455347494E-2</v>
      </c>
      <c r="M144" s="546">
        <v>2.6795641885263202E-2</v>
      </c>
      <c r="N144" s="546">
        <v>2.6757757674442693E-2</v>
      </c>
      <c r="O144" s="546">
        <v>2.5729628988781231E-2</v>
      </c>
      <c r="P144" s="546">
        <v>2.5329397680488541E-2</v>
      </c>
      <c r="Q144" s="546">
        <v>2.6523428382631491E-2</v>
      </c>
      <c r="R144" s="546">
        <v>2.6426349769463845E-2</v>
      </c>
      <c r="S144" s="546">
        <v>2.712362497531514E-2</v>
      </c>
      <c r="T144" s="546">
        <f t="shared" si="90"/>
        <v>3.4377941014871495E-2</v>
      </c>
      <c r="U144" s="546">
        <f t="shared" si="83"/>
        <v>3.2905009928528878E-2</v>
      </c>
      <c r="V144" s="546">
        <f t="shared" si="84"/>
        <v>3.3441494728403555E-2</v>
      </c>
      <c r="W144" s="546">
        <f t="shared" si="85"/>
        <v>3.356524608674151E-2</v>
      </c>
      <c r="X144" s="546">
        <f t="shared" si="86"/>
        <v>2.8068357455347494E-2</v>
      </c>
      <c r="Y144" s="546">
        <f t="shared" si="87"/>
        <v>2.6795641885263202E-2</v>
      </c>
      <c r="Z144" s="546">
        <f t="shared" si="88"/>
        <v>2.6757757674442693E-2</v>
      </c>
      <c r="AA144" s="546">
        <f t="shared" si="89"/>
        <v>2.5729628988781231E-2</v>
      </c>
    </row>
    <row r="145" spans="1:27" hidden="1" x14ac:dyDescent="0.25">
      <c r="A145" s="68"/>
      <c r="C145" s="475" t="s">
        <v>262</v>
      </c>
      <c r="D145" s="69"/>
      <c r="E145" s="69"/>
      <c r="F145" s="69"/>
      <c r="G145" s="69"/>
      <c r="H145" s="537" t="s">
        <v>289</v>
      </c>
      <c r="I145" s="69"/>
      <c r="J145" s="69"/>
      <c r="K145" s="69"/>
      <c r="L145" s="69"/>
      <c r="M145" s="69"/>
      <c r="N145" s="69"/>
    </row>
    <row r="146" spans="1:27" hidden="1" x14ac:dyDescent="0.25"/>
    <row r="147" spans="1:27" ht="15.75" hidden="1" thickBot="1" x14ac:dyDescent="0.3">
      <c r="A147" s="751" t="s">
        <v>113</v>
      </c>
      <c r="B147" s="344"/>
      <c r="C147" s="767" t="s">
        <v>112</v>
      </c>
      <c r="D147" s="768"/>
      <c r="E147" s="768"/>
      <c r="F147" s="768"/>
      <c r="G147" s="768"/>
      <c r="H147" s="768"/>
      <c r="I147" s="768"/>
      <c r="J147" s="768"/>
      <c r="K147" s="768"/>
      <c r="L147" s="768"/>
      <c r="M147" s="768"/>
      <c r="N147" s="768"/>
      <c r="O147" s="768" t="s">
        <v>112</v>
      </c>
      <c r="P147" s="768"/>
      <c r="Q147" s="768"/>
      <c r="R147" s="768"/>
      <c r="S147" s="768"/>
      <c r="T147" s="768"/>
      <c r="U147" s="768"/>
      <c r="V147" s="768"/>
      <c r="W147" s="768"/>
      <c r="X147" s="768"/>
      <c r="Y147" s="768"/>
      <c r="Z147" s="768"/>
      <c r="AA147" s="574" t="s">
        <v>112</v>
      </c>
    </row>
    <row r="148" spans="1:27" ht="16.350000000000001" hidden="1" customHeight="1" x14ac:dyDescent="0.25">
      <c r="A148" s="752"/>
      <c r="B148" s="342" t="s">
        <v>131</v>
      </c>
      <c r="C148" s="102">
        <f>C$2</f>
        <v>45658</v>
      </c>
      <c r="D148" s="102">
        <f t="shared" ref="D148:AA148" si="91">D$2</f>
        <v>45689</v>
      </c>
      <c r="E148" s="102">
        <f t="shared" si="91"/>
        <v>45717</v>
      </c>
      <c r="F148" s="102">
        <f t="shared" si="91"/>
        <v>45748</v>
      </c>
      <c r="G148" s="102">
        <f t="shared" si="91"/>
        <v>45778</v>
      </c>
      <c r="H148" s="102">
        <f t="shared" si="91"/>
        <v>45809</v>
      </c>
      <c r="I148" s="102">
        <f t="shared" si="91"/>
        <v>45839</v>
      </c>
      <c r="J148" s="102">
        <f t="shared" si="91"/>
        <v>45870</v>
      </c>
      <c r="K148" s="102">
        <f t="shared" si="91"/>
        <v>45901</v>
      </c>
      <c r="L148" s="102">
        <f t="shared" si="91"/>
        <v>45931</v>
      </c>
      <c r="M148" s="102">
        <f t="shared" si="91"/>
        <v>45962</v>
      </c>
      <c r="N148" s="102">
        <f t="shared" si="91"/>
        <v>45992</v>
      </c>
      <c r="O148" s="102">
        <f t="shared" si="91"/>
        <v>46023</v>
      </c>
      <c r="P148" s="102">
        <f t="shared" si="91"/>
        <v>46054</v>
      </c>
      <c r="Q148" s="102">
        <f t="shared" si="91"/>
        <v>46082</v>
      </c>
      <c r="R148" s="102">
        <f t="shared" si="91"/>
        <v>46113</v>
      </c>
      <c r="S148" s="102">
        <f t="shared" si="91"/>
        <v>46143</v>
      </c>
      <c r="T148" s="102">
        <f t="shared" si="91"/>
        <v>46174</v>
      </c>
      <c r="U148" s="102">
        <f t="shared" si="91"/>
        <v>46204</v>
      </c>
      <c r="V148" s="102">
        <f t="shared" si="91"/>
        <v>46235</v>
      </c>
      <c r="W148" s="102">
        <f t="shared" si="91"/>
        <v>46266</v>
      </c>
      <c r="X148" s="102">
        <f t="shared" si="91"/>
        <v>46296</v>
      </c>
      <c r="Y148" s="102">
        <f t="shared" si="91"/>
        <v>46327</v>
      </c>
      <c r="Z148" s="102">
        <f t="shared" si="91"/>
        <v>46357</v>
      </c>
      <c r="AA148" s="102">
        <f t="shared" si="91"/>
        <v>46388</v>
      </c>
    </row>
    <row r="149" spans="1:27" hidden="1" x14ac:dyDescent="0.25">
      <c r="A149" s="752"/>
      <c r="B149" s="341" t="s">
        <v>18</v>
      </c>
      <c r="C149" s="364">
        <v>5.1790164517634936E-3</v>
      </c>
      <c r="D149" s="364">
        <v>4.4535399038463826E-3</v>
      </c>
      <c r="E149" s="364">
        <v>5.3448739748747443E-3</v>
      </c>
      <c r="F149" s="364">
        <v>8.1888416498963629E-3</v>
      </c>
      <c r="G149" s="364">
        <v>1.1133502416075134E-2</v>
      </c>
      <c r="H149" s="549">
        <v>3.3486140463239021E-2</v>
      </c>
      <c r="I149" s="549">
        <v>3.0968542149009046E-2</v>
      </c>
      <c r="J149" s="549">
        <v>3.011154594312148E-2</v>
      </c>
      <c r="K149" s="549">
        <v>2.9576935602138154E-2</v>
      </c>
      <c r="L149" s="549">
        <v>1.2213911610370217E-2</v>
      </c>
      <c r="M149" s="549">
        <v>1.0248789381928655E-2</v>
      </c>
      <c r="N149" s="549">
        <v>7.848178755787933E-3</v>
      </c>
      <c r="O149" s="550">
        <v>7.0152262259281471E-3</v>
      </c>
      <c r="P149" s="550">
        <v>5.5572992397653126E-3</v>
      </c>
      <c r="Q149" s="550">
        <v>6.8669265296797443E-3</v>
      </c>
      <c r="R149" s="550">
        <v>6.1410879149455169E-3</v>
      </c>
      <c r="S149" s="550">
        <v>9.0967282868561067E-3</v>
      </c>
      <c r="T149" s="550">
        <f>H149</f>
        <v>3.3486140463239021E-2</v>
      </c>
      <c r="U149" s="550">
        <f t="shared" ref="U149:U161" si="92">I149</f>
        <v>3.0968542149009046E-2</v>
      </c>
      <c r="V149" s="550">
        <f t="shared" ref="V149:V161" si="93">J149</f>
        <v>3.011154594312148E-2</v>
      </c>
      <c r="W149" s="550">
        <f t="shared" ref="W149:W161" si="94">K149</f>
        <v>2.9576935602138154E-2</v>
      </c>
      <c r="X149" s="550">
        <f t="shared" ref="X149:X161" si="95">L149</f>
        <v>1.2213911610370217E-2</v>
      </c>
      <c r="Y149" s="550">
        <f t="shared" ref="Y149:Y161" si="96">M149</f>
        <v>1.0248789381928655E-2</v>
      </c>
      <c r="Z149" s="550">
        <f t="shared" ref="Z149:Z161" si="97">N149</f>
        <v>7.848178755787933E-3</v>
      </c>
      <c r="AA149" s="550">
        <f t="shared" ref="AA149:AA161" si="98">O149</f>
        <v>7.0152262259281471E-3</v>
      </c>
    </row>
    <row r="150" spans="1:27" hidden="1" x14ac:dyDescent="0.25">
      <c r="A150" s="752"/>
      <c r="B150" s="339" t="s">
        <v>0</v>
      </c>
      <c r="C150" s="364">
        <v>8.5506796199090324E-3</v>
      </c>
      <c r="D150" s="364">
        <v>7.1929820675005586E-3</v>
      </c>
      <c r="E150" s="364">
        <v>7.1264205240276282E-3</v>
      </c>
      <c r="F150" s="364">
        <v>8.6466311344846336E-3</v>
      </c>
      <c r="G150" s="364">
        <v>1.9421759225798512E-2</v>
      </c>
      <c r="H150" s="549">
        <v>6.2159622987461596E-2</v>
      </c>
      <c r="I150" s="549">
        <v>4.1330498803564465E-2</v>
      </c>
      <c r="J150" s="549">
        <v>4.8532219500726816E-2</v>
      </c>
      <c r="K150" s="549">
        <v>5.5258716758991772E-2</v>
      </c>
      <c r="L150" s="549">
        <v>1.1287593823897714E-2</v>
      </c>
      <c r="M150" s="549">
        <v>1.740411300496373E-2</v>
      </c>
      <c r="N150" s="549">
        <v>7.00224672209597E-3</v>
      </c>
      <c r="O150" s="550">
        <v>1.1691418957116756E-2</v>
      </c>
      <c r="P150" s="550">
        <v>8.953927374748245E-3</v>
      </c>
      <c r="Q150" s="550">
        <v>9.1094809297212719E-3</v>
      </c>
      <c r="R150" s="550">
        <v>6.4484006730079219E-3</v>
      </c>
      <c r="S150" s="550">
        <v>1.6004613904843167E-2</v>
      </c>
      <c r="T150" s="550">
        <f t="shared" ref="T150:T161" si="99">H150</f>
        <v>6.2159622987461596E-2</v>
      </c>
      <c r="U150" s="550">
        <f t="shared" si="92"/>
        <v>4.1330498803564465E-2</v>
      </c>
      <c r="V150" s="550">
        <f t="shared" si="93"/>
        <v>4.8532219500726816E-2</v>
      </c>
      <c r="W150" s="550">
        <f t="shared" si="94"/>
        <v>5.5258716758991772E-2</v>
      </c>
      <c r="X150" s="550">
        <f t="shared" si="95"/>
        <v>1.1287593823897714E-2</v>
      </c>
      <c r="Y150" s="550">
        <f t="shared" si="96"/>
        <v>1.740411300496373E-2</v>
      </c>
      <c r="Z150" s="550">
        <f t="shared" si="97"/>
        <v>7.00224672209597E-3</v>
      </c>
      <c r="AA150" s="550">
        <f t="shared" si="98"/>
        <v>1.1691418957116756E-2</v>
      </c>
    </row>
    <row r="151" spans="1:27" hidden="1" x14ac:dyDescent="0.25">
      <c r="A151" s="752"/>
      <c r="B151" s="339" t="s">
        <v>19</v>
      </c>
      <c r="C151" s="364">
        <v>4.9566486298691318E-3</v>
      </c>
      <c r="D151" s="364">
        <v>4.2804314735475947E-3</v>
      </c>
      <c r="E151" s="364">
        <v>6.996416143158813E-3</v>
      </c>
      <c r="F151" s="364">
        <v>1.1633891772180691E-2</v>
      </c>
      <c r="G151" s="364">
        <v>1.3448020960018561E-2</v>
      </c>
      <c r="H151" s="549">
        <v>4.1892537774218551E-2</v>
      </c>
      <c r="I151" s="549">
        <v>3.0893130755246793E-2</v>
      </c>
      <c r="J151" s="549">
        <v>3.3953159146769947E-2</v>
      </c>
      <c r="K151" s="549">
        <v>3.577976647894008E-2</v>
      </c>
      <c r="L151" s="549">
        <v>1.5057132638155115E-2</v>
      </c>
      <c r="M151" s="549">
        <v>1.0283615616712236E-2</v>
      </c>
      <c r="N151" s="549">
        <v>9.4874984917760041E-3</v>
      </c>
      <c r="O151" s="550">
        <v>6.7146460604762892E-3</v>
      </c>
      <c r="P151" s="550">
        <v>5.342049560143205E-3</v>
      </c>
      <c r="Q151" s="550">
        <v>8.9459917672781025E-3</v>
      </c>
      <c r="R151" s="550">
        <v>8.4444248557956139E-3</v>
      </c>
      <c r="S151" s="550">
        <v>1.100647392422476E-2</v>
      </c>
      <c r="T151" s="550">
        <f t="shared" si="99"/>
        <v>4.1892537774218551E-2</v>
      </c>
      <c r="U151" s="550">
        <f t="shared" si="92"/>
        <v>3.0893130755246793E-2</v>
      </c>
      <c r="V151" s="550">
        <f t="shared" si="93"/>
        <v>3.3953159146769947E-2</v>
      </c>
      <c r="W151" s="550">
        <f t="shared" si="94"/>
        <v>3.577976647894008E-2</v>
      </c>
      <c r="X151" s="550">
        <f t="shared" si="95"/>
        <v>1.5057132638155115E-2</v>
      </c>
      <c r="Y151" s="550">
        <f t="shared" si="96"/>
        <v>1.0283615616712236E-2</v>
      </c>
      <c r="Z151" s="550">
        <f t="shared" si="97"/>
        <v>9.4874984917760041E-3</v>
      </c>
      <c r="AA151" s="550">
        <f t="shared" si="98"/>
        <v>6.7146460604762892E-3</v>
      </c>
    </row>
    <row r="152" spans="1:27" hidden="1" x14ac:dyDescent="0.25">
      <c r="A152" s="752"/>
      <c r="B152" s="339" t="s">
        <v>1</v>
      </c>
      <c r="C152" s="364">
        <v>0</v>
      </c>
      <c r="D152" s="364">
        <v>0</v>
      </c>
      <c r="E152" s="364">
        <v>0</v>
      </c>
      <c r="F152" s="364">
        <v>9.2340116855630441E-3</v>
      </c>
      <c r="G152" s="364">
        <v>2.9116698776994372E-2</v>
      </c>
      <c r="H152" s="549">
        <v>6.3529094409240081E-2</v>
      </c>
      <c r="I152" s="549">
        <v>4.1822530341002452E-2</v>
      </c>
      <c r="J152" s="549">
        <v>4.9245368413270013E-2</v>
      </c>
      <c r="K152" s="549">
        <v>6.0634674431001338E-2</v>
      </c>
      <c r="L152" s="549">
        <v>1.1111899163497422E-2</v>
      </c>
      <c r="M152" s="549">
        <v>0</v>
      </c>
      <c r="N152" s="549">
        <v>0</v>
      </c>
      <c r="O152" s="550">
        <v>0</v>
      </c>
      <c r="P152" s="550">
        <v>0</v>
      </c>
      <c r="Q152" s="550">
        <v>0</v>
      </c>
      <c r="R152" s="550">
        <v>6.8420280099057186E-3</v>
      </c>
      <c r="S152" s="550">
        <v>2.4038592028116902E-2</v>
      </c>
      <c r="T152" s="550">
        <f t="shared" si="99"/>
        <v>6.3529094409240081E-2</v>
      </c>
      <c r="U152" s="550">
        <f t="shared" si="92"/>
        <v>4.1822530341002452E-2</v>
      </c>
      <c r="V152" s="550">
        <f t="shared" si="93"/>
        <v>4.9245368413270013E-2</v>
      </c>
      <c r="W152" s="550">
        <f t="shared" si="94"/>
        <v>6.0634674431001338E-2</v>
      </c>
      <c r="X152" s="550">
        <f t="shared" si="95"/>
        <v>1.1111899163497422E-2</v>
      </c>
      <c r="Y152" s="550">
        <f t="shared" si="96"/>
        <v>0</v>
      </c>
      <c r="Z152" s="550">
        <f t="shared" si="97"/>
        <v>0</v>
      </c>
      <c r="AA152" s="550">
        <f t="shared" si="98"/>
        <v>0</v>
      </c>
    </row>
    <row r="153" spans="1:27" hidden="1" x14ac:dyDescent="0.25">
      <c r="A153" s="752"/>
      <c r="B153" s="339" t="s">
        <v>20</v>
      </c>
      <c r="C153" s="364">
        <v>8.6423080533888522E-4</v>
      </c>
      <c r="D153" s="364">
        <v>7.0264590052070922E-4</v>
      </c>
      <c r="E153" s="364">
        <v>1.2035038689064334E-4</v>
      </c>
      <c r="F153" s="364">
        <v>1.1291826547628319E-3</v>
      </c>
      <c r="G153" s="364">
        <v>1.9834276391510712E-4</v>
      </c>
      <c r="H153" s="549">
        <v>5.1096913855286428E-4</v>
      </c>
      <c r="I153" s="549">
        <v>6.5391660696928643E-5</v>
      </c>
      <c r="J153" s="549">
        <v>5.49770738458731E-4</v>
      </c>
      <c r="K153" s="549">
        <v>4.9014900530443154E-4</v>
      </c>
      <c r="L153" s="549">
        <v>1.7000112934248234E-4</v>
      </c>
      <c r="M153" s="549">
        <v>1.8067609223184783E-5</v>
      </c>
      <c r="N153" s="549">
        <v>1.2535036641979846E-4</v>
      </c>
      <c r="O153" s="550">
        <v>1.1702444745399247E-3</v>
      </c>
      <c r="P153" s="550">
        <v>8.8016975764925115E-4</v>
      </c>
      <c r="Q153" s="550">
        <v>1.6512402591154361E-4</v>
      </c>
      <c r="R153" s="550">
        <v>8.5219573646845809E-4</v>
      </c>
      <c r="S153" s="550">
        <v>1.6992978729707005E-4</v>
      </c>
      <c r="T153" s="550">
        <f t="shared" si="99"/>
        <v>5.1096913855286428E-4</v>
      </c>
      <c r="U153" s="550">
        <f t="shared" si="92"/>
        <v>6.5391660696928643E-5</v>
      </c>
      <c r="V153" s="550">
        <f t="shared" si="93"/>
        <v>5.49770738458731E-4</v>
      </c>
      <c r="W153" s="550">
        <f t="shared" si="94"/>
        <v>4.9014900530443154E-4</v>
      </c>
      <c r="X153" s="550">
        <f t="shared" si="95"/>
        <v>1.7000112934248234E-4</v>
      </c>
      <c r="Y153" s="550">
        <f t="shared" si="96"/>
        <v>1.8067609223184783E-5</v>
      </c>
      <c r="Z153" s="550">
        <f t="shared" si="97"/>
        <v>1.2535036641979846E-4</v>
      </c>
      <c r="AA153" s="550">
        <f t="shared" si="98"/>
        <v>1.1702444745399247E-3</v>
      </c>
    </row>
    <row r="154" spans="1:27" hidden="1" x14ac:dyDescent="0.25">
      <c r="A154" s="752"/>
      <c r="B154" s="18" t="s">
        <v>9</v>
      </c>
      <c r="C154" s="364">
        <v>8.5508748957760523E-3</v>
      </c>
      <c r="D154" s="364">
        <v>7.2047530449447176E-3</v>
      </c>
      <c r="E154" s="364">
        <v>7.3908138418684322E-3</v>
      </c>
      <c r="F154" s="364">
        <v>1.1905794324341626E-2</v>
      </c>
      <c r="G154" s="364">
        <v>9.5932321439865294E-3</v>
      </c>
      <c r="H154" s="549">
        <v>0</v>
      </c>
      <c r="I154" s="549">
        <v>0</v>
      </c>
      <c r="J154" s="549">
        <v>0</v>
      </c>
      <c r="K154" s="549">
        <v>3.2753249136564078E-2</v>
      </c>
      <c r="L154" s="549">
        <v>1.3630304255233846E-2</v>
      </c>
      <c r="M154" s="549">
        <v>1.8315202467113691E-2</v>
      </c>
      <c r="N154" s="549">
        <v>7.0059480807092298E-3</v>
      </c>
      <c r="O154" s="550">
        <v>1.169169133017404E-2</v>
      </c>
      <c r="P154" s="550">
        <v>8.9687358437314669E-3</v>
      </c>
      <c r="Q154" s="550">
        <v>9.4416431248874506E-3</v>
      </c>
      <c r="R154" s="550">
        <v>8.6257086054138433E-3</v>
      </c>
      <c r="S154" s="550">
        <v>7.8604681326722402E-3</v>
      </c>
      <c r="T154" s="550">
        <f t="shared" si="99"/>
        <v>0</v>
      </c>
      <c r="U154" s="550">
        <f t="shared" si="92"/>
        <v>0</v>
      </c>
      <c r="V154" s="550">
        <f t="shared" si="93"/>
        <v>0</v>
      </c>
      <c r="W154" s="550">
        <f t="shared" si="94"/>
        <v>3.2753249136564078E-2</v>
      </c>
      <c r="X154" s="550">
        <f t="shared" si="95"/>
        <v>1.3630304255233846E-2</v>
      </c>
      <c r="Y154" s="550">
        <f t="shared" si="96"/>
        <v>1.8315202467113691E-2</v>
      </c>
      <c r="Z154" s="550">
        <f t="shared" si="97"/>
        <v>7.0059480807092298E-3</v>
      </c>
      <c r="AA154" s="550">
        <f t="shared" si="98"/>
        <v>1.169169133017404E-2</v>
      </c>
    </row>
    <row r="155" spans="1:27" hidden="1" x14ac:dyDescent="0.25">
      <c r="A155" s="752"/>
      <c r="B155" s="18" t="s">
        <v>3</v>
      </c>
      <c r="C155" s="364">
        <v>8.5506796199090324E-3</v>
      </c>
      <c r="D155" s="364">
        <v>7.1929820675005586E-3</v>
      </c>
      <c r="E155" s="364">
        <v>7.1264205240276282E-3</v>
      </c>
      <c r="F155" s="364">
        <v>8.6466311344846336E-3</v>
      </c>
      <c r="G155" s="364">
        <v>1.9421759225798512E-2</v>
      </c>
      <c r="H155" s="549">
        <v>6.2159622987461596E-2</v>
      </c>
      <c r="I155" s="549">
        <v>4.1330498803564465E-2</v>
      </c>
      <c r="J155" s="549">
        <v>4.8532219500726816E-2</v>
      </c>
      <c r="K155" s="549">
        <v>5.5258716758991772E-2</v>
      </c>
      <c r="L155" s="549">
        <v>1.1287593823897714E-2</v>
      </c>
      <c r="M155" s="549">
        <v>1.740411300496373E-2</v>
      </c>
      <c r="N155" s="549">
        <v>7.00224672209597E-3</v>
      </c>
      <c r="O155" s="550">
        <v>1.1691418957116756E-2</v>
      </c>
      <c r="P155" s="550">
        <v>8.953927374748245E-3</v>
      </c>
      <c r="Q155" s="550">
        <v>9.1094809297212719E-3</v>
      </c>
      <c r="R155" s="550">
        <v>6.4484006730079219E-3</v>
      </c>
      <c r="S155" s="550">
        <v>1.6004613904843167E-2</v>
      </c>
      <c r="T155" s="550">
        <f t="shared" si="99"/>
        <v>6.2159622987461596E-2</v>
      </c>
      <c r="U155" s="550">
        <f t="shared" si="92"/>
        <v>4.1330498803564465E-2</v>
      </c>
      <c r="V155" s="550">
        <f t="shared" si="93"/>
        <v>4.8532219500726816E-2</v>
      </c>
      <c r="W155" s="550">
        <f t="shared" si="94"/>
        <v>5.5258716758991772E-2</v>
      </c>
      <c r="X155" s="550">
        <f t="shared" si="95"/>
        <v>1.1287593823897714E-2</v>
      </c>
      <c r="Y155" s="550">
        <f t="shared" si="96"/>
        <v>1.740411300496373E-2</v>
      </c>
      <c r="Z155" s="550">
        <f t="shared" si="97"/>
        <v>7.00224672209597E-3</v>
      </c>
      <c r="AA155" s="550">
        <f t="shared" si="98"/>
        <v>1.1691418957116756E-2</v>
      </c>
    </row>
    <row r="156" spans="1:27" hidden="1" x14ac:dyDescent="0.25">
      <c r="A156" s="752"/>
      <c r="B156" s="18" t="s">
        <v>4</v>
      </c>
      <c r="C156" s="364">
        <v>6.2086186456213593E-3</v>
      </c>
      <c r="D156" s="364">
        <v>5.0116014507226806E-3</v>
      </c>
      <c r="E156" s="364">
        <v>6.0244936849912405E-3</v>
      </c>
      <c r="F156" s="364">
        <v>1.0813858965914691E-2</v>
      </c>
      <c r="G156" s="364">
        <v>1.3733789268107564E-2</v>
      </c>
      <c r="H156" s="549">
        <v>3.9778980145759812E-2</v>
      </c>
      <c r="I156" s="549">
        <v>3.5156093160947977E-2</v>
      </c>
      <c r="J156" s="549">
        <v>3.4069555773735646E-2</v>
      </c>
      <c r="K156" s="549">
        <v>3.246365627927586E-2</v>
      </c>
      <c r="L156" s="549">
        <v>1.5625361551788265E-2</v>
      </c>
      <c r="M156" s="549">
        <v>1.167112538152554E-2</v>
      </c>
      <c r="N156" s="549">
        <v>8.569048629103385E-3</v>
      </c>
      <c r="O156" s="550">
        <v>8.4067452108917244E-3</v>
      </c>
      <c r="P156" s="550">
        <v>6.2503394983593457E-3</v>
      </c>
      <c r="Q156" s="550">
        <v>7.7230429340687592E-3</v>
      </c>
      <c r="R156" s="550">
        <v>7.897802480069379E-3</v>
      </c>
      <c r="S156" s="550">
        <v>1.1245316374801211E-2</v>
      </c>
      <c r="T156" s="550">
        <f t="shared" si="99"/>
        <v>3.9778980145759812E-2</v>
      </c>
      <c r="U156" s="550">
        <f t="shared" si="92"/>
        <v>3.5156093160947977E-2</v>
      </c>
      <c r="V156" s="550">
        <f t="shared" si="93"/>
        <v>3.4069555773735646E-2</v>
      </c>
      <c r="W156" s="550">
        <f t="shared" si="94"/>
        <v>3.246365627927586E-2</v>
      </c>
      <c r="X156" s="550">
        <f t="shared" si="95"/>
        <v>1.5625361551788265E-2</v>
      </c>
      <c r="Y156" s="550">
        <f t="shared" si="96"/>
        <v>1.167112538152554E-2</v>
      </c>
      <c r="Z156" s="550">
        <f t="shared" si="97"/>
        <v>8.569048629103385E-3</v>
      </c>
      <c r="AA156" s="550">
        <f t="shared" si="98"/>
        <v>8.4067452108917244E-3</v>
      </c>
    </row>
    <row r="157" spans="1:27" hidden="1" x14ac:dyDescent="0.25">
      <c r="A157" s="752"/>
      <c r="B157" s="18" t="s">
        <v>5</v>
      </c>
      <c r="C157" s="364">
        <v>5.1790164517634936E-3</v>
      </c>
      <c r="D157" s="364">
        <v>4.4535399038463826E-3</v>
      </c>
      <c r="E157" s="364">
        <v>5.3448739748747443E-3</v>
      </c>
      <c r="F157" s="364">
        <v>8.1888416498963629E-3</v>
      </c>
      <c r="G157" s="364">
        <v>1.1133502416075134E-2</v>
      </c>
      <c r="H157" s="549">
        <v>3.3486140463239021E-2</v>
      </c>
      <c r="I157" s="549">
        <v>3.0968542149009046E-2</v>
      </c>
      <c r="J157" s="549">
        <v>3.011154594312148E-2</v>
      </c>
      <c r="K157" s="549">
        <v>2.9576935602138154E-2</v>
      </c>
      <c r="L157" s="549">
        <v>1.2213911610370217E-2</v>
      </c>
      <c r="M157" s="549">
        <v>1.0248789381928655E-2</v>
      </c>
      <c r="N157" s="549">
        <v>7.848178755787933E-3</v>
      </c>
      <c r="O157" s="550">
        <v>7.0152262259281471E-3</v>
      </c>
      <c r="P157" s="550">
        <v>5.5572992397653126E-3</v>
      </c>
      <c r="Q157" s="550">
        <v>6.8669265296797443E-3</v>
      </c>
      <c r="R157" s="550">
        <v>6.1410879149455169E-3</v>
      </c>
      <c r="S157" s="550">
        <v>9.0967282868561067E-3</v>
      </c>
      <c r="T157" s="550">
        <f t="shared" si="99"/>
        <v>3.3486140463239021E-2</v>
      </c>
      <c r="U157" s="550">
        <f t="shared" si="92"/>
        <v>3.0968542149009046E-2</v>
      </c>
      <c r="V157" s="550">
        <f t="shared" si="93"/>
        <v>3.011154594312148E-2</v>
      </c>
      <c r="W157" s="550">
        <f t="shared" si="94"/>
        <v>2.9576935602138154E-2</v>
      </c>
      <c r="X157" s="550">
        <f t="shared" si="95"/>
        <v>1.2213911610370217E-2</v>
      </c>
      <c r="Y157" s="550">
        <f t="shared" si="96"/>
        <v>1.0248789381928655E-2</v>
      </c>
      <c r="Z157" s="550">
        <f t="shared" si="97"/>
        <v>7.848178755787933E-3</v>
      </c>
      <c r="AA157" s="550">
        <f t="shared" si="98"/>
        <v>7.0152262259281471E-3</v>
      </c>
    </row>
    <row r="158" spans="1:27" hidden="1" x14ac:dyDescent="0.25">
      <c r="A158" s="752"/>
      <c r="B158" s="18" t="s">
        <v>21</v>
      </c>
      <c r="C158" s="364">
        <v>5.1790164517634936E-3</v>
      </c>
      <c r="D158" s="364">
        <v>4.4535399038463826E-3</v>
      </c>
      <c r="E158" s="364">
        <v>5.3448739748747443E-3</v>
      </c>
      <c r="F158" s="364">
        <v>8.1888416498963629E-3</v>
      </c>
      <c r="G158" s="364">
        <v>1.1133502416075134E-2</v>
      </c>
      <c r="H158" s="549">
        <v>3.3486140463239021E-2</v>
      </c>
      <c r="I158" s="549">
        <v>3.0968542149009046E-2</v>
      </c>
      <c r="J158" s="549">
        <v>3.011154594312148E-2</v>
      </c>
      <c r="K158" s="549">
        <v>2.9576935602138154E-2</v>
      </c>
      <c r="L158" s="549">
        <v>1.2213911610370217E-2</v>
      </c>
      <c r="M158" s="549">
        <v>1.0248789381928655E-2</v>
      </c>
      <c r="N158" s="549">
        <v>7.848178755787933E-3</v>
      </c>
      <c r="O158" s="550">
        <v>7.0152262259281471E-3</v>
      </c>
      <c r="P158" s="550">
        <v>5.5572992397653126E-3</v>
      </c>
      <c r="Q158" s="550">
        <v>6.8669265296797443E-3</v>
      </c>
      <c r="R158" s="550">
        <v>6.1410879149455169E-3</v>
      </c>
      <c r="S158" s="550">
        <v>9.0967282868561067E-3</v>
      </c>
      <c r="T158" s="550">
        <f t="shared" si="99"/>
        <v>3.3486140463239021E-2</v>
      </c>
      <c r="U158" s="550">
        <f t="shared" si="92"/>
        <v>3.0968542149009046E-2</v>
      </c>
      <c r="V158" s="550">
        <f t="shared" si="93"/>
        <v>3.011154594312148E-2</v>
      </c>
      <c r="W158" s="550">
        <f t="shared" si="94"/>
        <v>2.9576935602138154E-2</v>
      </c>
      <c r="X158" s="550">
        <f t="shared" si="95"/>
        <v>1.2213911610370217E-2</v>
      </c>
      <c r="Y158" s="550">
        <f t="shared" si="96"/>
        <v>1.0248789381928655E-2</v>
      </c>
      <c r="Z158" s="550">
        <f t="shared" si="97"/>
        <v>7.848178755787933E-3</v>
      </c>
      <c r="AA158" s="550">
        <f t="shared" si="98"/>
        <v>7.0152262259281471E-3</v>
      </c>
    </row>
    <row r="159" spans="1:27" hidden="1" x14ac:dyDescent="0.25">
      <c r="A159" s="752"/>
      <c r="B159" s="18" t="s">
        <v>22</v>
      </c>
      <c r="C159" s="364">
        <v>5.1790164517634936E-3</v>
      </c>
      <c r="D159" s="364">
        <v>4.4535399038463826E-3</v>
      </c>
      <c r="E159" s="364">
        <v>5.3448739748747443E-3</v>
      </c>
      <c r="F159" s="364">
        <v>8.1888416498963629E-3</v>
      </c>
      <c r="G159" s="364">
        <v>1.1133502416075134E-2</v>
      </c>
      <c r="H159" s="549">
        <v>3.3486140463239021E-2</v>
      </c>
      <c r="I159" s="549">
        <v>3.0968542149009046E-2</v>
      </c>
      <c r="J159" s="549">
        <v>3.011154594312148E-2</v>
      </c>
      <c r="K159" s="549">
        <v>2.9576935602138154E-2</v>
      </c>
      <c r="L159" s="549">
        <v>1.2213911610370217E-2</v>
      </c>
      <c r="M159" s="549">
        <v>1.0248789381928655E-2</v>
      </c>
      <c r="N159" s="549">
        <v>7.848178755787933E-3</v>
      </c>
      <c r="O159" s="550">
        <v>7.0152262259281471E-3</v>
      </c>
      <c r="P159" s="550">
        <v>5.5572992397653126E-3</v>
      </c>
      <c r="Q159" s="550">
        <v>6.8669265296797443E-3</v>
      </c>
      <c r="R159" s="550">
        <v>6.1410879149455169E-3</v>
      </c>
      <c r="S159" s="550">
        <v>9.0967282868561067E-3</v>
      </c>
      <c r="T159" s="550">
        <f t="shared" si="99"/>
        <v>3.3486140463239021E-2</v>
      </c>
      <c r="U159" s="550">
        <f t="shared" si="92"/>
        <v>3.0968542149009046E-2</v>
      </c>
      <c r="V159" s="550">
        <f t="shared" si="93"/>
        <v>3.011154594312148E-2</v>
      </c>
      <c r="W159" s="550">
        <f t="shared" si="94"/>
        <v>2.9576935602138154E-2</v>
      </c>
      <c r="X159" s="550">
        <f t="shared" si="95"/>
        <v>1.2213911610370217E-2</v>
      </c>
      <c r="Y159" s="550">
        <f t="shared" si="96"/>
        <v>1.0248789381928655E-2</v>
      </c>
      <c r="Z159" s="550">
        <f t="shared" si="97"/>
        <v>7.848178755787933E-3</v>
      </c>
      <c r="AA159" s="550">
        <f t="shared" si="98"/>
        <v>7.0152262259281471E-3</v>
      </c>
    </row>
    <row r="160" spans="1:27" hidden="1" x14ac:dyDescent="0.25">
      <c r="A160" s="752"/>
      <c r="B160" s="18" t="s">
        <v>7</v>
      </c>
      <c r="C160" s="364">
        <v>4.1978074213364176E-3</v>
      </c>
      <c r="D160" s="364">
        <v>3.62685827880642E-3</v>
      </c>
      <c r="E160" s="364">
        <v>5.1252510067187427E-3</v>
      </c>
      <c r="F160" s="364">
        <v>7.8076242028307609E-3</v>
      </c>
      <c r="G160" s="364">
        <v>9.4170548515908146E-3</v>
      </c>
      <c r="H160" s="549">
        <v>2.9927416346200712E-2</v>
      </c>
      <c r="I160" s="549">
        <v>2.4657282413016627E-2</v>
      </c>
      <c r="J160" s="549">
        <v>2.541014139386966E-2</v>
      </c>
      <c r="K160" s="549">
        <v>2.5342776035258262E-2</v>
      </c>
      <c r="L160" s="549">
        <v>1.0335085878417827E-2</v>
      </c>
      <c r="M160" s="549">
        <v>8.212271792974268E-3</v>
      </c>
      <c r="N160" s="549">
        <v>6.6342734115695749E-3</v>
      </c>
      <c r="O160" s="550">
        <v>5.6876468976709525E-3</v>
      </c>
      <c r="P160" s="550">
        <v>4.5291910749078361E-3</v>
      </c>
      <c r="Q160" s="550">
        <v>6.589911460179205E-3</v>
      </c>
      <c r="R160" s="550">
        <v>5.8632166910670492E-3</v>
      </c>
      <c r="S160" s="550">
        <v>7.718848125926916E-3</v>
      </c>
      <c r="T160" s="550">
        <f t="shared" si="99"/>
        <v>2.9927416346200712E-2</v>
      </c>
      <c r="U160" s="550">
        <f t="shared" si="92"/>
        <v>2.4657282413016627E-2</v>
      </c>
      <c r="V160" s="550">
        <f t="shared" si="93"/>
        <v>2.541014139386966E-2</v>
      </c>
      <c r="W160" s="550">
        <f t="shared" si="94"/>
        <v>2.5342776035258262E-2</v>
      </c>
      <c r="X160" s="550">
        <f t="shared" si="95"/>
        <v>1.0335085878417827E-2</v>
      </c>
      <c r="Y160" s="550">
        <f t="shared" si="96"/>
        <v>8.212271792974268E-3</v>
      </c>
      <c r="Z160" s="550">
        <f t="shared" si="97"/>
        <v>6.6342734115695749E-3</v>
      </c>
      <c r="AA160" s="550">
        <f t="shared" si="98"/>
        <v>5.6876468976709525E-3</v>
      </c>
    </row>
    <row r="161" spans="1:27" ht="15.75" hidden="1" thickBot="1" x14ac:dyDescent="0.3">
      <c r="A161" s="753"/>
      <c r="B161" s="17" t="s">
        <v>8</v>
      </c>
      <c r="C161" s="365">
        <v>4.168806268891689E-3</v>
      </c>
      <c r="D161" s="365">
        <v>3.611890919914768E-3</v>
      </c>
      <c r="E161" s="365">
        <v>6.4434617570463962E-3</v>
      </c>
      <c r="F161" s="365">
        <v>1.0823851108647706E-2</v>
      </c>
      <c r="G161" s="365">
        <v>1.2935437273730881E-2</v>
      </c>
      <c r="H161" s="551">
        <v>4.4343058985128504E-2</v>
      </c>
      <c r="I161" s="551">
        <v>2.802099007147112E-2</v>
      </c>
      <c r="J161" s="551">
        <v>3.3116505271596451E-2</v>
      </c>
      <c r="K161" s="551">
        <v>3.441575391325849E-2</v>
      </c>
      <c r="L161" s="551">
        <v>1.5025642544652506E-2</v>
      </c>
      <c r="M161" s="551">
        <v>9.263358114736794E-3</v>
      </c>
      <c r="N161" s="551">
        <v>9.1192423255573064E-3</v>
      </c>
      <c r="O161" s="552">
        <v>5.6483710112187734E-3</v>
      </c>
      <c r="P161" s="552">
        <v>4.5106023195114605E-3</v>
      </c>
      <c r="Q161" s="552">
        <v>8.250571617368507E-3</v>
      </c>
      <c r="R161" s="552">
        <v>7.9046502305361518E-3</v>
      </c>
      <c r="S161" s="552">
        <v>1.0577375024684857E-2</v>
      </c>
      <c r="T161" s="552">
        <f t="shared" si="99"/>
        <v>4.4343058985128504E-2</v>
      </c>
      <c r="U161" s="552">
        <f t="shared" si="92"/>
        <v>2.802099007147112E-2</v>
      </c>
      <c r="V161" s="552">
        <f t="shared" si="93"/>
        <v>3.3116505271596451E-2</v>
      </c>
      <c r="W161" s="552">
        <f t="shared" si="94"/>
        <v>3.441575391325849E-2</v>
      </c>
      <c r="X161" s="552">
        <f t="shared" si="95"/>
        <v>1.5025642544652506E-2</v>
      </c>
      <c r="Y161" s="552">
        <f t="shared" si="96"/>
        <v>9.263358114736794E-3</v>
      </c>
      <c r="Z161" s="552">
        <f t="shared" si="97"/>
        <v>9.1192423255573064E-3</v>
      </c>
      <c r="AA161" s="552">
        <f t="shared" si="98"/>
        <v>5.6483710112187734E-3</v>
      </c>
    </row>
    <row r="162" spans="1:27" hidden="1" x14ac:dyDescent="0.25">
      <c r="C162" s="475" t="s">
        <v>262</v>
      </c>
      <c r="H162" s="537" t="s">
        <v>289</v>
      </c>
    </row>
    <row r="163" spans="1:27" hidden="1" x14ac:dyDescent="0.25">
      <c r="A163" s="121" t="s">
        <v>160</v>
      </c>
      <c r="B163" s="68"/>
      <c r="C163" s="71"/>
      <c r="D163" s="71"/>
      <c r="E163" s="71"/>
      <c r="F163" s="71"/>
      <c r="G163" s="71"/>
      <c r="H163" s="71"/>
      <c r="I163" s="71"/>
      <c r="J163" s="71"/>
      <c r="K163" s="71"/>
      <c r="L163" s="71"/>
      <c r="M163" s="71"/>
      <c r="N163" s="71"/>
    </row>
    <row r="164" spans="1:27" ht="16.5" hidden="1" thickBot="1" x14ac:dyDescent="0.3">
      <c r="A164" s="745" t="s">
        <v>114</v>
      </c>
      <c r="B164" s="343" t="s">
        <v>131</v>
      </c>
      <c r="C164" s="102">
        <f>C$2</f>
        <v>45658</v>
      </c>
      <c r="D164" s="102">
        <f t="shared" ref="D164:AA164" si="100">D$2</f>
        <v>45689</v>
      </c>
      <c r="E164" s="102">
        <f t="shared" si="100"/>
        <v>45717</v>
      </c>
      <c r="F164" s="102">
        <f t="shared" si="100"/>
        <v>45748</v>
      </c>
      <c r="G164" s="102">
        <f t="shared" si="100"/>
        <v>45778</v>
      </c>
      <c r="H164" s="102">
        <f t="shared" si="100"/>
        <v>45809</v>
      </c>
      <c r="I164" s="102">
        <f t="shared" si="100"/>
        <v>45839</v>
      </c>
      <c r="J164" s="102">
        <f t="shared" si="100"/>
        <v>45870</v>
      </c>
      <c r="K164" s="102">
        <f t="shared" si="100"/>
        <v>45901</v>
      </c>
      <c r="L164" s="102">
        <f t="shared" si="100"/>
        <v>45931</v>
      </c>
      <c r="M164" s="102">
        <f t="shared" si="100"/>
        <v>45962</v>
      </c>
      <c r="N164" s="102">
        <f t="shared" si="100"/>
        <v>45992</v>
      </c>
      <c r="O164" s="102">
        <f t="shared" si="100"/>
        <v>46023</v>
      </c>
      <c r="P164" s="102">
        <f t="shared" si="100"/>
        <v>46054</v>
      </c>
      <c r="Q164" s="102">
        <f t="shared" si="100"/>
        <v>46082</v>
      </c>
      <c r="R164" s="102">
        <f t="shared" si="100"/>
        <v>46113</v>
      </c>
      <c r="S164" s="102">
        <f t="shared" si="100"/>
        <v>46143</v>
      </c>
      <c r="T164" s="102">
        <f t="shared" si="100"/>
        <v>46174</v>
      </c>
      <c r="U164" s="102">
        <f t="shared" si="100"/>
        <v>46204</v>
      </c>
      <c r="V164" s="102">
        <f t="shared" si="100"/>
        <v>46235</v>
      </c>
      <c r="W164" s="102">
        <f t="shared" si="100"/>
        <v>46266</v>
      </c>
      <c r="X164" s="102">
        <f t="shared" si="100"/>
        <v>46296</v>
      </c>
      <c r="Y164" s="102">
        <f t="shared" si="100"/>
        <v>46327</v>
      </c>
      <c r="Z164" s="102">
        <f t="shared" si="100"/>
        <v>46357</v>
      </c>
      <c r="AA164" s="102">
        <f t="shared" si="100"/>
        <v>46388</v>
      </c>
    </row>
    <row r="165" spans="1:27" hidden="1" x14ac:dyDescent="0.25">
      <c r="A165" s="746"/>
      <c r="B165" s="340" t="s">
        <v>18</v>
      </c>
      <c r="C165" s="13">
        <f>((C3*0.5)-C39)*C75*C132*C$106</f>
        <v>0</v>
      </c>
      <c r="D165" s="13">
        <f>((D3*0.5)+C21-D39)*D75*D132*D$106</f>
        <v>0</v>
      </c>
      <c r="E165" s="13">
        <f t="shared" ref="E165:AA165" si="101">((E3*0.5)+D21-E39)*E75*E132*E$106</f>
        <v>0</v>
      </c>
      <c r="F165" s="13">
        <f t="shared" si="101"/>
        <v>0</v>
      </c>
      <c r="G165" s="13">
        <f t="shared" si="101"/>
        <v>0</v>
      </c>
      <c r="H165" s="13">
        <f t="shared" si="101"/>
        <v>0</v>
      </c>
      <c r="I165" s="13">
        <f t="shared" si="101"/>
        <v>0</v>
      </c>
      <c r="J165" s="13">
        <f t="shared" si="101"/>
        <v>0</v>
      </c>
      <c r="K165" s="13">
        <f t="shared" si="101"/>
        <v>0</v>
      </c>
      <c r="L165" s="13">
        <f t="shared" si="101"/>
        <v>0</v>
      </c>
      <c r="M165" s="13">
        <f t="shared" si="101"/>
        <v>0</v>
      </c>
      <c r="N165" s="13">
        <f t="shared" si="101"/>
        <v>0</v>
      </c>
      <c r="O165" s="13">
        <f t="shared" si="101"/>
        <v>0</v>
      </c>
      <c r="P165" s="13">
        <f t="shared" si="101"/>
        <v>0</v>
      </c>
      <c r="Q165" s="13">
        <f t="shared" si="101"/>
        <v>0</v>
      </c>
      <c r="R165" s="13">
        <f t="shared" si="101"/>
        <v>0</v>
      </c>
      <c r="S165" s="13">
        <f t="shared" si="101"/>
        <v>0</v>
      </c>
      <c r="T165" s="13">
        <f t="shared" si="101"/>
        <v>0</v>
      </c>
      <c r="U165" s="13">
        <f t="shared" si="101"/>
        <v>0</v>
      </c>
      <c r="V165" s="13">
        <f t="shared" si="101"/>
        <v>0</v>
      </c>
      <c r="W165" s="13">
        <f t="shared" si="101"/>
        <v>0</v>
      </c>
      <c r="X165" s="13">
        <f t="shared" si="101"/>
        <v>0</v>
      </c>
      <c r="Y165" s="13">
        <f t="shared" si="101"/>
        <v>0</v>
      </c>
      <c r="Z165" s="13">
        <f t="shared" si="101"/>
        <v>0</v>
      </c>
      <c r="AA165" s="13">
        <f t="shared" si="101"/>
        <v>0</v>
      </c>
    </row>
    <row r="166" spans="1:27" hidden="1" x14ac:dyDescent="0.25">
      <c r="A166" s="746"/>
      <c r="B166" s="169" t="s">
        <v>0</v>
      </c>
      <c r="C166" s="13">
        <f t="shared" ref="C166:C177" si="102">((C4*0.5)-C40)*C76*C133*C$106</f>
        <v>0</v>
      </c>
      <c r="D166" s="13">
        <f t="shared" ref="D166:AA166" si="103">((D4*0.5)+C22-D40)*D76*D133*D$106</f>
        <v>0</v>
      </c>
      <c r="E166" s="13">
        <f t="shared" si="103"/>
        <v>0</v>
      </c>
      <c r="F166" s="13">
        <f t="shared" si="103"/>
        <v>0</v>
      </c>
      <c r="G166" s="13">
        <f t="shared" si="103"/>
        <v>0</v>
      </c>
      <c r="H166" s="13">
        <f t="shared" si="103"/>
        <v>0</v>
      </c>
      <c r="I166" s="13">
        <f t="shared" si="103"/>
        <v>0</v>
      </c>
      <c r="J166" s="13">
        <f t="shared" si="103"/>
        <v>0</v>
      </c>
      <c r="K166" s="13">
        <f t="shared" si="103"/>
        <v>0</v>
      </c>
      <c r="L166" s="13">
        <f t="shared" si="103"/>
        <v>0</v>
      </c>
      <c r="M166" s="13">
        <f t="shared" si="103"/>
        <v>0</v>
      </c>
      <c r="N166" s="13">
        <f t="shared" si="103"/>
        <v>0</v>
      </c>
      <c r="O166" s="13">
        <f t="shared" si="103"/>
        <v>0</v>
      </c>
      <c r="P166" s="13">
        <f t="shared" si="103"/>
        <v>0</v>
      </c>
      <c r="Q166" s="13">
        <f t="shared" si="103"/>
        <v>0</v>
      </c>
      <c r="R166" s="13">
        <f t="shared" si="103"/>
        <v>0</v>
      </c>
      <c r="S166" s="13">
        <f t="shared" si="103"/>
        <v>0</v>
      </c>
      <c r="T166" s="13">
        <f t="shared" si="103"/>
        <v>0</v>
      </c>
      <c r="U166" s="13">
        <f t="shared" si="103"/>
        <v>0</v>
      </c>
      <c r="V166" s="13">
        <f t="shared" si="103"/>
        <v>0</v>
      </c>
      <c r="W166" s="13">
        <f t="shared" si="103"/>
        <v>0</v>
      </c>
      <c r="X166" s="13">
        <f t="shared" si="103"/>
        <v>0</v>
      </c>
      <c r="Y166" s="13">
        <f t="shared" si="103"/>
        <v>0</v>
      </c>
      <c r="Z166" s="13">
        <f t="shared" si="103"/>
        <v>0</v>
      </c>
      <c r="AA166" s="13">
        <f t="shared" si="103"/>
        <v>0</v>
      </c>
    </row>
    <row r="167" spans="1:27" hidden="1" x14ac:dyDescent="0.25">
      <c r="A167" s="746"/>
      <c r="B167" s="169" t="s">
        <v>19</v>
      </c>
      <c r="C167" s="13">
        <f t="shared" si="102"/>
        <v>0</v>
      </c>
      <c r="D167" s="13">
        <f t="shared" ref="D167:AA167" si="104">((D5*0.5)+C23-D41)*D77*D134*D$106</f>
        <v>0</v>
      </c>
      <c r="E167" s="13">
        <f t="shared" si="104"/>
        <v>0</v>
      </c>
      <c r="F167" s="13">
        <f t="shared" si="104"/>
        <v>0</v>
      </c>
      <c r="G167" s="13">
        <f t="shared" si="104"/>
        <v>0</v>
      </c>
      <c r="H167" s="13">
        <f t="shared" si="104"/>
        <v>0</v>
      </c>
      <c r="I167" s="13">
        <f t="shared" si="104"/>
        <v>0</v>
      </c>
      <c r="J167" s="13">
        <f t="shared" si="104"/>
        <v>0</v>
      </c>
      <c r="K167" s="13">
        <f t="shared" si="104"/>
        <v>0</v>
      </c>
      <c r="L167" s="13">
        <f t="shared" si="104"/>
        <v>0</v>
      </c>
      <c r="M167" s="13">
        <f t="shared" si="104"/>
        <v>0</v>
      </c>
      <c r="N167" s="13">
        <f t="shared" si="104"/>
        <v>0</v>
      </c>
      <c r="O167" s="13">
        <f t="shared" si="104"/>
        <v>0</v>
      </c>
      <c r="P167" s="13">
        <f t="shared" si="104"/>
        <v>0</v>
      </c>
      <c r="Q167" s="13">
        <f t="shared" si="104"/>
        <v>0</v>
      </c>
      <c r="R167" s="13">
        <f t="shared" si="104"/>
        <v>0</v>
      </c>
      <c r="S167" s="13">
        <f t="shared" si="104"/>
        <v>0</v>
      </c>
      <c r="T167" s="13">
        <f t="shared" si="104"/>
        <v>0</v>
      </c>
      <c r="U167" s="13">
        <f t="shared" si="104"/>
        <v>0</v>
      </c>
      <c r="V167" s="13">
        <f t="shared" si="104"/>
        <v>0</v>
      </c>
      <c r="W167" s="13">
        <f t="shared" si="104"/>
        <v>0</v>
      </c>
      <c r="X167" s="13">
        <f t="shared" si="104"/>
        <v>0</v>
      </c>
      <c r="Y167" s="13">
        <f t="shared" si="104"/>
        <v>0</v>
      </c>
      <c r="Z167" s="13">
        <f t="shared" si="104"/>
        <v>0</v>
      </c>
      <c r="AA167" s="13">
        <f t="shared" si="104"/>
        <v>0</v>
      </c>
    </row>
    <row r="168" spans="1:27" hidden="1" x14ac:dyDescent="0.25">
      <c r="A168" s="746"/>
      <c r="B168" s="169" t="s">
        <v>1</v>
      </c>
      <c r="C168" s="13">
        <f t="shared" si="102"/>
        <v>0</v>
      </c>
      <c r="D168" s="13">
        <f t="shared" ref="D168:AA168" si="105">((D6*0.5)+C24-D42)*D78*D135*D$106</f>
        <v>0</v>
      </c>
      <c r="E168" s="13">
        <f t="shared" si="105"/>
        <v>19.242485315990997</v>
      </c>
      <c r="F168" s="13">
        <f t="shared" si="105"/>
        <v>136.90182913033857</v>
      </c>
      <c r="G168" s="13">
        <f t="shared" si="105"/>
        <v>450.95059431948079</v>
      </c>
      <c r="H168" s="13">
        <f t="shared" si="105"/>
        <v>2034.3744992511831</v>
      </c>
      <c r="I168" s="13">
        <f t="shared" si="105"/>
        <v>2693.7149494088503</v>
      </c>
      <c r="J168" s="13">
        <f t="shared" si="105"/>
        <v>2547.6363405494385</v>
      </c>
      <c r="K168" s="13">
        <f t="shared" si="105"/>
        <v>1043.8065018736661</v>
      </c>
      <c r="L168" s="13">
        <f t="shared" si="105"/>
        <v>145.40132799689837</v>
      </c>
      <c r="M168" s="13">
        <f t="shared" si="105"/>
        <v>38.810323832340742</v>
      </c>
      <c r="N168" s="13">
        <f t="shared" si="105"/>
        <v>0.54389450087661106</v>
      </c>
      <c r="O168" s="13">
        <f t="shared" si="105"/>
        <v>5.8045426368872138E-2</v>
      </c>
      <c r="P168" s="13">
        <f t="shared" si="105"/>
        <v>2.3895367188519026</v>
      </c>
      <c r="Q168" s="13">
        <f t="shared" si="105"/>
        <v>70.002784200859793</v>
      </c>
      <c r="R168" s="13">
        <f t="shared" si="105"/>
        <v>235.84719117748404</v>
      </c>
      <c r="S168" s="13">
        <f t="shared" si="105"/>
        <v>772.67542283922751</v>
      </c>
      <c r="T168" s="13">
        <f t="shared" si="105"/>
        <v>3150.4972284734849</v>
      </c>
      <c r="U168" s="13">
        <f t="shared" si="105"/>
        <v>4129.2450473443869</v>
      </c>
      <c r="V168" s="13">
        <f t="shared" si="105"/>
        <v>3905.3184688145934</v>
      </c>
      <c r="W168" s="13">
        <f t="shared" si="105"/>
        <v>1600.0701296154546</v>
      </c>
      <c r="X168" s="13">
        <f t="shared" si="105"/>
        <v>222.88836227465345</v>
      </c>
      <c r="Y168" s="13">
        <f t="shared" si="105"/>
        <v>58.335653500716489</v>
      </c>
      <c r="Z168" s="13">
        <f t="shared" si="105"/>
        <v>0.6481739277857389</v>
      </c>
      <c r="AA168" s="13">
        <f t="shared" si="105"/>
        <v>5.8045426368872138E-2</v>
      </c>
    </row>
    <row r="169" spans="1:27" hidden="1" x14ac:dyDescent="0.25">
      <c r="A169" s="746"/>
      <c r="B169" s="169" t="s">
        <v>20</v>
      </c>
      <c r="C169" s="13">
        <f t="shared" si="102"/>
        <v>0</v>
      </c>
      <c r="D169" s="13">
        <f t="shared" ref="D169:AA169" si="106">((D7*0.5)+C25-D43)*D79*D136*D$106</f>
        <v>0</v>
      </c>
      <c r="E169" s="13">
        <f t="shared" si="106"/>
        <v>0</v>
      </c>
      <c r="F169" s="13">
        <f t="shared" si="106"/>
        <v>0</v>
      </c>
      <c r="G169" s="13">
        <f t="shared" si="106"/>
        <v>0</v>
      </c>
      <c r="H169" s="13">
        <f t="shared" si="106"/>
        <v>0</v>
      </c>
      <c r="I169" s="13">
        <f t="shared" si="106"/>
        <v>0</v>
      </c>
      <c r="J169" s="13">
        <f t="shared" si="106"/>
        <v>0</v>
      </c>
      <c r="K169" s="13">
        <f t="shared" si="106"/>
        <v>0</v>
      </c>
      <c r="L169" s="13">
        <f t="shared" si="106"/>
        <v>0</v>
      </c>
      <c r="M169" s="13">
        <f t="shared" si="106"/>
        <v>0</v>
      </c>
      <c r="N169" s="13">
        <f t="shared" si="106"/>
        <v>0</v>
      </c>
      <c r="O169" s="13">
        <f t="shared" si="106"/>
        <v>0</v>
      </c>
      <c r="P169" s="13">
        <f t="shared" si="106"/>
        <v>0</v>
      </c>
      <c r="Q169" s="13">
        <f t="shared" si="106"/>
        <v>0</v>
      </c>
      <c r="R169" s="13">
        <f t="shared" si="106"/>
        <v>0</v>
      </c>
      <c r="S169" s="13">
        <f t="shared" si="106"/>
        <v>0</v>
      </c>
      <c r="T169" s="13">
        <f t="shared" si="106"/>
        <v>0</v>
      </c>
      <c r="U169" s="13">
        <f t="shared" si="106"/>
        <v>0</v>
      </c>
      <c r="V169" s="13">
        <f t="shared" si="106"/>
        <v>0</v>
      </c>
      <c r="W169" s="13">
        <f t="shared" si="106"/>
        <v>0</v>
      </c>
      <c r="X169" s="13">
        <f t="shared" si="106"/>
        <v>0</v>
      </c>
      <c r="Y169" s="13">
        <f t="shared" si="106"/>
        <v>0</v>
      </c>
      <c r="Z169" s="13">
        <f t="shared" si="106"/>
        <v>0</v>
      </c>
      <c r="AA169" s="13">
        <f t="shared" si="106"/>
        <v>0</v>
      </c>
    </row>
    <row r="170" spans="1:27" hidden="1" x14ac:dyDescent="0.25">
      <c r="A170" s="746"/>
      <c r="B170" s="58" t="s">
        <v>9</v>
      </c>
      <c r="C170" s="13">
        <f t="shared" si="102"/>
        <v>0</v>
      </c>
      <c r="D170" s="13">
        <f t="shared" ref="D170:AA170" si="107">((D8*0.5)+C26-D44)*D80*D137*D$106</f>
        <v>0</v>
      </c>
      <c r="E170" s="13">
        <f t="shared" si="107"/>
        <v>0</v>
      </c>
      <c r="F170" s="13">
        <f t="shared" si="107"/>
        <v>0</v>
      </c>
      <c r="G170" s="13">
        <f t="shared" si="107"/>
        <v>0</v>
      </c>
      <c r="H170" s="13">
        <f t="shared" si="107"/>
        <v>0</v>
      </c>
      <c r="I170" s="13">
        <f t="shared" si="107"/>
        <v>0</v>
      </c>
      <c r="J170" s="13">
        <f t="shared" si="107"/>
        <v>0</v>
      </c>
      <c r="K170" s="13">
        <f t="shared" si="107"/>
        <v>0</v>
      </c>
      <c r="L170" s="13">
        <f t="shared" si="107"/>
        <v>0</v>
      </c>
      <c r="M170" s="13">
        <f t="shared" si="107"/>
        <v>0</v>
      </c>
      <c r="N170" s="13">
        <f t="shared" si="107"/>
        <v>0</v>
      </c>
      <c r="O170" s="13">
        <f t="shared" si="107"/>
        <v>0</v>
      </c>
      <c r="P170" s="13">
        <f t="shared" si="107"/>
        <v>0</v>
      </c>
      <c r="Q170" s="13">
        <f t="shared" si="107"/>
        <v>0</v>
      </c>
      <c r="R170" s="13">
        <f t="shared" si="107"/>
        <v>0</v>
      </c>
      <c r="S170" s="13">
        <f t="shared" si="107"/>
        <v>0</v>
      </c>
      <c r="T170" s="13">
        <f t="shared" si="107"/>
        <v>0</v>
      </c>
      <c r="U170" s="13">
        <f t="shared" si="107"/>
        <v>0</v>
      </c>
      <c r="V170" s="13">
        <f t="shared" si="107"/>
        <v>0</v>
      </c>
      <c r="W170" s="13">
        <f t="shared" si="107"/>
        <v>0</v>
      </c>
      <c r="X170" s="13">
        <f t="shared" si="107"/>
        <v>0</v>
      </c>
      <c r="Y170" s="13">
        <f t="shared" si="107"/>
        <v>0</v>
      </c>
      <c r="Z170" s="13">
        <f t="shared" si="107"/>
        <v>0</v>
      </c>
      <c r="AA170" s="13">
        <f t="shared" si="107"/>
        <v>0</v>
      </c>
    </row>
    <row r="171" spans="1:27" hidden="1" x14ac:dyDescent="0.25">
      <c r="A171" s="746"/>
      <c r="B171" s="58" t="s">
        <v>3</v>
      </c>
      <c r="C171" s="13">
        <f t="shared" si="102"/>
        <v>0</v>
      </c>
      <c r="D171" s="13">
        <f t="shared" ref="D171:AA171" si="108">((D9*0.5)+C27-D45)*D81*D138*D$106</f>
        <v>0</v>
      </c>
      <c r="E171" s="13">
        <f t="shared" si="108"/>
        <v>0</v>
      </c>
      <c r="F171" s="13">
        <f t="shared" si="108"/>
        <v>0</v>
      </c>
      <c r="G171" s="13">
        <f t="shared" si="108"/>
        <v>0</v>
      </c>
      <c r="H171" s="13">
        <f t="shared" si="108"/>
        <v>15.00306424650449</v>
      </c>
      <c r="I171" s="13">
        <f t="shared" si="108"/>
        <v>38.944909427977393</v>
      </c>
      <c r="J171" s="13">
        <f t="shared" si="108"/>
        <v>36.929944762180163</v>
      </c>
      <c r="K171" s="13">
        <f t="shared" si="108"/>
        <v>16.179252792436152</v>
      </c>
      <c r="L171" s="13">
        <f t="shared" si="108"/>
        <v>8.2801890314477955</v>
      </c>
      <c r="M171" s="13">
        <f t="shared" si="108"/>
        <v>14.401707668128074</v>
      </c>
      <c r="N171" s="13">
        <f t="shared" si="108"/>
        <v>27.916568395428122</v>
      </c>
      <c r="O171" s="13">
        <f t="shared" si="108"/>
        <v>36.120173394561292</v>
      </c>
      <c r="P171" s="13">
        <f t="shared" si="108"/>
        <v>29.757031024721545</v>
      </c>
      <c r="Q171" s="13">
        <f t="shared" si="108"/>
        <v>23.283953458006422</v>
      </c>
      <c r="R171" s="13">
        <f t="shared" si="108"/>
        <v>13.092885980202164</v>
      </c>
      <c r="S171" s="13">
        <f t="shared" si="108"/>
        <v>15.352224291220052</v>
      </c>
      <c r="T171" s="13">
        <f t="shared" si="108"/>
        <v>45.996944664441109</v>
      </c>
      <c r="U171" s="13">
        <f t="shared" si="108"/>
        <v>59.699365892461145</v>
      </c>
      <c r="V171" s="13">
        <f t="shared" si="108"/>
        <v>56.610589602808417</v>
      </c>
      <c r="W171" s="13">
        <f t="shared" si="108"/>
        <v>24.801473324993509</v>
      </c>
      <c r="X171" s="13">
        <f t="shared" si="108"/>
        <v>12.692853620864565</v>
      </c>
      <c r="Y171" s="13">
        <f t="shared" si="108"/>
        <v>21.647153267153264</v>
      </c>
      <c r="Z171" s="13">
        <f t="shared" si="108"/>
        <v>33.26893682138715</v>
      </c>
      <c r="AA171" s="13">
        <f t="shared" si="108"/>
        <v>36.120173394561292</v>
      </c>
    </row>
    <row r="172" spans="1:27" ht="15.75" hidden="1" customHeight="1" x14ac:dyDescent="0.25">
      <c r="A172" s="746"/>
      <c r="B172" s="58" t="s">
        <v>4</v>
      </c>
      <c r="C172" s="13">
        <f t="shared" si="102"/>
        <v>0</v>
      </c>
      <c r="D172" s="13">
        <f t="shared" ref="D172:AA172" si="109">((D10*0.5)+C28-D46)*D82*D139*D$106</f>
        <v>0</v>
      </c>
      <c r="E172" s="13">
        <f t="shared" si="109"/>
        <v>0</v>
      </c>
      <c r="F172" s="13">
        <f t="shared" si="109"/>
        <v>0</v>
      </c>
      <c r="G172" s="13">
        <f t="shared" si="109"/>
        <v>0</v>
      </c>
      <c r="H172" s="13">
        <f t="shared" si="109"/>
        <v>0</v>
      </c>
      <c r="I172" s="13">
        <f t="shared" si="109"/>
        <v>0</v>
      </c>
      <c r="J172" s="13">
        <f t="shared" si="109"/>
        <v>0</v>
      </c>
      <c r="K172" s="13">
        <f t="shared" si="109"/>
        <v>0</v>
      </c>
      <c r="L172" s="13">
        <f t="shared" si="109"/>
        <v>0</v>
      </c>
      <c r="M172" s="13">
        <f t="shared" si="109"/>
        <v>0</v>
      </c>
      <c r="N172" s="13">
        <f t="shared" si="109"/>
        <v>0</v>
      </c>
      <c r="O172" s="13">
        <f t="shared" si="109"/>
        <v>0</v>
      </c>
      <c r="P172" s="13">
        <f t="shared" si="109"/>
        <v>0</v>
      </c>
      <c r="Q172" s="13">
        <f t="shared" si="109"/>
        <v>0</v>
      </c>
      <c r="R172" s="13">
        <f t="shared" si="109"/>
        <v>0</v>
      </c>
      <c r="S172" s="13">
        <f t="shared" si="109"/>
        <v>0</v>
      </c>
      <c r="T172" s="13">
        <f t="shared" si="109"/>
        <v>0</v>
      </c>
      <c r="U172" s="13">
        <f t="shared" si="109"/>
        <v>0</v>
      </c>
      <c r="V172" s="13">
        <f t="shared" si="109"/>
        <v>0</v>
      </c>
      <c r="W172" s="13">
        <f t="shared" si="109"/>
        <v>0</v>
      </c>
      <c r="X172" s="13">
        <f t="shared" si="109"/>
        <v>0</v>
      </c>
      <c r="Y172" s="13">
        <f t="shared" si="109"/>
        <v>0</v>
      </c>
      <c r="Z172" s="13">
        <f t="shared" si="109"/>
        <v>0</v>
      </c>
      <c r="AA172" s="13">
        <f t="shared" si="109"/>
        <v>0</v>
      </c>
    </row>
    <row r="173" spans="1:27" hidden="1" x14ac:dyDescent="0.25">
      <c r="A173" s="746"/>
      <c r="B173" s="58" t="s">
        <v>5</v>
      </c>
      <c r="C173" s="13">
        <f t="shared" si="102"/>
        <v>0</v>
      </c>
      <c r="D173" s="13">
        <f t="shared" ref="D173:AA173" si="110">((D11*0.5)+C29-D47)*D83*D140*D$106</f>
        <v>0</v>
      </c>
      <c r="E173" s="13">
        <f t="shared" si="110"/>
        <v>0</v>
      </c>
      <c r="F173" s="13">
        <f t="shared" si="110"/>
        <v>0</v>
      </c>
      <c r="G173" s="13">
        <f t="shared" si="110"/>
        <v>0</v>
      </c>
      <c r="H173" s="13">
        <f t="shared" si="110"/>
        <v>0</v>
      </c>
      <c r="I173" s="13">
        <f t="shared" si="110"/>
        <v>0</v>
      </c>
      <c r="J173" s="13">
        <f t="shared" si="110"/>
        <v>0</v>
      </c>
      <c r="K173" s="13">
        <f t="shared" si="110"/>
        <v>0</v>
      </c>
      <c r="L173" s="13">
        <f t="shared" si="110"/>
        <v>0</v>
      </c>
      <c r="M173" s="13">
        <f t="shared" si="110"/>
        <v>0</v>
      </c>
      <c r="N173" s="13">
        <f t="shared" si="110"/>
        <v>0</v>
      </c>
      <c r="O173" s="13">
        <f t="shared" si="110"/>
        <v>0</v>
      </c>
      <c r="P173" s="13">
        <f t="shared" si="110"/>
        <v>0</v>
      </c>
      <c r="Q173" s="13">
        <f t="shared" si="110"/>
        <v>0</v>
      </c>
      <c r="R173" s="13">
        <f t="shared" si="110"/>
        <v>0</v>
      </c>
      <c r="S173" s="13">
        <f t="shared" si="110"/>
        <v>0</v>
      </c>
      <c r="T173" s="13">
        <f t="shared" si="110"/>
        <v>0</v>
      </c>
      <c r="U173" s="13">
        <f t="shared" si="110"/>
        <v>0</v>
      </c>
      <c r="V173" s="13">
        <f t="shared" si="110"/>
        <v>0</v>
      </c>
      <c r="W173" s="13">
        <f t="shared" si="110"/>
        <v>0</v>
      </c>
      <c r="X173" s="13">
        <f t="shared" si="110"/>
        <v>0</v>
      </c>
      <c r="Y173" s="13">
        <f t="shared" si="110"/>
        <v>0</v>
      </c>
      <c r="Z173" s="13">
        <f t="shared" si="110"/>
        <v>0</v>
      </c>
      <c r="AA173" s="13">
        <f t="shared" si="110"/>
        <v>0</v>
      </c>
    </row>
    <row r="174" spans="1:27" hidden="1" x14ac:dyDescent="0.25">
      <c r="A174" s="746"/>
      <c r="B174" s="58" t="s">
        <v>21</v>
      </c>
      <c r="C174" s="13">
        <f t="shared" si="102"/>
        <v>0</v>
      </c>
      <c r="D174" s="13">
        <f t="shared" ref="D174:AA174" si="111">((D12*0.5)+C30-D48)*D84*D141*D$106</f>
        <v>0</v>
      </c>
      <c r="E174" s="13">
        <f t="shared" si="111"/>
        <v>0</v>
      </c>
      <c r="F174" s="13">
        <f t="shared" si="111"/>
        <v>0</v>
      </c>
      <c r="G174" s="13">
        <f t="shared" si="111"/>
        <v>0</v>
      </c>
      <c r="H174" s="13">
        <f t="shared" si="111"/>
        <v>0</v>
      </c>
      <c r="I174" s="13">
        <f t="shared" si="111"/>
        <v>0</v>
      </c>
      <c r="J174" s="13">
        <f t="shared" si="111"/>
        <v>0</v>
      </c>
      <c r="K174" s="13">
        <f t="shared" si="111"/>
        <v>0</v>
      </c>
      <c r="L174" s="13">
        <f t="shared" si="111"/>
        <v>0</v>
      </c>
      <c r="M174" s="13">
        <f t="shared" si="111"/>
        <v>0</v>
      </c>
      <c r="N174" s="13">
        <f t="shared" si="111"/>
        <v>0</v>
      </c>
      <c r="O174" s="13">
        <f t="shared" si="111"/>
        <v>0</v>
      </c>
      <c r="P174" s="13">
        <f t="shared" si="111"/>
        <v>0</v>
      </c>
      <c r="Q174" s="13">
        <f t="shared" si="111"/>
        <v>0</v>
      </c>
      <c r="R174" s="13">
        <f t="shared" si="111"/>
        <v>0</v>
      </c>
      <c r="S174" s="13">
        <f t="shared" si="111"/>
        <v>0</v>
      </c>
      <c r="T174" s="13">
        <f t="shared" si="111"/>
        <v>0</v>
      </c>
      <c r="U174" s="13">
        <f t="shared" si="111"/>
        <v>0</v>
      </c>
      <c r="V174" s="13">
        <f t="shared" si="111"/>
        <v>0</v>
      </c>
      <c r="W174" s="13">
        <f t="shared" si="111"/>
        <v>0</v>
      </c>
      <c r="X174" s="13">
        <f t="shared" si="111"/>
        <v>0</v>
      </c>
      <c r="Y174" s="13">
        <f t="shared" si="111"/>
        <v>0</v>
      </c>
      <c r="Z174" s="13">
        <f t="shared" si="111"/>
        <v>0</v>
      </c>
      <c r="AA174" s="13">
        <f t="shared" si="111"/>
        <v>0</v>
      </c>
    </row>
    <row r="175" spans="1:27" hidden="1" x14ac:dyDescent="0.25">
      <c r="A175" s="746"/>
      <c r="B175" s="58" t="s">
        <v>22</v>
      </c>
      <c r="C175" s="13">
        <f t="shared" si="102"/>
        <v>0</v>
      </c>
      <c r="D175" s="13">
        <f t="shared" ref="D175:AA175" si="112">((D13*0.5)+C31-D49)*D85*D142*D$106</f>
        <v>0</v>
      </c>
      <c r="E175" s="13">
        <f t="shared" si="112"/>
        <v>0</v>
      </c>
      <c r="F175" s="13">
        <f t="shared" si="112"/>
        <v>0</v>
      </c>
      <c r="G175" s="13">
        <f t="shared" si="112"/>
        <v>0</v>
      </c>
      <c r="H175" s="13">
        <f t="shared" si="112"/>
        <v>0</v>
      </c>
      <c r="I175" s="13">
        <f t="shared" si="112"/>
        <v>0</v>
      </c>
      <c r="J175" s="13">
        <f t="shared" si="112"/>
        <v>0</v>
      </c>
      <c r="K175" s="13">
        <f t="shared" si="112"/>
        <v>0</v>
      </c>
      <c r="L175" s="13">
        <f t="shared" si="112"/>
        <v>0</v>
      </c>
      <c r="M175" s="13">
        <f t="shared" si="112"/>
        <v>0</v>
      </c>
      <c r="N175" s="13">
        <f t="shared" si="112"/>
        <v>0</v>
      </c>
      <c r="O175" s="13">
        <f t="shared" si="112"/>
        <v>0</v>
      </c>
      <c r="P175" s="13">
        <f t="shared" si="112"/>
        <v>0</v>
      </c>
      <c r="Q175" s="13">
        <f t="shared" si="112"/>
        <v>0</v>
      </c>
      <c r="R175" s="13">
        <f t="shared" si="112"/>
        <v>0</v>
      </c>
      <c r="S175" s="13">
        <f t="shared" si="112"/>
        <v>0</v>
      </c>
      <c r="T175" s="13">
        <f t="shared" si="112"/>
        <v>0</v>
      </c>
      <c r="U175" s="13">
        <f t="shared" si="112"/>
        <v>0</v>
      </c>
      <c r="V175" s="13">
        <f t="shared" si="112"/>
        <v>0</v>
      </c>
      <c r="W175" s="13">
        <f t="shared" si="112"/>
        <v>0</v>
      </c>
      <c r="X175" s="13">
        <f t="shared" si="112"/>
        <v>0</v>
      </c>
      <c r="Y175" s="13">
        <f t="shared" si="112"/>
        <v>0</v>
      </c>
      <c r="Z175" s="13">
        <f t="shared" si="112"/>
        <v>0</v>
      </c>
      <c r="AA175" s="13">
        <f t="shared" si="112"/>
        <v>0</v>
      </c>
    </row>
    <row r="176" spans="1:27" ht="15.75" hidden="1" customHeight="1" x14ac:dyDescent="0.25">
      <c r="A176" s="746"/>
      <c r="B176" s="58" t="s">
        <v>7</v>
      </c>
      <c r="C176" s="13">
        <f t="shared" si="102"/>
        <v>0</v>
      </c>
      <c r="D176" s="13">
        <f t="shared" ref="D176:AA176" si="113">((D14*0.5)+C32-D50)*D86*D143*D$106</f>
        <v>0</v>
      </c>
      <c r="E176" s="13">
        <f t="shared" si="113"/>
        <v>0</v>
      </c>
      <c r="F176" s="13">
        <f t="shared" si="113"/>
        <v>0</v>
      </c>
      <c r="G176" s="13">
        <f t="shared" si="113"/>
        <v>0</v>
      </c>
      <c r="H176" s="13">
        <f t="shared" si="113"/>
        <v>0</v>
      </c>
      <c r="I176" s="13">
        <f t="shared" si="113"/>
        <v>0</v>
      </c>
      <c r="J176" s="13">
        <f t="shared" si="113"/>
        <v>0</v>
      </c>
      <c r="K176" s="13">
        <f t="shared" si="113"/>
        <v>0</v>
      </c>
      <c r="L176" s="13">
        <f t="shared" si="113"/>
        <v>0</v>
      </c>
      <c r="M176" s="13">
        <f t="shared" si="113"/>
        <v>0</v>
      </c>
      <c r="N176" s="13">
        <f t="shared" si="113"/>
        <v>0</v>
      </c>
      <c r="O176" s="13">
        <f t="shared" si="113"/>
        <v>0</v>
      </c>
      <c r="P176" s="13">
        <f t="shared" si="113"/>
        <v>0</v>
      </c>
      <c r="Q176" s="13">
        <f t="shared" si="113"/>
        <v>0</v>
      </c>
      <c r="R176" s="13">
        <f t="shared" si="113"/>
        <v>0</v>
      </c>
      <c r="S176" s="13">
        <f t="shared" si="113"/>
        <v>0</v>
      </c>
      <c r="T176" s="13">
        <f t="shared" si="113"/>
        <v>0</v>
      </c>
      <c r="U176" s="13">
        <f t="shared" si="113"/>
        <v>0</v>
      </c>
      <c r="V176" s="13">
        <f t="shared" si="113"/>
        <v>0</v>
      </c>
      <c r="W176" s="13">
        <f t="shared" si="113"/>
        <v>0</v>
      </c>
      <c r="X176" s="13">
        <f t="shared" si="113"/>
        <v>0</v>
      </c>
      <c r="Y176" s="13">
        <f t="shared" si="113"/>
        <v>0</v>
      </c>
      <c r="Z176" s="13">
        <f t="shared" si="113"/>
        <v>0</v>
      </c>
      <c r="AA176" s="13">
        <f t="shared" si="113"/>
        <v>0</v>
      </c>
    </row>
    <row r="177" spans="1:27" ht="15.75" hidden="1" customHeight="1" x14ac:dyDescent="0.25">
      <c r="A177" s="746"/>
      <c r="B177" s="58" t="s">
        <v>8</v>
      </c>
      <c r="C177" s="13">
        <f t="shared" si="102"/>
        <v>0</v>
      </c>
      <c r="D177" s="13">
        <f t="shared" ref="D177:AA177" si="114">((D15*0.5)+C33-D51)*D87*D144*D$106</f>
        <v>0</v>
      </c>
      <c r="E177" s="13">
        <f t="shared" si="114"/>
        <v>0</v>
      </c>
      <c r="F177" s="13">
        <f t="shared" si="114"/>
        <v>0</v>
      </c>
      <c r="G177" s="13">
        <f t="shared" si="114"/>
        <v>0</v>
      </c>
      <c r="H177" s="13">
        <f t="shared" si="114"/>
        <v>0</v>
      </c>
      <c r="I177" s="13">
        <f t="shared" si="114"/>
        <v>0</v>
      </c>
      <c r="J177" s="13">
        <f t="shared" si="114"/>
        <v>0</v>
      </c>
      <c r="K177" s="13">
        <f t="shared" si="114"/>
        <v>0</v>
      </c>
      <c r="L177" s="13">
        <f t="shared" si="114"/>
        <v>0</v>
      </c>
      <c r="M177" s="13">
        <f t="shared" si="114"/>
        <v>0</v>
      </c>
      <c r="N177" s="13">
        <f t="shared" si="114"/>
        <v>0</v>
      </c>
      <c r="O177" s="13">
        <f t="shared" si="114"/>
        <v>0</v>
      </c>
      <c r="P177" s="13">
        <f t="shared" si="114"/>
        <v>0</v>
      </c>
      <c r="Q177" s="13">
        <f t="shared" si="114"/>
        <v>0</v>
      </c>
      <c r="R177" s="13">
        <f t="shared" si="114"/>
        <v>0</v>
      </c>
      <c r="S177" s="13">
        <f t="shared" si="114"/>
        <v>0</v>
      </c>
      <c r="T177" s="13">
        <f t="shared" si="114"/>
        <v>0</v>
      </c>
      <c r="U177" s="13">
        <f t="shared" si="114"/>
        <v>0</v>
      </c>
      <c r="V177" s="13">
        <f t="shared" si="114"/>
        <v>0</v>
      </c>
      <c r="W177" s="13">
        <f t="shared" si="114"/>
        <v>0</v>
      </c>
      <c r="X177" s="13">
        <f t="shared" si="114"/>
        <v>0</v>
      </c>
      <c r="Y177" s="13">
        <f t="shared" si="114"/>
        <v>0</v>
      </c>
      <c r="Z177" s="13">
        <f t="shared" si="114"/>
        <v>0</v>
      </c>
      <c r="AA177" s="13">
        <f t="shared" si="114"/>
        <v>0</v>
      </c>
    </row>
    <row r="178" spans="1:27" ht="15.75" hidden="1" customHeight="1" x14ac:dyDescent="0.25">
      <c r="A178" s="746"/>
      <c r="B178" s="8"/>
      <c r="C178" s="2"/>
      <c r="D178" s="2"/>
      <c r="E178" s="2"/>
      <c r="F178" s="2"/>
      <c r="G178" s="2"/>
      <c r="H178" s="2"/>
      <c r="I178" s="2"/>
      <c r="J178" s="2"/>
      <c r="K178" s="2"/>
      <c r="L178" s="2"/>
      <c r="M178" s="2"/>
      <c r="N178" s="2"/>
      <c r="O178" s="2"/>
      <c r="P178" s="2"/>
      <c r="Q178" s="2"/>
      <c r="R178" s="2"/>
      <c r="S178" s="2"/>
      <c r="T178" s="2"/>
      <c r="U178" s="2"/>
      <c r="V178" s="2"/>
      <c r="W178" s="2"/>
      <c r="X178" s="2"/>
      <c r="Y178" s="2"/>
      <c r="Z178" s="2"/>
      <c r="AA178" s="2"/>
    </row>
    <row r="179" spans="1:27" ht="15.75" hidden="1" customHeight="1" x14ac:dyDescent="0.25">
      <c r="A179" s="746"/>
      <c r="B179" s="168" t="s">
        <v>24</v>
      </c>
      <c r="C179" s="13">
        <f>SUM(C165:C178)</f>
        <v>0</v>
      </c>
      <c r="D179" s="13">
        <f>SUM(D165:D178)</f>
        <v>0</v>
      </c>
      <c r="E179" s="13">
        <f t="shared" ref="E179:AA179" si="115">SUM(E165:E178)</f>
        <v>19.242485315990997</v>
      </c>
      <c r="F179" s="13">
        <f t="shared" si="115"/>
        <v>136.90182913033857</v>
      </c>
      <c r="G179" s="13">
        <f t="shared" si="115"/>
        <v>450.95059431948079</v>
      </c>
      <c r="H179" s="13">
        <f t="shared" si="115"/>
        <v>2049.3775634976878</v>
      </c>
      <c r="I179" s="13">
        <f t="shared" si="115"/>
        <v>2732.6598588368279</v>
      </c>
      <c r="J179" s="13">
        <f t="shared" si="115"/>
        <v>2584.5662853116187</v>
      </c>
      <c r="K179" s="13">
        <f t="shared" si="115"/>
        <v>1059.9857546661021</v>
      </c>
      <c r="L179" s="13">
        <f t="shared" si="115"/>
        <v>153.68151702834618</v>
      </c>
      <c r="M179" s="13">
        <f t="shared" si="115"/>
        <v>53.212031500468818</v>
      </c>
      <c r="N179" s="13">
        <f t="shared" si="115"/>
        <v>28.460462896304733</v>
      </c>
      <c r="O179" s="13">
        <f t="shared" si="115"/>
        <v>36.178218820930162</v>
      </c>
      <c r="P179" s="13">
        <f t="shared" si="115"/>
        <v>32.146567743573449</v>
      </c>
      <c r="Q179" s="13">
        <f t="shared" si="115"/>
        <v>93.286737658866215</v>
      </c>
      <c r="R179" s="13">
        <f t="shared" si="115"/>
        <v>248.9400771576862</v>
      </c>
      <c r="S179" s="13">
        <f t="shared" si="115"/>
        <v>788.02764713044758</v>
      </c>
      <c r="T179" s="13">
        <f t="shared" si="115"/>
        <v>3196.4941731379258</v>
      </c>
      <c r="U179" s="13">
        <f t="shared" si="115"/>
        <v>4188.944413236848</v>
      </c>
      <c r="V179" s="13">
        <f t="shared" si="115"/>
        <v>3961.9290584174018</v>
      </c>
      <c r="W179" s="13">
        <f t="shared" si="115"/>
        <v>1624.8716029404482</v>
      </c>
      <c r="X179" s="13">
        <f t="shared" si="115"/>
        <v>235.581215895518</v>
      </c>
      <c r="Y179" s="13">
        <f t="shared" si="115"/>
        <v>79.982806767869761</v>
      </c>
      <c r="Z179" s="13">
        <f t="shared" si="115"/>
        <v>33.917110749172892</v>
      </c>
      <c r="AA179" s="13">
        <f t="shared" si="115"/>
        <v>36.178218820930162</v>
      </c>
    </row>
    <row r="180" spans="1:27" ht="16.5" hidden="1" customHeight="1" x14ac:dyDescent="0.25">
      <c r="A180" s="747"/>
      <c r="B180" s="94" t="s">
        <v>25</v>
      </c>
      <c r="C180" s="14">
        <f>C179</f>
        <v>0</v>
      </c>
      <c r="D180" s="14">
        <f>C180+D179</f>
        <v>0</v>
      </c>
      <c r="E180" s="14">
        <f t="shared" ref="E180:AA180" si="116">D180+E179</f>
        <v>19.242485315990997</v>
      </c>
      <c r="F180" s="14">
        <f t="shared" si="116"/>
        <v>156.14431444632956</v>
      </c>
      <c r="G180" s="14">
        <f t="shared" si="116"/>
        <v>607.09490876581037</v>
      </c>
      <c r="H180" s="14">
        <f t="shared" si="116"/>
        <v>2656.4724722634983</v>
      </c>
      <c r="I180" s="14">
        <f t="shared" si="116"/>
        <v>5389.1323311003262</v>
      </c>
      <c r="J180" s="14">
        <f t="shared" si="116"/>
        <v>7973.6986164119444</v>
      </c>
      <c r="K180" s="14">
        <f t="shared" si="116"/>
        <v>9033.6843710780468</v>
      </c>
      <c r="L180" s="14">
        <f t="shared" si="116"/>
        <v>9187.365888106393</v>
      </c>
      <c r="M180" s="14">
        <f t="shared" si="116"/>
        <v>9240.5779196068615</v>
      </c>
      <c r="N180" s="14">
        <f t="shared" si="116"/>
        <v>9269.0383825031658</v>
      </c>
      <c r="O180" s="14">
        <f t="shared" si="116"/>
        <v>9305.2166013240967</v>
      </c>
      <c r="P180" s="14">
        <f t="shared" si="116"/>
        <v>9337.3631690676702</v>
      </c>
      <c r="Q180" s="14">
        <f t="shared" si="116"/>
        <v>9430.6499067265358</v>
      </c>
      <c r="R180" s="14">
        <f t="shared" si="116"/>
        <v>9679.5899838842215</v>
      </c>
      <c r="S180" s="14">
        <f t="shared" si="116"/>
        <v>10467.617631014669</v>
      </c>
      <c r="T180" s="14">
        <f t="shared" si="116"/>
        <v>13664.111804152595</v>
      </c>
      <c r="U180" s="14">
        <f t="shared" si="116"/>
        <v>17853.056217389443</v>
      </c>
      <c r="V180" s="14">
        <f t="shared" si="116"/>
        <v>21814.985275806845</v>
      </c>
      <c r="W180" s="14">
        <f t="shared" si="116"/>
        <v>23439.856878747294</v>
      </c>
      <c r="X180" s="14">
        <f t="shared" si="116"/>
        <v>23675.438094642814</v>
      </c>
      <c r="Y180" s="14">
        <f t="shared" si="116"/>
        <v>23755.420901410682</v>
      </c>
      <c r="Z180" s="14">
        <f t="shared" si="116"/>
        <v>23789.338012159853</v>
      </c>
      <c r="AA180" s="14">
        <f t="shared" si="116"/>
        <v>23825.516230980782</v>
      </c>
    </row>
    <row r="181" spans="1:27" hidden="1" x14ac:dyDescent="0.25">
      <c r="A181" s="68"/>
      <c r="B181" s="68"/>
      <c r="C181" s="71"/>
      <c r="D181" s="71"/>
      <c r="E181" s="71"/>
      <c r="F181" s="71"/>
      <c r="G181" s="71"/>
      <c r="H181" s="71"/>
      <c r="I181" s="71"/>
      <c r="J181" s="71"/>
      <c r="K181" s="71"/>
      <c r="L181" s="71"/>
      <c r="M181" s="71"/>
      <c r="N181" s="71"/>
    </row>
    <row r="182" spans="1:27" hidden="1" x14ac:dyDescent="0.25">
      <c r="A182" s="68"/>
      <c r="B182" s="68"/>
      <c r="C182" s="71"/>
      <c r="D182" s="71"/>
      <c r="E182" s="71"/>
      <c r="F182" s="71"/>
      <c r="G182" s="71"/>
      <c r="H182" s="71"/>
      <c r="I182" s="71"/>
      <c r="J182" s="71"/>
      <c r="K182" s="71"/>
      <c r="L182" s="71"/>
      <c r="M182" s="71"/>
      <c r="N182" s="71"/>
    </row>
    <row r="183" spans="1:27" ht="16.5" hidden="1" thickBot="1" x14ac:dyDescent="0.3">
      <c r="A183" s="745" t="s">
        <v>115</v>
      </c>
      <c r="B183" s="343" t="s">
        <v>131</v>
      </c>
      <c r="C183" s="102">
        <f>C$2</f>
        <v>45658</v>
      </c>
      <c r="D183" s="102">
        <f t="shared" ref="D183:AA183" si="117">D$2</f>
        <v>45689</v>
      </c>
      <c r="E183" s="102">
        <f t="shared" si="117"/>
        <v>45717</v>
      </c>
      <c r="F183" s="102">
        <f t="shared" si="117"/>
        <v>45748</v>
      </c>
      <c r="G183" s="102">
        <f t="shared" si="117"/>
        <v>45778</v>
      </c>
      <c r="H183" s="102">
        <f t="shared" si="117"/>
        <v>45809</v>
      </c>
      <c r="I183" s="102">
        <f t="shared" si="117"/>
        <v>45839</v>
      </c>
      <c r="J183" s="102">
        <f t="shared" si="117"/>
        <v>45870</v>
      </c>
      <c r="K183" s="102">
        <f t="shared" si="117"/>
        <v>45901</v>
      </c>
      <c r="L183" s="102">
        <f t="shared" si="117"/>
        <v>45931</v>
      </c>
      <c r="M183" s="102">
        <f t="shared" si="117"/>
        <v>45962</v>
      </c>
      <c r="N183" s="102">
        <f t="shared" si="117"/>
        <v>45992</v>
      </c>
      <c r="O183" s="102">
        <f t="shared" si="117"/>
        <v>46023</v>
      </c>
      <c r="P183" s="102">
        <f t="shared" si="117"/>
        <v>46054</v>
      </c>
      <c r="Q183" s="102">
        <f t="shared" si="117"/>
        <v>46082</v>
      </c>
      <c r="R183" s="102">
        <f t="shared" si="117"/>
        <v>46113</v>
      </c>
      <c r="S183" s="102">
        <f t="shared" si="117"/>
        <v>46143</v>
      </c>
      <c r="T183" s="102">
        <f t="shared" si="117"/>
        <v>46174</v>
      </c>
      <c r="U183" s="102">
        <f t="shared" si="117"/>
        <v>46204</v>
      </c>
      <c r="V183" s="102">
        <f t="shared" si="117"/>
        <v>46235</v>
      </c>
      <c r="W183" s="102">
        <f t="shared" si="117"/>
        <v>46266</v>
      </c>
      <c r="X183" s="102">
        <f t="shared" si="117"/>
        <v>46296</v>
      </c>
      <c r="Y183" s="102">
        <f t="shared" si="117"/>
        <v>46327</v>
      </c>
      <c r="Z183" s="102">
        <f t="shared" si="117"/>
        <v>46357</v>
      </c>
      <c r="AA183" s="102">
        <f t="shared" si="117"/>
        <v>46388</v>
      </c>
    </row>
    <row r="184" spans="1:27" hidden="1" x14ac:dyDescent="0.25">
      <c r="A184" s="746"/>
      <c r="B184" s="340" t="s">
        <v>18</v>
      </c>
      <c r="C184" s="13">
        <f>((C3*0.5)-C39)*C75*C149*C$106</f>
        <v>0</v>
      </c>
      <c r="D184" s="13">
        <f>((D3*0.5)+C21-D39)*D75*D149*D$106</f>
        <v>0</v>
      </c>
      <c r="E184" s="13">
        <f t="shared" ref="E184:AA184" si="118">((E3*0.5)+D21-E39)*E75*E149*E$106</f>
        <v>0</v>
      </c>
      <c r="F184" s="13">
        <f t="shared" si="118"/>
        <v>0</v>
      </c>
      <c r="G184" s="13">
        <f t="shared" si="118"/>
        <v>0</v>
      </c>
      <c r="H184" s="13">
        <f t="shared" si="118"/>
        <v>0</v>
      </c>
      <c r="I184" s="13">
        <f t="shared" si="118"/>
        <v>0</v>
      </c>
      <c r="J184" s="13">
        <f t="shared" si="118"/>
        <v>0</v>
      </c>
      <c r="K184" s="13">
        <f t="shared" si="118"/>
        <v>0</v>
      </c>
      <c r="L184" s="13">
        <f t="shared" si="118"/>
        <v>0</v>
      </c>
      <c r="M184" s="13">
        <f t="shared" si="118"/>
        <v>0</v>
      </c>
      <c r="N184" s="13">
        <f t="shared" si="118"/>
        <v>0</v>
      </c>
      <c r="O184" s="13">
        <f t="shared" si="118"/>
        <v>0</v>
      </c>
      <c r="P184" s="13">
        <f t="shared" si="118"/>
        <v>0</v>
      </c>
      <c r="Q184" s="13">
        <f t="shared" si="118"/>
        <v>0</v>
      </c>
      <c r="R184" s="13">
        <f t="shared" si="118"/>
        <v>0</v>
      </c>
      <c r="S184" s="13">
        <f t="shared" si="118"/>
        <v>0</v>
      </c>
      <c r="T184" s="13">
        <f t="shared" si="118"/>
        <v>0</v>
      </c>
      <c r="U184" s="13">
        <f t="shared" si="118"/>
        <v>0</v>
      </c>
      <c r="V184" s="13">
        <f t="shared" si="118"/>
        <v>0</v>
      </c>
      <c r="W184" s="13">
        <f t="shared" si="118"/>
        <v>0</v>
      </c>
      <c r="X184" s="13">
        <f t="shared" si="118"/>
        <v>0</v>
      </c>
      <c r="Y184" s="13">
        <f t="shared" si="118"/>
        <v>0</v>
      </c>
      <c r="Z184" s="13">
        <f t="shared" si="118"/>
        <v>0</v>
      </c>
      <c r="AA184" s="13">
        <f t="shared" si="118"/>
        <v>0</v>
      </c>
    </row>
    <row r="185" spans="1:27" hidden="1" x14ac:dyDescent="0.25">
      <c r="A185" s="746"/>
      <c r="B185" s="169" t="s">
        <v>0</v>
      </c>
      <c r="C185" s="13">
        <f t="shared" ref="C185:C196" si="119">((C4*0.5)-C40)*C76*C150*C$106</f>
        <v>0</v>
      </c>
      <c r="D185" s="13">
        <f t="shared" ref="D185:AA185" si="120">((D4*0.5)+C22-D40)*D76*D150*D$106</f>
        <v>0</v>
      </c>
      <c r="E185" s="13">
        <f t="shared" si="120"/>
        <v>0</v>
      </c>
      <c r="F185" s="13">
        <f t="shared" si="120"/>
        <v>0</v>
      </c>
      <c r="G185" s="13">
        <f t="shared" si="120"/>
        <v>0</v>
      </c>
      <c r="H185" s="13">
        <f t="shared" si="120"/>
        <v>0</v>
      </c>
      <c r="I185" s="13">
        <f t="shared" si="120"/>
        <v>0</v>
      </c>
      <c r="J185" s="13">
        <f t="shared" si="120"/>
        <v>0</v>
      </c>
      <c r="K185" s="13">
        <f t="shared" si="120"/>
        <v>0</v>
      </c>
      <c r="L185" s="13">
        <f t="shared" si="120"/>
        <v>0</v>
      </c>
      <c r="M185" s="13">
        <f t="shared" si="120"/>
        <v>0</v>
      </c>
      <c r="N185" s="13">
        <f t="shared" si="120"/>
        <v>0</v>
      </c>
      <c r="O185" s="13">
        <f t="shared" si="120"/>
        <v>0</v>
      </c>
      <c r="P185" s="13">
        <f t="shared" si="120"/>
        <v>0</v>
      </c>
      <c r="Q185" s="13">
        <f t="shared" si="120"/>
        <v>0</v>
      </c>
      <c r="R185" s="13">
        <f t="shared" si="120"/>
        <v>0</v>
      </c>
      <c r="S185" s="13">
        <f t="shared" si="120"/>
        <v>0</v>
      </c>
      <c r="T185" s="13">
        <f t="shared" si="120"/>
        <v>0</v>
      </c>
      <c r="U185" s="13">
        <f t="shared" si="120"/>
        <v>0</v>
      </c>
      <c r="V185" s="13">
        <f t="shared" si="120"/>
        <v>0</v>
      </c>
      <c r="W185" s="13">
        <f t="shared" si="120"/>
        <v>0</v>
      </c>
      <c r="X185" s="13">
        <f t="shared" si="120"/>
        <v>0</v>
      </c>
      <c r="Y185" s="13">
        <f t="shared" si="120"/>
        <v>0</v>
      </c>
      <c r="Z185" s="13">
        <f t="shared" si="120"/>
        <v>0</v>
      </c>
      <c r="AA185" s="13">
        <f t="shared" si="120"/>
        <v>0</v>
      </c>
    </row>
    <row r="186" spans="1:27" hidden="1" x14ac:dyDescent="0.25">
      <c r="A186" s="746"/>
      <c r="B186" s="169" t="s">
        <v>19</v>
      </c>
      <c r="C186" s="13">
        <f t="shared" si="119"/>
        <v>0</v>
      </c>
      <c r="D186" s="13">
        <f t="shared" ref="D186:AA186" si="121">((D5*0.5)+C23-D41)*D77*D151*D$106</f>
        <v>0</v>
      </c>
      <c r="E186" s="13">
        <f t="shared" si="121"/>
        <v>0</v>
      </c>
      <c r="F186" s="13">
        <f t="shared" si="121"/>
        <v>0</v>
      </c>
      <c r="G186" s="13">
        <f t="shared" si="121"/>
        <v>0</v>
      </c>
      <c r="H186" s="13">
        <f t="shared" si="121"/>
        <v>0</v>
      </c>
      <c r="I186" s="13">
        <f t="shared" si="121"/>
        <v>0</v>
      </c>
      <c r="J186" s="13">
        <f t="shared" si="121"/>
        <v>0</v>
      </c>
      <c r="K186" s="13">
        <f t="shared" si="121"/>
        <v>0</v>
      </c>
      <c r="L186" s="13">
        <f t="shared" si="121"/>
        <v>0</v>
      </c>
      <c r="M186" s="13">
        <f t="shared" si="121"/>
        <v>0</v>
      </c>
      <c r="N186" s="13">
        <f t="shared" si="121"/>
        <v>0</v>
      </c>
      <c r="O186" s="13">
        <f t="shared" si="121"/>
        <v>0</v>
      </c>
      <c r="P186" s="13">
        <f t="shared" si="121"/>
        <v>0</v>
      </c>
      <c r="Q186" s="13">
        <f t="shared" si="121"/>
        <v>0</v>
      </c>
      <c r="R186" s="13">
        <f t="shared" si="121"/>
        <v>0</v>
      </c>
      <c r="S186" s="13">
        <f t="shared" si="121"/>
        <v>0</v>
      </c>
      <c r="T186" s="13">
        <f t="shared" si="121"/>
        <v>0</v>
      </c>
      <c r="U186" s="13">
        <f t="shared" si="121"/>
        <v>0</v>
      </c>
      <c r="V186" s="13">
        <f t="shared" si="121"/>
        <v>0</v>
      </c>
      <c r="W186" s="13">
        <f t="shared" si="121"/>
        <v>0</v>
      </c>
      <c r="X186" s="13">
        <f t="shared" si="121"/>
        <v>0</v>
      </c>
      <c r="Y186" s="13">
        <f t="shared" si="121"/>
        <v>0</v>
      </c>
      <c r="Z186" s="13">
        <f t="shared" si="121"/>
        <v>0</v>
      </c>
      <c r="AA186" s="13">
        <f t="shared" si="121"/>
        <v>0</v>
      </c>
    </row>
    <row r="187" spans="1:27" hidden="1" x14ac:dyDescent="0.25">
      <c r="A187" s="746"/>
      <c r="B187" s="169" t="s">
        <v>1</v>
      </c>
      <c r="C187" s="13">
        <f t="shared" si="119"/>
        <v>0</v>
      </c>
      <c r="D187" s="13">
        <f t="shared" ref="D187:AA187" si="122">((D6*0.5)+C24-D42)*D78*D152*D$106</f>
        <v>0</v>
      </c>
      <c r="E187" s="13">
        <f t="shared" si="122"/>
        <v>0</v>
      </c>
      <c r="F187" s="13">
        <f t="shared" si="122"/>
        <v>53.303833397276406</v>
      </c>
      <c r="G187" s="13">
        <f t="shared" si="122"/>
        <v>488.01507588697109</v>
      </c>
      <c r="H187" s="13">
        <f t="shared" si="122"/>
        <v>3641.3465585732501</v>
      </c>
      <c r="I187" s="13">
        <f t="shared" si="122"/>
        <v>3294.9146768254636</v>
      </c>
      <c r="J187" s="13">
        <f t="shared" si="122"/>
        <v>3614.5382257919769</v>
      </c>
      <c r="K187" s="13">
        <f t="shared" si="122"/>
        <v>1790.288655453362</v>
      </c>
      <c r="L187" s="13">
        <f t="shared" si="122"/>
        <v>59.290969403528813</v>
      </c>
      <c r="M187" s="13">
        <f t="shared" si="122"/>
        <v>0</v>
      </c>
      <c r="N187" s="13">
        <f t="shared" si="122"/>
        <v>0</v>
      </c>
      <c r="O187" s="13">
        <f t="shared" si="122"/>
        <v>0</v>
      </c>
      <c r="P187" s="13">
        <f t="shared" si="122"/>
        <v>0</v>
      </c>
      <c r="Q187" s="13">
        <f t="shared" si="122"/>
        <v>0</v>
      </c>
      <c r="R187" s="13">
        <f t="shared" si="122"/>
        <v>61.798208450364861</v>
      </c>
      <c r="S187" s="13">
        <f t="shared" si="122"/>
        <v>630.41007603431638</v>
      </c>
      <c r="T187" s="13">
        <f t="shared" si="122"/>
        <v>5639.1054080353169</v>
      </c>
      <c r="U187" s="13">
        <f t="shared" si="122"/>
        <v>5050.8351352060017</v>
      </c>
      <c r="V187" s="13">
        <f t="shared" si="122"/>
        <v>5540.7919351540622</v>
      </c>
      <c r="W187" s="13">
        <f t="shared" si="122"/>
        <v>2744.3663129500651</v>
      </c>
      <c r="X187" s="13">
        <f t="shared" si="122"/>
        <v>90.888214365628244</v>
      </c>
      <c r="Y187" s="13">
        <f t="shared" si="122"/>
        <v>0</v>
      </c>
      <c r="Z187" s="13">
        <f t="shared" si="122"/>
        <v>0</v>
      </c>
      <c r="AA187" s="13">
        <f t="shared" si="122"/>
        <v>0</v>
      </c>
    </row>
    <row r="188" spans="1:27" hidden="1" x14ac:dyDescent="0.25">
      <c r="A188" s="746"/>
      <c r="B188" s="169" t="s">
        <v>20</v>
      </c>
      <c r="C188" s="13">
        <f t="shared" si="119"/>
        <v>0</v>
      </c>
      <c r="D188" s="13">
        <f t="shared" ref="D188:AA188" si="123">((D7*0.5)+C25-D43)*D79*D153*D$106</f>
        <v>0</v>
      </c>
      <c r="E188" s="13">
        <f t="shared" si="123"/>
        <v>0</v>
      </c>
      <c r="F188" s="13">
        <f t="shared" si="123"/>
        <v>0</v>
      </c>
      <c r="G188" s="13">
        <f t="shared" si="123"/>
        <v>0</v>
      </c>
      <c r="H188" s="13">
        <f t="shared" si="123"/>
        <v>0</v>
      </c>
      <c r="I188" s="13">
        <f t="shared" si="123"/>
        <v>0</v>
      </c>
      <c r="J188" s="13">
        <f t="shared" si="123"/>
        <v>0</v>
      </c>
      <c r="K188" s="13">
        <f t="shared" si="123"/>
        <v>0</v>
      </c>
      <c r="L188" s="13">
        <f t="shared" si="123"/>
        <v>0</v>
      </c>
      <c r="M188" s="13">
        <f t="shared" si="123"/>
        <v>0</v>
      </c>
      <c r="N188" s="13">
        <f t="shared" si="123"/>
        <v>0</v>
      </c>
      <c r="O188" s="13">
        <f t="shared" si="123"/>
        <v>0</v>
      </c>
      <c r="P188" s="13">
        <f t="shared" si="123"/>
        <v>0</v>
      </c>
      <c r="Q188" s="13">
        <f t="shared" si="123"/>
        <v>0</v>
      </c>
      <c r="R188" s="13">
        <f t="shared" si="123"/>
        <v>0</v>
      </c>
      <c r="S188" s="13">
        <f t="shared" si="123"/>
        <v>0</v>
      </c>
      <c r="T188" s="13">
        <f t="shared" si="123"/>
        <v>0</v>
      </c>
      <c r="U188" s="13">
        <f t="shared" si="123"/>
        <v>0</v>
      </c>
      <c r="V188" s="13">
        <f t="shared" si="123"/>
        <v>0</v>
      </c>
      <c r="W188" s="13">
        <f t="shared" si="123"/>
        <v>0</v>
      </c>
      <c r="X188" s="13">
        <f t="shared" si="123"/>
        <v>0</v>
      </c>
      <c r="Y188" s="13">
        <f t="shared" si="123"/>
        <v>0</v>
      </c>
      <c r="Z188" s="13">
        <f t="shared" si="123"/>
        <v>0</v>
      </c>
      <c r="AA188" s="13">
        <f t="shared" si="123"/>
        <v>0</v>
      </c>
    </row>
    <row r="189" spans="1:27" hidden="1" x14ac:dyDescent="0.25">
      <c r="A189" s="746"/>
      <c r="B189" s="58" t="s">
        <v>9</v>
      </c>
      <c r="C189" s="13">
        <f t="shared" si="119"/>
        <v>0</v>
      </c>
      <c r="D189" s="13">
        <f t="shared" ref="D189:AA189" si="124">((D8*0.5)+C26-D44)*D80*D154*D$106</f>
        <v>0</v>
      </c>
      <c r="E189" s="13">
        <f t="shared" si="124"/>
        <v>0</v>
      </c>
      <c r="F189" s="13">
        <f t="shared" si="124"/>
        <v>0</v>
      </c>
      <c r="G189" s="13">
        <f t="shared" si="124"/>
        <v>0</v>
      </c>
      <c r="H189" s="13">
        <f t="shared" si="124"/>
        <v>0</v>
      </c>
      <c r="I189" s="13">
        <f t="shared" si="124"/>
        <v>0</v>
      </c>
      <c r="J189" s="13">
        <f t="shared" si="124"/>
        <v>0</v>
      </c>
      <c r="K189" s="13">
        <f t="shared" si="124"/>
        <v>0</v>
      </c>
      <c r="L189" s="13">
        <f t="shared" si="124"/>
        <v>0</v>
      </c>
      <c r="M189" s="13">
        <f t="shared" si="124"/>
        <v>0</v>
      </c>
      <c r="N189" s="13">
        <f t="shared" si="124"/>
        <v>0</v>
      </c>
      <c r="O189" s="13">
        <f t="shared" si="124"/>
        <v>0</v>
      </c>
      <c r="P189" s="13">
        <f t="shared" si="124"/>
        <v>0</v>
      </c>
      <c r="Q189" s="13">
        <f t="shared" si="124"/>
        <v>0</v>
      </c>
      <c r="R189" s="13">
        <f t="shared" si="124"/>
        <v>0</v>
      </c>
      <c r="S189" s="13">
        <f t="shared" si="124"/>
        <v>0</v>
      </c>
      <c r="T189" s="13">
        <f t="shared" si="124"/>
        <v>0</v>
      </c>
      <c r="U189" s="13">
        <f t="shared" si="124"/>
        <v>0</v>
      </c>
      <c r="V189" s="13">
        <f t="shared" si="124"/>
        <v>0</v>
      </c>
      <c r="W189" s="13">
        <f t="shared" si="124"/>
        <v>0</v>
      </c>
      <c r="X189" s="13">
        <f t="shared" si="124"/>
        <v>0</v>
      </c>
      <c r="Y189" s="13">
        <f t="shared" si="124"/>
        <v>0</v>
      </c>
      <c r="Z189" s="13">
        <f t="shared" si="124"/>
        <v>0</v>
      </c>
      <c r="AA189" s="13">
        <f t="shared" si="124"/>
        <v>0</v>
      </c>
    </row>
    <row r="190" spans="1:27" hidden="1" x14ac:dyDescent="0.25">
      <c r="A190" s="746"/>
      <c r="B190" s="58" t="s">
        <v>3</v>
      </c>
      <c r="C190" s="13">
        <f t="shared" si="119"/>
        <v>0</v>
      </c>
      <c r="D190" s="13">
        <f t="shared" ref="D190:AA190" si="125">((D9*0.5)+C27-D45)*D81*D155*D$106</f>
        <v>0</v>
      </c>
      <c r="E190" s="13">
        <f t="shared" si="125"/>
        <v>0</v>
      </c>
      <c r="F190" s="13">
        <f t="shared" si="125"/>
        <v>0</v>
      </c>
      <c r="G190" s="13">
        <f t="shared" si="125"/>
        <v>0</v>
      </c>
      <c r="H190" s="13">
        <f t="shared" si="125"/>
        <v>26.323846015733107</v>
      </c>
      <c r="I190" s="13">
        <f t="shared" si="125"/>
        <v>47.128770876525401</v>
      </c>
      <c r="J190" s="13">
        <f t="shared" si="125"/>
        <v>51.705040810116614</v>
      </c>
      <c r="K190" s="13">
        <f t="shared" si="125"/>
        <v>25.494397352872856</v>
      </c>
      <c r="L190" s="13">
        <f t="shared" si="125"/>
        <v>3.4247716933550052</v>
      </c>
      <c r="M190" s="13">
        <f t="shared" si="125"/>
        <v>8.7972041923450206</v>
      </c>
      <c r="N190" s="13">
        <f t="shared" si="125"/>
        <v>7.4722121898592393</v>
      </c>
      <c r="O190" s="13">
        <f t="shared" si="125"/>
        <v>15.422069939213172</v>
      </c>
      <c r="P190" s="13">
        <f t="shared" si="125"/>
        <v>9.9738552942178398</v>
      </c>
      <c r="Q190" s="13">
        <f t="shared" si="125"/>
        <v>7.9275131772660288</v>
      </c>
      <c r="R190" s="13">
        <f t="shared" si="125"/>
        <v>3.2485369898976035</v>
      </c>
      <c r="S190" s="13">
        <f t="shared" si="125"/>
        <v>8.6980693882422422</v>
      </c>
      <c r="T190" s="13">
        <f t="shared" si="125"/>
        <v>80.704612647582849</v>
      </c>
      <c r="U190" s="13">
        <f t="shared" si="125"/>
        <v>72.244557194898547</v>
      </c>
      <c r="V190" s="13">
        <f t="shared" si="125"/>
        <v>79.259605302620386</v>
      </c>
      <c r="W190" s="13">
        <f t="shared" si="125"/>
        <v>39.080829256816031</v>
      </c>
      <c r="X190" s="13">
        <f t="shared" si="125"/>
        <v>5.249895337357386</v>
      </c>
      <c r="Y190" s="13">
        <f t="shared" si="125"/>
        <v>13.22304492373358</v>
      </c>
      <c r="Z190" s="13">
        <f t="shared" si="125"/>
        <v>8.9048392961198548</v>
      </c>
      <c r="AA190" s="13">
        <f t="shared" si="125"/>
        <v>15.422069939213172</v>
      </c>
    </row>
    <row r="191" spans="1:27" ht="15.75" hidden="1" customHeight="1" x14ac:dyDescent="0.25">
      <c r="A191" s="746"/>
      <c r="B191" s="58" t="s">
        <v>4</v>
      </c>
      <c r="C191" s="13">
        <f t="shared" si="119"/>
        <v>0</v>
      </c>
      <c r="D191" s="13">
        <f t="shared" ref="D191:AA191" si="126">((D10*0.5)+C28-D46)*D82*D156*D$106</f>
        <v>0</v>
      </c>
      <c r="E191" s="13">
        <f t="shared" si="126"/>
        <v>0</v>
      </c>
      <c r="F191" s="13">
        <f t="shared" si="126"/>
        <v>0</v>
      </c>
      <c r="G191" s="13">
        <f t="shared" si="126"/>
        <v>0</v>
      </c>
      <c r="H191" s="13">
        <f t="shared" si="126"/>
        <v>0</v>
      </c>
      <c r="I191" s="13">
        <f t="shared" si="126"/>
        <v>0</v>
      </c>
      <c r="J191" s="13">
        <f t="shared" si="126"/>
        <v>0</v>
      </c>
      <c r="K191" s="13">
        <f t="shared" si="126"/>
        <v>0</v>
      </c>
      <c r="L191" s="13">
        <f t="shared" si="126"/>
        <v>0</v>
      </c>
      <c r="M191" s="13">
        <f t="shared" si="126"/>
        <v>0</v>
      </c>
      <c r="N191" s="13">
        <f t="shared" si="126"/>
        <v>0</v>
      </c>
      <c r="O191" s="13">
        <f t="shared" si="126"/>
        <v>0</v>
      </c>
      <c r="P191" s="13">
        <f t="shared" si="126"/>
        <v>0</v>
      </c>
      <c r="Q191" s="13">
        <f t="shared" si="126"/>
        <v>0</v>
      </c>
      <c r="R191" s="13">
        <f t="shared" si="126"/>
        <v>0</v>
      </c>
      <c r="S191" s="13">
        <f t="shared" si="126"/>
        <v>0</v>
      </c>
      <c r="T191" s="13">
        <f t="shared" si="126"/>
        <v>0</v>
      </c>
      <c r="U191" s="13">
        <f t="shared" si="126"/>
        <v>0</v>
      </c>
      <c r="V191" s="13">
        <f t="shared" si="126"/>
        <v>0</v>
      </c>
      <c r="W191" s="13">
        <f t="shared" si="126"/>
        <v>0</v>
      </c>
      <c r="X191" s="13">
        <f t="shared" si="126"/>
        <v>0</v>
      </c>
      <c r="Y191" s="13">
        <f t="shared" si="126"/>
        <v>0</v>
      </c>
      <c r="Z191" s="13">
        <f t="shared" si="126"/>
        <v>0</v>
      </c>
      <c r="AA191" s="13">
        <f t="shared" si="126"/>
        <v>0</v>
      </c>
    </row>
    <row r="192" spans="1:27" hidden="1" x14ac:dyDescent="0.25">
      <c r="A192" s="746"/>
      <c r="B192" s="58" t="s">
        <v>5</v>
      </c>
      <c r="C192" s="13">
        <f t="shared" si="119"/>
        <v>0</v>
      </c>
      <c r="D192" s="13">
        <f t="shared" ref="D192:AA192" si="127">((D11*0.5)+C29-D47)*D83*D157*D$106</f>
        <v>0</v>
      </c>
      <c r="E192" s="13">
        <f t="shared" si="127"/>
        <v>0</v>
      </c>
      <c r="F192" s="13">
        <f t="shared" si="127"/>
        <v>0</v>
      </c>
      <c r="G192" s="13">
        <f t="shared" si="127"/>
        <v>0</v>
      </c>
      <c r="H192" s="13">
        <f t="shared" si="127"/>
        <v>0</v>
      </c>
      <c r="I192" s="13">
        <f t="shared" si="127"/>
        <v>0</v>
      </c>
      <c r="J192" s="13">
        <f t="shared" si="127"/>
        <v>0</v>
      </c>
      <c r="K192" s="13">
        <f t="shared" si="127"/>
        <v>0</v>
      </c>
      <c r="L192" s="13">
        <f t="shared" si="127"/>
        <v>0</v>
      </c>
      <c r="M192" s="13">
        <f t="shared" si="127"/>
        <v>0</v>
      </c>
      <c r="N192" s="13">
        <f t="shared" si="127"/>
        <v>0</v>
      </c>
      <c r="O192" s="13">
        <f t="shared" si="127"/>
        <v>0</v>
      </c>
      <c r="P192" s="13">
        <f t="shared" si="127"/>
        <v>0</v>
      </c>
      <c r="Q192" s="13">
        <f t="shared" si="127"/>
        <v>0</v>
      </c>
      <c r="R192" s="13">
        <f t="shared" si="127"/>
        <v>0</v>
      </c>
      <c r="S192" s="13">
        <f t="shared" si="127"/>
        <v>0</v>
      </c>
      <c r="T192" s="13">
        <f t="shared" si="127"/>
        <v>0</v>
      </c>
      <c r="U192" s="13">
        <f t="shared" si="127"/>
        <v>0</v>
      </c>
      <c r="V192" s="13">
        <f t="shared" si="127"/>
        <v>0</v>
      </c>
      <c r="W192" s="13">
        <f t="shared" si="127"/>
        <v>0</v>
      </c>
      <c r="X192" s="13">
        <f t="shared" si="127"/>
        <v>0</v>
      </c>
      <c r="Y192" s="13">
        <f t="shared" si="127"/>
        <v>0</v>
      </c>
      <c r="Z192" s="13">
        <f t="shared" si="127"/>
        <v>0</v>
      </c>
      <c r="AA192" s="13">
        <f t="shared" si="127"/>
        <v>0</v>
      </c>
    </row>
    <row r="193" spans="1:27" hidden="1" x14ac:dyDescent="0.25">
      <c r="A193" s="746"/>
      <c r="B193" s="58" t="s">
        <v>21</v>
      </c>
      <c r="C193" s="13">
        <f t="shared" si="119"/>
        <v>0</v>
      </c>
      <c r="D193" s="13">
        <f t="shared" ref="D193:AA193" si="128">((D12*0.5)+C30-D48)*D84*D158*D$106</f>
        <v>0</v>
      </c>
      <c r="E193" s="13">
        <f t="shared" si="128"/>
        <v>0</v>
      </c>
      <c r="F193" s="13">
        <f t="shared" si="128"/>
        <v>0</v>
      </c>
      <c r="G193" s="13">
        <f t="shared" si="128"/>
        <v>0</v>
      </c>
      <c r="H193" s="13">
        <f t="shared" si="128"/>
        <v>0</v>
      </c>
      <c r="I193" s="13">
        <f t="shared" si="128"/>
        <v>0</v>
      </c>
      <c r="J193" s="13">
        <f t="shared" si="128"/>
        <v>0</v>
      </c>
      <c r="K193" s="13">
        <f t="shared" si="128"/>
        <v>0</v>
      </c>
      <c r="L193" s="13">
        <f t="shared" si="128"/>
        <v>0</v>
      </c>
      <c r="M193" s="13">
        <f t="shared" si="128"/>
        <v>0</v>
      </c>
      <c r="N193" s="13">
        <f t="shared" si="128"/>
        <v>0</v>
      </c>
      <c r="O193" s="13">
        <f t="shared" si="128"/>
        <v>0</v>
      </c>
      <c r="P193" s="13">
        <f t="shared" si="128"/>
        <v>0</v>
      </c>
      <c r="Q193" s="13">
        <f t="shared" si="128"/>
        <v>0</v>
      </c>
      <c r="R193" s="13">
        <f t="shared" si="128"/>
        <v>0</v>
      </c>
      <c r="S193" s="13">
        <f t="shared" si="128"/>
        <v>0</v>
      </c>
      <c r="T193" s="13">
        <f t="shared" si="128"/>
        <v>0</v>
      </c>
      <c r="U193" s="13">
        <f t="shared" si="128"/>
        <v>0</v>
      </c>
      <c r="V193" s="13">
        <f t="shared" si="128"/>
        <v>0</v>
      </c>
      <c r="W193" s="13">
        <f t="shared" si="128"/>
        <v>0</v>
      </c>
      <c r="X193" s="13">
        <f t="shared" si="128"/>
        <v>0</v>
      </c>
      <c r="Y193" s="13">
        <f t="shared" si="128"/>
        <v>0</v>
      </c>
      <c r="Z193" s="13">
        <f t="shared" si="128"/>
        <v>0</v>
      </c>
      <c r="AA193" s="13">
        <f t="shared" si="128"/>
        <v>0</v>
      </c>
    </row>
    <row r="194" spans="1:27" hidden="1" x14ac:dyDescent="0.25">
      <c r="A194" s="746"/>
      <c r="B194" s="58" t="s">
        <v>22</v>
      </c>
      <c r="C194" s="13">
        <f t="shared" si="119"/>
        <v>0</v>
      </c>
      <c r="D194" s="13">
        <f t="shared" ref="D194:AA194" si="129">((D13*0.5)+C31-D49)*D85*D159*D$106</f>
        <v>0</v>
      </c>
      <c r="E194" s="13">
        <f t="shared" si="129"/>
        <v>0</v>
      </c>
      <c r="F194" s="13">
        <f t="shared" si="129"/>
        <v>0</v>
      </c>
      <c r="G194" s="13">
        <f t="shared" si="129"/>
        <v>0</v>
      </c>
      <c r="H194" s="13">
        <f t="shared" si="129"/>
        <v>0</v>
      </c>
      <c r="I194" s="13">
        <f t="shared" si="129"/>
        <v>0</v>
      </c>
      <c r="J194" s="13">
        <f t="shared" si="129"/>
        <v>0</v>
      </c>
      <c r="K194" s="13">
        <f t="shared" si="129"/>
        <v>0</v>
      </c>
      <c r="L194" s="13">
        <f t="shared" si="129"/>
        <v>0</v>
      </c>
      <c r="M194" s="13">
        <f t="shared" si="129"/>
        <v>0</v>
      </c>
      <c r="N194" s="13">
        <f t="shared" si="129"/>
        <v>0</v>
      </c>
      <c r="O194" s="13">
        <f t="shared" si="129"/>
        <v>0</v>
      </c>
      <c r="P194" s="13">
        <f t="shared" si="129"/>
        <v>0</v>
      </c>
      <c r="Q194" s="13">
        <f t="shared" si="129"/>
        <v>0</v>
      </c>
      <c r="R194" s="13">
        <f t="shared" si="129"/>
        <v>0</v>
      </c>
      <c r="S194" s="13">
        <f t="shared" si="129"/>
        <v>0</v>
      </c>
      <c r="T194" s="13">
        <f t="shared" si="129"/>
        <v>0</v>
      </c>
      <c r="U194" s="13">
        <f t="shared" si="129"/>
        <v>0</v>
      </c>
      <c r="V194" s="13">
        <f t="shared" si="129"/>
        <v>0</v>
      </c>
      <c r="W194" s="13">
        <f t="shared" si="129"/>
        <v>0</v>
      </c>
      <c r="X194" s="13">
        <f t="shared" si="129"/>
        <v>0</v>
      </c>
      <c r="Y194" s="13">
        <f t="shared" si="129"/>
        <v>0</v>
      </c>
      <c r="Z194" s="13">
        <f t="shared" si="129"/>
        <v>0</v>
      </c>
      <c r="AA194" s="13">
        <f t="shared" si="129"/>
        <v>0</v>
      </c>
    </row>
    <row r="195" spans="1:27" ht="15.75" hidden="1" customHeight="1" x14ac:dyDescent="0.25">
      <c r="A195" s="746"/>
      <c r="B195" s="58" t="s">
        <v>7</v>
      </c>
      <c r="C195" s="13">
        <f t="shared" si="119"/>
        <v>0</v>
      </c>
      <c r="D195" s="13">
        <f t="shared" ref="D195:AA195" si="130">((D14*0.5)+C32-D50)*D86*D160*D$106</f>
        <v>0</v>
      </c>
      <c r="E195" s="13">
        <f t="shared" si="130"/>
        <v>0</v>
      </c>
      <c r="F195" s="13">
        <f t="shared" si="130"/>
        <v>0</v>
      </c>
      <c r="G195" s="13">
        <f t="shared" si="130"/>
        <v>0</v>
      </c>
      <c r="H195" s="13">
        <f t="shared" si="130"/>
        <v>0</v>
      </c>
      <c r="I195" s="13">
        <f t="shared" si="130"/>
        <v>0</v>
      </c>
      <c r="J195" s="13">
        <f t="shared" si="130"/>
        <v>0</v>
      </c>
      <c r="K195" s="13">
        <f t="shared" si="130"/>
        <v>0</v>
      </c>
      <c r="L195" s="13">
        <f t="shared" si="130"/>
        <v>0</v>
      </c>
      <c r="M195" s="13">
        <f t="shared" si="130"/>
        <v>0</v>
      </c>
      <c r="N195" s="13">
        <f t="shared" si="130"/>
        <v>0</v>
      </c>
      <c r="O195" s="13">
        <f t="shared" si="130"/>
        <v>0</v>
      </c>
      <c r="P195" s="13">
        <f t="shared" si="130"/>
        <v>0</v>
      </c>
      <c r="Q195" s="13">
        <f t="shared" si="130"/>
        <v>0</v>
      </c>
      <c r="R195" s="13">
        <f t="shared" si="130"/>
        <v>0</v>
      </c>
      <c r="S195" s="13">
        <f t="shared" si="130"/>
        <v>0</v>
      </c>
      <c r="T195" s="13">
        <f t="shared" si="130"/>
        <v>0</v>
      </c>
      <c r="U195" s="13">
        <f t="shared" si="130"/>
        <v>0</v>
      </c>
      <c r="V195" s="13">
        <f t="shared" si="130"/>
        <v>0</v>
      </c>
      <c r="W195" s="13">
        <f t="shared" si="130"/>
        <v>0</v>
      </c>
      <c r="X195" s="13">
        <f t="shared" si="130"/>
        <v>0</v>
      </c>
      <c r="Y195" s="13">
        <f t="shared" si="130"/>
        <v>0</v>
      </c>
      <c r="Z195" s="13">
        <f t="shared" si="130"/>
        <v>0</v>
      </c>
      <c r="AA195" s="13">
        <f t="shared" si="130"/>
        <v>0</v>
      </c>
    </row>
    <row r="196" spans="1:27" ht="15.75" hidden="1" customHeight="1" x14ac:dyDescent="0.25">
      <c r="A196" s="746"/>
      <c r="B196" s="58" t="s">
        <v>8</v>
      </c>
      <c r="C196" s="13">
        <f t="shared" si="119"/>
        <v>0</v>
      </c>
      <c r="D196" s="13">
        <f t="shared" ref="D196:AA196" si="131">((D15*0.5)+C33-D51)*D87*D161*D$106</f>
        <v>0</v>
      </c>
      <c r="E196" s="13">
        <f t="shared" si="131"/>
        <v>0</v>
      </c>
      <c r="F196" s="13">
        <f t="shared" si="131"/>
        <v>0</v>
      </c>
      <c r="G196" s="13">
        <f t="shared" si="131"/>
        <v>0</v>
      </c>
      <c r="H196" s="13">
        <f t="shared" si="131"/>
        <v>0</v>
      </c>
      <c r="I196" s="13">
        <f t="shared" si="131"/>
        <v>0</v>
      </c>
      <c r="J196" s="13">
        <f t="shared" si="131"/>
        <v>0</v>
      </c>
      <c r="K196" s="13">
        <f t="shared" si="131"/>
        <v>0</v>
      </c>
      <c r="L196" s="13">
        <f t="shared" si="131"/>
        <v>0</v>
      </c>
      <c r="M196" s="13">
        <f t="shared" si="131"/>
        <v>0</v>
      </c>
      <c r="N196" s="13">
        <f t="shared" si="131"/>
        <v>0</v>
      </c>
      <c r="O196" s="13">
        <f t="shared" si="131"/>
        <v>0</v>
      </c>
      <c r="P196" s="13">
        <f t="shared" si="131"/>
        <v>0</v>
      </c>
      <c r="Q196" s="13">
        <f t="shared" si="131"/>
        <v>0</v>
      </c>
      <c r="R196" s="13">
        <f t="shared" si="131"/>
        <v>0</v>
      </c>
      <c r="S196" s="13">
        <f t="shared" si="131"/>
        <v>0</v>
      </c>
      <c r="T196" s="13">
        <f t="shared" si="131"/>
        <v>0</v>
      </c>
      <c r="U196" s="13">
        <f t="shared" si="131"/>
        <v>0</v>
      </c>
      <c r="V196" s="13">
        <f t="shared" si="131"/>
        <v>0</v>
      </c>
      <c r="W196" s="13">
        <f t="shared" si="131"/>
        <v>0</v>
      </c>
      <c r="X196" s="13">
        <f t="shared" si="131"/>
        <v>0</v>
      </c>
      <c r="Y196" s="13">
        <f t="shared" si="131"/>
        <v>0</v>
      </c>
      <c r="Z196" s="13">
        <f t="shared" si="131"/>
        <v>0</v>
      </c>
      <c r="AA196" s="13">
        <f t="shared" si="131"/>
        <v>0</v>
      </c>
    </row>
    <row r="197" spans="1:27" ht="15.75" hidden="1" customHeight="1" x14ac:dyDescent="0.25">
      <c r="A197" s="746"/>
      <c r="B197" s="8"/>
      <c r="C197" s="2"/>
      <c r="D197" s="2"/>
      <c r="E197" s="2"/>
      <c r="F197" s="2"/>
      <c r="G197" s="2"/>
      <c r="H197" s="2"/>
      <c r="I197" s="2"/>
      <c r="J197" s="2"/>
      <c r="K197" s="2"/>
      <c r="L197" s="2"/>
      <c r="M197" s="2"/>
      <c r="N197" s="2"/>
      <c r="O197" s="2"/>
      <c r="P197" s="2"/>
      <c r="Q197" s="2"/>
      <c r="R197" s="2"/>
      <c r="S197" s="2"/>
      <c r="T197" s="2"/>
      <c r="U197" s="2"/>
      <c r="V197" s="2"/>
      <c r="W197" s="2"/>
      <c r="X197" s="2"/>
      <c r="Y197" s="2"/>
      <c r="Z197" s="2"/>
      <c r="AA197" s="2"/>
    </row>
    <row r="198" spans="1:27" ht="15.75" hidden="1" customHeight="1" x14ac:dyDescent="0.25">
      <c r="A198" s="746"/>
      <c r="B198" s="168" t="s">
        <v>24</v>
      </c>
      <c r="C198" s="13">
        <f>SUM(C184:C197)</f>
        <v>0</v>
      </c>
      <c r="D198" s="13">
        <f>SUM(D184:D197)</f>
        <v>0</v>
      </c>
      <c r="E198" s="13">
        <f t="shared" ref="E198:AA198" si="132">SUM(E184:E197)</f>
        <v>0</v>
      </c>
      <c r="F198" s="13">
        <f t="shared" si="132"/>
        <v>53.303833397276406</v>
      </c>
      <c r="G198" s="13">
        <f t="shared" si="132"/>
        <v>488.01507588697109</v>
      </c>
      <c r="H198" s="13">
        <f t="shared" si="132"/>
        <v>3667.6704045889833</v>
      </c>
      <c r="I198" s="13">
        <f t="shared" si="132"/>
        <v>3342.043447701989</v>
      </c>
      <c r="J198" s="13">
        <f t="shared" si="132"/>
        <v>3666.2432666020936</v>
      </c>
      <c r="K198" s="13">
        <f t="shared" si="132"/>
        <v>1815.783052806235</v>
      </c>
      <c r="L198" s="13">
        <f t="shared" si="132"/>
        <v>62.715741096883818</v>
      </c>
      <c r="M198" s="13">
        <f t="shared" si="132"/>
        <v>8.7972041923450206</v>
      </c>
      <c r="N198" s="13">
        <f t="shared" si="132"/>
        <v>7.4722121898592393</v>
      </c>
      <c r="O198" s="13">
        <f t="shared" si="132"/>
        <v>15.422069939213172</v>
      </c>
      <c r="P198" s="13">
        <f t="shared" si="132"/>
        <v>9.9738552942178398</v>
      </c>
      <c r="Q198" s="13">
        <f t="shared" si="132"/>
        <v>7.9275131772660288</v>
      </c>
      <c r="R198" s="13">
        <f t="shared" si="132"/>
        <v>65.04674544026247</v>
      </c>
      <c r="S198" s="13">
        <f t="shared" si="132"/>
        <v>639.10814542255866</v>
      </c>
      <c r="T198" s="13">
        <f t="shared" si="132"/>
        <v>5719.8100206828994</v>
      </c>
      <c r="U198" s="13">
        <f t="shared" si="132"/>
        <v>5123.0796924009001</v>
      </c>
      <c r="V198" s="13">
        <f t="shared" si="132"/>
        <v>5620.0515404566822</v>
      </c>
      <c r="W198" s="13">
        <f t="shared" si="132"/>
        <v>2783.4471422068809</v>
      </c>
      <c r="X198" s="13">
        <f t="shared" si="132"/>
        <v>96.138109702985631</v>
      </c>
      <c r="Y198" s="13">
        <f t="shared" si="132"/>
        <v>13.22304492373358</v>
      </c>
      <c r="Z198" s="13">
        <f t="shared" si="132"/>
        <v>8.9048392961198548</v>
      </c>
      <c r="AA198" s="13">
        <f t="shared" si="132"/>
        <v>15.422069939213172</v>
      </c>
    </row>
    <row r="199" spans="1:27" ht="16.5" hidden="1" customHeight="1" x14ac:dyDescent="0.25">
      <c r="A199" s="747"/>
      <c r="B199" s="94" t="s">
        <v>25</v>
      </c>
      <c r="C199" s="14">
        <f>C198</f>
        <v>0</v>
      </c>
      <c r="D199" s="14">
        <f>C199+D198</f>
        <v>0</v>
      </c>
      <c r="E199" s="14">
        <f t="shared" ref="E199:AA199" si="133">D199+E198</f>
        <v>0</v>
      </c>
      <c r="F199" s="14">
        <f t="shared" si="133"/>
        <v>53.303833397276406</v>
      </c>
      <c r="G199" s="14">
        <f t="shared" si="133"/>
        <v>541.31890928424752</v>
      </c>
      <c r="H199" s="14">
        <f t="shared" si="133"/>
        <v>4208.9893138732305</v>
      </c>
      <c r="I199" s="14">
        <f t="shared" si="133"/>
        <v>7551.0327615752194</v>
      </c>
      <c r="J199" s="14">
        <f t="shared" si="133"/>
        <v>11217.276028177313</v>
      </c>
      <c r="K199" s="14">
        <f t="shared" si="133"/>
        <v>13033.059080983548</v>
      </c>
      <c r="L199" s="14">
        <f t="shared" si="133"/>
        <v>13095.774822080431</v>
      </c>
      <c r="M199" s="14">
        <f t="shared" si="133"/>
        <v>13104.572026272777</v>
      </c>
      <c r="N199" s="14">
        <f t="shared" si="133"/>
        <v>13112.044238462637</v>
      </c>
      <c r="O199" s="14">
        <f t="shared" si="133"/>
        <v>13127.46630840185</v>
      </c>
      <c r="P199" s="14">
        <f t="shared" si="133"/>
        <v>13137.440163696068</v>
      </c>
      <c r="Q199" s="14">
        <f t="shared" si="133"/>
        <v>13145.367676873335</v>
      </c>
      <c r="R199" s="14">
        <f t="shared" si="133"/>
        <v>13210.414422313597</v>
      </c>
      <c r="S199" s="14">
        <f t="shared" si="133"/>
        <v>13849.522567736156</v>
      </c>
      <c r="T199" s="14">
        <f t="shared" si="133"/>
        <v>19569.332588419056</v>
      </c>
      <c r="U199" s="14">
        <f t="shared" si="133"/>
        <v>24692.412280819957</v>
      </c>
      <c r="V199" s="14">
        <f t="shared" si="133"/>
        <v>30312.46382127664</v>
      </c>
      <c r="W199" s="14">
        <f t="shared" si="133"/>
        <v>33095.910963483519</v>
      </c>
      <c r="X199" s="14">
        <f t="shared" si="133"/>
        <v>33192.049073186507</v>
      </c>
      <c r="Y199" s="14">
        <f t="shared" si="133"/>
        <v>33205.272118110239</v>
      </c>
      <c r="Z199" s="14">
        <f t="shared" si="133"/>
        <v>33214.176957406358</v>
      </c>
      <c r="AA199" s="14">
        <f t="shared" si="133"/>
        <v>33229.599027345568</v>
      </c>
    </row>
    <row r="200" spans="1:27" hidden="1" x14ac:dyDescent="0.25">
      <c r="A200" s="68"/>
      <c r="B200" s="142" t="s">
        <v>116</v>
      </c>
      <c r="C200" s="73">
        <f>C179+C198</f>
        <v>0</v>
      </c>
      <c r="D200" s="73">
        <f t="shared" ref="D200:AA200" si="134">D179+D198</f>
        <v>0</v>
      </c>
      <c r="E200" s="73">
        <f t="shared" si="134"/>
        <v>19.242485315990997</v>
      </c>
      <c r="F200" s="73">
        <f t="shared" si="134"/>
        <v>190.20566252761498</v>
      </c>
      <c r="G200" s="73">
        <f t="shared" si="134"/>
        <v>938.96567020645193</v>
      </c>
      <c r="H200" s="73">
        <f t="shared" si="134"/>
        <v>5717.0479680866711</v>
      </c>
      <c r="I200" s="73">
        <f t="shared" si="134"/>
        <v>6074.7033065388168</v>
      </c>
      <c r="J200" s="73">
        <f t="shared" si="134"/>
        <v>6250.8095519137123</v>
      </c>
      <c r="K200" s="73">
        <f t="shared" si="134"/>
        <v>2875.7688074723374</v>
      </c>
      <c r="L200" s="73">
        <f t="shared" si="134"/>
        <v>216.39725812523</v>
      </c>
      <c r="M200" s="73">
        <f t="shared" si="134"/>
        <v>62.009235692813839</v>
      </c>
      <c r="N200" s="73">
        <f t="shared" si="134"/>
        <v>35.932675086163975</v>
      </c>
      <c r="O200" s="73">
        <f t="shared" si="134"/>
        <v>51.600288760143336</v>
      </c>
      <c r="P200" s="73">
        <f t="shared" si="134"/>
        <v>42.120423037791291</v>
      </c>
      <c r="Q200" s="73">
        <f t="shared" si="134"/>
        <v>101.21425083613224</v>
      </c>
      <c r="R200" s="73">
        <f t="shared" si="134"/>
        <v>313.98682259794867</v>
      </c>
      <c r="S200" s="73">
        <f t="shared" si="134"/>
        <v>1427.1357925530062</v>
      </c>
      <c r="T200" s="73">
        <f t="shared" si="134"/>
        <v>8916.3041938208262</v>
      </c>
      <c r="U200" s="73">
        <f t="shared" si="134"/>
        <v>9312.024105637749</v>
      </c>
      <c r="V200" s="73">
        <f t="shared" si="134"/>
        <v>9581.9805988740845</v>
      </c>
      <c r="W200" s="73">
        <f t="shared" si="134"/>
        <v>4408.3187451473295</v>
      </c>
      <c r="X200" s="73">
        <f t="shared" si="134"/>
        <v>331.71932559850364</v>
      </c>
      <c r="Y200" s="73">
        <f t="shared" si="134"/>
        <v>93.205851691603343</v>
      </c>
      <c r="Z200" s="73">
        <f t="shared" si="134"/>
        <v>42.821950045292745</v>
      </c>
      <c r="AA200" s="73">
        <f t="shared" si="134"/>
        <v>51.600288760143336</v>
      </c>
    </row>
    <row r="201" spans="1:27" hidden="1" x14ac:dyDescent="0.25">
      <c r="A201" s="68"/>
      <c r="B201" s="143" t="s">
        <v>163</v>
      </c>
      <c r="C201" s="71">
        <f t="shared" ref="C201:AA201" si="135">C200-C124</f>
        <v>0</v>
      </c>
      <c r="D201" s="71">
        <f t="shared" si="135"/>
        <v>0</v>
      </c>
      <c r="E201" s="71">
        <f t="shared" si="135"/>
        <v>0</v>
      </c>
      <c r="F201" s="71">
        <f t="shared" si="135"/>
        <v>0</v>
      </c>
      <c r="G201" s="71">
        <f t="shared" si="135"/>
        <v>0</v>
      </c>
      <c r="H201" s="71">
        <f t="shared" si="135"/>
        <v>0</v>
      </c>
      <c r="I201" s="71">
        <f t="shared" si="135"/>
        <v>0</v>
      </c>
      <c r="J201" s="71">
        <f t="shared" si="135"/>
        <v>0</v>
      </c>
      <c r="K201" s="71">
        <f t="shared" si="135"/>
        <v>0</v>
      </c>
      <c r="L201" s="71">
        <f t="shared" si="135"/>
        <v>0</v>
      </c>
      <c r="M201" s="71">
        <f t="shared" si="135"/>
        <v>0</v>
      </c>
      <c r="N201" s="71">
        <f t="shared" si="135"/>
        <v>0</v>
      </c>
      <c r="O201" s="71">
        <f t="shared" si="135"/>
        <v>0</v>
      </c>
      <c r="P201" s="71">
        <f t="shared" si="135"/>
        <v>0</v>
      </c>
      <c r="Q201" s="71">
        <f t="shared" si="135"/>
        <v>0</v>
      </c>
      <c r="R201" s="71">
        <f t="shared" si="135"/>
        <v>0</v>
      </c>
      <c r="S201" s="71">
        <f t="shared" si="135"/>
        <v>0</v>
      </c>
      <c r="T201" s="71">
        <f t="shared" si="135"/>
        <v>0</v>
      </c>
      <c r="U201" s="71">
        <f t="shared" si="135"/>
        <v>0</v>
      </c>
      <c r="V201" s="71">
        <f t="shared" si="135"/>
        <v>0</v>
      </c>
      <c r="W201" s="71">
        <f t="shared" si="135"/>
        <v>0</v>
      </c>
      <c r="X201" s="71">
        <f t="shared" si="135"/>
        <v>0</v>
      </c>
      <c r="Y201" s="71">
        <f t="shared" si="135"/>
        <v>0</v>
      </c>
      <c r="Z201" s="71">
        <f t="shared" si="135"/>
        <v>0</v>
      </c>
      <c r="AA201" s="71">
        <f t="shared" si="135"/>
        <v>0</v>
      </c>
    </row>
    <row r="202" spans="1:27" hidden="1" x14ac:dyDescent="0.25">
      <c r="A202" s="68"/>
      <c r="B202" s="68"/>
      <c r="C202" s="71"/>
      <c r="D202" s="71"/>
      <c r="E202" s="71"/>
      <c r="F202" s="71"/>
      <c r="G202" s="71"/>
      <c r="H202" s="71"/>
      <c r="I202" s="71"/>
      <c r="J202" s="71"/>
      <c r="K202" s="71"/>
      <c r="L202" s="71"/>
      <c r="M202" s="71"/>
      <c r="N202" s="71"/>
    </row>
    <row r="203" spans="1:27" ht="15.75" hidden="1" thickBot="1" x14ac:dyDescent="0.3">
      <c r="A203" s="68"/>
      <c r="B203" s="179" t="s">
        <v>37</v>
      </c>
      <c r="C203" s="102">
        <f>C$2</f>
        <v>45658</v>
      </c>
      <c r="D203" s="102">
        <f t="shared" ref="D203:AA203" si="136">D$2</f>
        <v>45689</v>
      </c>
      <c r="E203" s="102">
        <f t="shared" si="136"/>
        <v>45717</v>
      </c>
      <c r="F203" s="102">
        <f t="shared" si="136"/>
        <v>45748</v>
      </c>
      <c r="G203" s="102">
        <f t="shared" si="136"/>
        <v>45778</v>
      </c>
      <c r="H203" s="102">
        <f t="shared" si="136"/>
        <v>45809</v>
      </c>
      <c r="I203" s="102">
        <f t="shared" si="136"/>
        <v>45839</v>
      </c>
      <c r="J203" s="102">
        <f t="shared" si="136"/>
        <v>45870</v>
      </c>
      <c r="K203" s="102">
        <f t="shared" si="136"/>
        <v>45901</v>
      </c>
      <c r="L203" s="102">
        <f t="shared" si="136"/>
        <v>45931</v>
      </c>
      <c r="M203" s="102">
        <f t="shared" si="136"/>
        <v>45962</v>
      </c>
      <c r="N203" s="102">
        <f t="shared" si="136"/>
        <v>45992</v>
      </c>
      <c r="O203" s="102">
        <f t="shared" si="136"/>
        <v>46023</v>
      </c>
      <c r="P203" s="102">
        <f t="shared" si="136"/>
        <v>46054</v>
      </c>
      <c r="Q203" s="102">
        <f t="shared" si="136"/>
        <v>46082</v>
      </c>
      <c r="R203" s="102">
        <f t="shared" si="136"/>
        <v>46113</v>
      </c>
      <c r="S203" s="102">
        <f t="shared" si="136"/>
        <v>46143</v>
      </c>
      <c r="T203" s="102">
        <f t="shared" si="136"/>
        <v>46174</v>
      </c>
      <c r="U203" s="102">
        <f t="shared" si="136"/>
        <v>46204</v>
      </c>
      <c r="V203" s="102">
        <f t="shared" si="136"/>
        <v>46235</v>
      </c>
      <c r="W203" s="102">
        <f t="shared" si="136"/>
        <v>46266</v>
      </c>
      <c r="X203" s="102">
        <f t="shared" si="136"/>
        <v>46296</v>
      </c>
      <c r="Y203" s="102">
        <f t="shared" si="136"/>
        <v>46327</v>
      </c>
      <c r="Z203" s="102">
        <f t="shared" si="136"/>
        <v>46357</v>
      </c>
      <c r="AA203" s="102">
        <f t="shared" si="136"/>
        <v>46388</v>
      </c>
    </row>
    <row r="204" spans="1:27" hidden="1" x14ac:dyDescent="0.25">
      <c r="A204" s="68"/>
      <c r="B204" s="178" t="s">
        <v>117</v>
      </c>
      <c r="C204" s="81">
        <f>C179*'YTD PROGRAM SUMMARY'!C47</f>
        <v>0</v>
      </c>
      <c r="D204" s="81">
        <f>D179*'YTD PROGRAM SUMMARY'!D47</f>
        <v>0</v>
      </c>
      <c r="E204" s="81">
        <f>E179*'YTD PROGRAM SUMMARY'!E47</f>
        <v>19.242485315990997</v>
      </c>
      <c r="F204" s="81">
        <f>F179*'YTD PROGRAM SUMMARY'!F47</f>
        <v>0</v>
      </c>
      <c r="G204" s="81">
        <f>G179*'YTD PROGRAM SUMMARY'!G47</f>
        <v>0</v>
      </c>
      <c r="H204" s="81">
        <f>H179*'YTD PROGRAM SUMMARY'!H47</f>
        <v>2049.3775634976878</v>
      </c>
      <c r="I204" s="81">
        <f>I179*'YTD PROGRAM SUMMARY'!I47</f>
        <v>0</v>
      </c>
      <c r="J204" s="81">
        <f>J179*'YTD PROGRAM SUMMARY'!J47</f>
        <v>0</v>
      </c>
      <c r="K204" s="81">
        <f>K179*'YTD PROGRAM SUMMARY'!K47</f>
        <v>0</v>
      </c>
      <c r="L204" s="81">
        <f>L179*'YTD PROGRAM SUMMARY'!L47</f>
        <v>0</v>
      </c>
      <c r="M204" s="81">
        <f>M179*'YTD PROGRAM SUMMARY'!M47</f>
        <v>0</v>
      </c>
      <c r="N204" s="81">
        <f>N179*'YTD PROGRAM SUMMARY'!N47</f>
        <v>0</v>
      </c>
      <c r="O204" s="151">
        <f>O179*'YTD PROGRAM SUMMARY'!O47</f>
        <v>0</v>
      </c>
      <c r="P204" s="151">
        <f>P179*'YTD PROGRAM SUMMARY'!P47</f>
        <v>0</v>
      </c>
      <c r="Q204" s="151">
        <f>Q179*'YTD PROGRAM SUMMARY'!Q47</f>
        <v>0</v>
      </c>
      <c r="R204" s="151">
        <f>R179*'YTD PROGRAM SUMMARY'!R47</f>
        <v>0</v>
      </c>
      <c r="S204" s="151">
        <f>S179*'YTD PROGRAM SUMMARY'!S47</f>
        <v>0</v>
      </c>
      <c r="T204" s="151">
        <f>T179*'YTD PROGRAM SUMMARY'!T47</f>
        <v>0</v>
      </c>
      <c r="U204" s="151">
        <f>U179*'YTD PROGRAM SUMMARY'!U47</f>
        <v>0</v>
      </c>
      <c r="V204" s="151">
        <f>V179*'YTD PROGRAM SUMMARY'!V47</f>
        <v>0</v>
      </c>
      <c r="W204" s="151">
        <f>W179*'YTD PROGRAM SUMMARY'!W47</f>
        <v>0</v>
      </c>
      <c r="X204" s="151">
        <f>X179*'YTD PROGRAM SUMMARY'!X47</f>
        <v>0</v>
      </c>
      <c r="Y204" s="151">
        <f>Y179*'YTD PROGRAM SUMMARY'!Y47</f>
        <v>0</v>
      </c>
      <c r="Z204" s="151">
        <f>Z179*'YTD PROGRAM SUMMARY'!Z47</f>
        <v>0</v>
      </c>
      <c r="AA204" s="151">
        <f>AA179*'YTD PROGRAM SUMMARY'!AA47</f>
        <v>0</v>
      </c>
    </row>
    <row r="205" spans="1:27" ht="15.75" hidden="1" thickBot="1" x14ac:dyDescent="0.3">
      <c r="A205" s="68"/>
      <c r="B205" s="60" t="s">
        <v>118</v>
      </c>
      <c r="C205" s="74">
        <f>C198*'YTD PROGRAM SUMMARY'!C47</f>
        <v>0</v>
      </c>
      <c r="D205" s="74">
        <f>D198*'YTD PROGRAM SUMMARY'!D47</f>
        <v>0</v>
      </c>
      <c r="E205" s="74">
        <f>E198*'YTD PROGRAM SUMMARY'!E47</f>
        <v>0</v>
      </c>
      <c r="F205" s="74">
        <f>F198*'YTD PROGRAM SUMMARY'!F47</f>
        <v>0</v>
      </c>
      <c r="G205" s="74">
        <f>G198*'YTD PROGRAM SUMMARY'!G47</f>
        <v>0</v>
      </c>
      <c r="H205" s="74">
        <f>H198*'YTD PROGRAM SUMMARY'!H47</f>
        <v>3667.6704045889833</v>
      </c>
      <c r="I205" s="74">
        <f>I198*'YTD PROGRAM SUMMARY'!I47</f>
        <v>0</v>
      </c>
      <c r="J205" s="74">
        <f>J198*'YTD PROGRAM SUMMARY'!J47</f>
        <v>0</v>
      </c>
      <c r="K205" s="74">
        <f>K198*'YTD PROGRAM SUMMARY'!K47</f>
        <v>0</v>
      </c>
      <c r="L205" s="74">
        <f>L198*'YTD PROGRAM SUMMARY'!L47</f>
        <v>0</v>
      </c>
      <c r="M205" s="74">
        <f>M198*'YTD PROGRAM SUMMARY'!M47</f>
        <v>0</v>
      </c>
      <c r="N205" s="74">
        <f>N198*'YTD PROGRAM SUMMARY'!N47</f>
        <v>0</v>
      </c>
      <c r="O205" s="145">
        <f>O198*'YTD PROGRAM SUMMARY'!O47</f>
        <v>0</v>
      </c>
      <c r="P205" s="145">
        <f>P198*'YTD PROGRAM SUMMARY'!P47</f>
        <v>0</v>
      </c>
      <c r="Q205" s="145">
        <f>Q198*'YTD PROGRAM SUMMARY'!Q47</f>
        <v>0</v>
      </c>
      <c r="R205" s="145">
        <f>R198*'YTD PROGRAM SUMMARY'!R47</f>
        <v>0</v>
      </c>
      <c r="S205" s="145">
        <f>S198*'YTD PROGRAM SUMMARY'!S47</f>
        <v>0</v>
      </c>
      <c r="T205" s="145">
        <f>T198*'YTD PROGRAM SUMMARY'!T47</f>
        <v>0</v>
      </c>
      <c r="U205" s="145">
        <f>U198*'YTD PROGRAM SUMMARY'!U47</f>
        <v>0</v>
      </c>
      <c r="V205" s="145">
        <f>V198*'YTD PROGRAM SUMMARY'!V47</f>
        <v>0</v>
      </c>
      <c r="W205" s="145">
        <f>W198*'YTD PROGRAM SUMMARY'!W47</f>
        <v>0</v>
      </c>
      <c r="X205" s="145">
        <f>X198*'YTD PROGRAM SUMMARY'!X47</f>
        <v>0</v>
      </c>
      <c r="Y205" s="145">
        <f>Y198*'YTD PROGRAM SUMMARY'!Y47</f>
        <v>0</v>
      </c>
      <c r="Z205" s="145">
        <f>Z198*'YTD PROGRAM SUMMARY'!Z47</f>
        <v>0</v>
      </c>
      <c r="AA205" s="145">
        <f>AA198*'YTD PROGRAM SUMMARY'!AA47</f>
        <v>0</v>
      </c>
    </row>
    <row r="206" spans="1:27" hidden="1" x14ac:dyDescent="0.25">
      <c r="A206" s="68"/>
      <c r="B206" s="178" t="s">
        <v>119</v>
      </c>
      <c r="C206" s="75">
        <f t="shared" ref="C206:AA206" si="137">IFERROR(C204/C124,0)</f>
        <v>0</v>
      </c>
      <c r="D206" s="75">
        <f t="shared" si="137"/>
        <v>0</v>
      </c>
      <c r="E206" s="75">
        <f t="shared" si="137"/>
        <v>1</v>
      </c>
      <c r="F206" s="75">
        <f t="shared" si="137"/>
        <v>0</v>
      </c>
      <c r="G206" s="75">
        <f t="shared" si="137"/>
        <v>0</v>
      </c>
      <c r="H206" s="75">
        <f t="shared" si="137"/>
        <v>0.35846779228328823</v>
      </c>
      <c r="I206" s="75">
        <f t="shared" si="137"/>
        <v>0</v>
      </c>
      <c r="J206" s="75">
        <f t="shared" si="137"/>
        <v>0</v>
      </c>
      <c r="K206" s="75">
        <f t="shared" si="137"/>
        <v>0</v>
      </c>
      <c r="L206" s="75">
        <f t="shared" si="137"/>
        <v>0</v>
      </c>
      <c r="M206" s="75">
        <f t="shared" si="137"/>
        <v>0</v>
      </c>
      <c r="N206" s="75">
        <f t="shared" si="137"/>
        <v>0</v>
      </c>
      <c r="O206" s="146">
        <f t="shared" si="137"/>
        <v>0</v>
      </c>
      <c r="P206" s="146">
        <f t="shared" si="137"/>
        <v>0</v>
      </c>
      <c r="Q206" s="146">
        <f t="shared" si="137"/>
        <v>0</v>
      </c>
      <c r="R206" s="146">
        <f t="shared" si="137"/>
        <v>0</v>
      </c>
      <c r="S206" s="146">
        <f t="shared" si="137"/>
        <v>0</v>
      </c>
      <c r="T206" s="146">
        <f t="shared" si="137"/>
        <v>0</v>
      </c>
      <c r="U206" s="146">
        <f t="shared" si="137"/>
        <v>0</v>
      </c>
      <c r="V206" s="146">
        <f t="shared" si="137"/>
        <v>0</v>
      </c>
      <c r="W206" s="146">
        <f t="shared" si="137"/>
        <v>0</v>
      </c>
      <c r="X206" s="146">
        <f t="shared" si="137"/>
        <v>0</v>
      </c>
      <c r="Y206" s="146">
        <f t="shared" si="137"/>
        <v>0</v>
      </c>
      <c r="Z206" s="146">
        <f t="shared" si="137"/>
        <v>0</v>
      </c>
      <c r="AA206" s="146">
        <f t="shared" si="137"/>
        <v>0</v>
      </c>
    </row>
    <row r="207" spans="1:27" ht="15.75" hidden="1" thickBot="1" x14ac:dyDescent="0.3">
      <c r="A207" s="68"/>
      <c r="B207" s="60" t="s">
        <v>120</v>
      </c>
      <c r="C207" s="76">
        <f t="shared" ref="C207:AA207" si="138">IFERROR(C205/C124,0)</f>
        <v>0</v>
      </c>
      <c r="D207" s="76">
        <f t="shared" si="138"/>
        <v>0</v>
      </c>
      <c r="E207" s="76">
        <f t="shared" si="138"/>
        <v>0</v>
      </c>
      <c r="F207" s="76">
        <f t="shared" si="138"/>
        <v>0</v>
      </c>
      <c r="G207" s="76">
        <f t="shared" si="138"/>
        <v>0</v>
      </c>
      <c r="H207" s="76">
        <f t="shared" si="138"/>
        <v>0.64153220771671182</v>
      </c>
      <c r="I207" s="76">
        <f t="shared" si="138"/>
        <v>0</v>
      </c>
      <c r="J207" s="76">
        <f t="shared" si="138"/>
        <v>0</v>
      </c>
      <c r="K207" s="76">
        <f t="shared" si="138"/>
        <v>0</v>
      </c>
      <c r="L207" s="76">
        <f t="shared" si="138"/>
        <v>0</v>
      </c>
      <c r="M207" s="76">
        <f t="shared" si="138"/>
        <v>0</v>
      </c>
      <c r="N207" s="76">
        <f t="shared" si="138"/>
        <v>0</v>
      </c>
      <c r="O207" s="147">
        <f t="shared" si="138"/>
        <v>0</v>
      </c>
      <c r="P207" s="147">
        <f t="shared" si="138"/>
        <v>0</v>
      </c>
      <c r="Q207" s="147">
        <f t="shared" si="138"/>
        <v>0</v>
      </c>
      <c r="R207" s="147">
        <f t="shared" si="138"/>
        <v>0</v>
      </c>
      <c r="S207" s="147">
        <f t="shared" si="138"/>
        <v>0</v>
      </c>
      <c r="T207" s="147">
        <f t="shared" si="138"/>
        <v>0</v>
      </c>
      <c r="U207" s="147">
        <f t="shared" si="138"/>
        <v>0</v>
      </c>
      <c r="V207" s="147">
        <f t="shared" si="138"/>
        <v>0</v>
      </c>
      <c r="W207" s="147">
        <f t="shared" si="138"/>
        <v>0</v>
      </c>
      <c r="X207" s="147">
        <f t="shared" si="138"/>
        <v>0</v>
      </c>
      <c r="Y207" s="147">
        <f t="shared" si="138"/>
        <v>0</v>
      </c>
      <c r="Z207" s="147">
        <f t="shared" si="138"/>
        <v>0</v>
      </c>
      <c r="AA207" s="147">
        <f t="shared" si="138"/>
        <v>0</v>
      </c>
    </row>
    <row r="208" spans="1:27" s="1" customFormat="1" ht="15.75" hidden="1" thickBot="1" x14ac:dyDescent="0.3">
      <c r="A208" s="77"/>
      <c r="B208" s="180" t="s">
        <v>121</v>
      </c>
      <c r="C208" s="78">
        <f>C206+C207</f>
        <v>0</v>
      </c>
      <c r="D208" s="78">
        <f t="shared" ref="D208:N208" si="139">D206+D207</f>
        <v>0</v>
      </c>
      <c r="E208" s="79">
        <f t="shared" si="139"/>
        <v>1</v>
      </c>
      <c r="F208" s="79">
        <f t="shared" si="139"/>
        <v>0</v>
      </c>
      <c r="G208" s="79">
        <f t="shared" si="139"/>
        <v>0</v>
      </c>
      <c r="H208" s="79">
        <f t="shared" si="139"/>
        <v>1</v>
      </c>
      <c r="I208" s="79">
        <f t="shared" si="139"/>
        <v>0</v>
      </c>
      <c r="J208" s="79">
        <f t="shared" si="139"/>
        <v>0</v>
      </c>
      <c r="K208" s="79">
        <f t="shared" si="139"/>
        <v>0</v>
      </c>
      <c r="L208" s="79">
        <f t="shared" si="139"/>
        <v>0</v>
      </c>
      <c r="M208" s="80">
        <f t="shared" si="139"/>
        <v>0</v>
      </c>
      <c r="N208" s="80">
        <f t="shared" si="139"/>
        <v>0</v>
      </c>
      <c r="O208" s="148">
        <f>O206+O207</f>
        <v>0</v>
      </c>
      <c r="P208" s="148">
        <f t="shared" ref="P208:Z208" si="140">P206+P207</f>
        <v>0</v>
      </c>
      <c r="Q208" s="149">
        <f t="shared" si="140"/>
        <v>0</v>
      </c>
      <c r="R208" s="149">
        <f t="shared" si="140"/>
        <v>0</v>
      </c>
      <c r="S208" s="149">
        <f t="shared" si="140"/>
        <v>0</v>
      </c>
      <c r="T208" s="149">
        <f t="shared" si="140"/>
        <v>0</v>
      </c>
      <c r="U208" s="149">
        <f t="shared" si="140"/>
        <v>0</v>
      </c>
      <c r="V208" s="149">
        <f t="shared" si="140"/>
        <v>0</v>
      </c>
      <c r="W208" s="149">
        <f t="shared" si="140"/>
        <v>0</v>
      </c>
      <c r="X208" s="149">
        <f t="shared" si="140"/>
        <v>0</v>
      </c>
      <c r="Y208" s="150">
        <f t="shared" si="140"/>
        <v>0</v>
      </c>
      <c r="Z208" s="150">
        <f t="shared" si="140"/>
        <v>0</v>
      </c>
      <c r="AA208" s="148">
        <f>AA206+AA207</f>
        <v>0</v>
      </c>
    </row>
    <row r="209" spans="1:27" hidden="1" x14ac:dyDescent="0.25">
      <c r="A209" s="68"/>
      <c r="B209" s="68"/>
      <c r="C209" s="71"/>
      <c r="D209" s="71"/>
      <c r="E209" s="71"/>
      <c r="F209" s="71"/>
      <c r="G209" s="71"/>
      <c r="H209" s="71"/>
      <c r="I209" s="71"/>
      <c r="J209" s="71"/>
      <c r="K209" s="71"/>
      <c r="L209" s="71"/>
      <c r="M209" s="71"/>
      <c r="N209" s="71"/>
      <c r="O209" s="71"/>
      <c r="P209" s="71"/>
      <c r="Q209" s="71"/>
      <c r="R209" s="71"/>
      <c r="S209" s="71"/>
      <c r="T209" s="71"/>
      <c r="U209" s="71"/>
      <c r="V209" s="71"/>
      <c r="W209" s="71"/>
      <c r="X209" s="71"/>
      <c r="Y209" s="71"/>
      <c r="Z209" s="71"/>
      <c r="AA209" s="71"/>
    </row>
    <row r="210" spans="1:27" ht="15.75" hidden="1" thickBot="1" x14ac:dyDescent="0.3">
      <c r="A210" s="68"/>
      <c r="B210" s="179" t="s">
        <v>35</v>
      </c>
      <c r="C210" s="102">
        <f>C$2</f>
        <v>45658</v>
      </c>
      <c r="D210" s="102">
        <f t="shared" ref="D210:AA210" si="141">D$2</f>
        <v>45689</v>
      </c>
      <c r="E210" s="102">
        <f t="shared" si="141"/>
        <v>45717</v>
      </c>
      <c r="F210" s="102">
        <f t="shared" si="141"/>
        <v>45748</v>
      </c>
      <c r="G210" s="102">
        <f t="shared" si="141"/>
        <v>45778</v>
      </c>
      <c r="H210" s="102">
        <f t="shared" si="141"/>
        <v>45809</v>
      </c>
      <c r="I210" s="102">
        <f t="shared" si="141"/>
        <v>45839</v>
      </c>
      <c r="J210" s="102">
        <f t="shared" si="141"/>
        <v>45870</v>
      </c>
      <c r="K210" s="102">
        <f t="shared" si="141"/>
        <v>45901</v>
      </c>
      <c r="L210" s="102">
        <f t="shared" si="141"/>
        <v>45931</v>
      </c>
      <c r="M210" s="102">
        <f t="shared" si="141"/>
        <v>45962</v>
      </c>
      <c r="N210" s="102">
        <f t="shared" si="141"/>
        <v>45992</v>
      </c>
      <c r="O210" s="102">
        <f t="shared" si="141"/>
        <v>46023</v>
      </c>
      <c r="P210" s="102">
        <f t="shared" si="141"/>
        <v>46054</v>
      </c>
      <c r="Q210" s="102">
        <f t="shared" si="141"/>
        <v>46082</v>
      </c>
      <c r="R210" s="102">
        <f t="shared" si="141"/>
        <v>46113</v>
      </c>
      <c r="S210" s="102">
        <f t="shared" si="141"/>
        <v>46143</v>
      </c>
      <c r="T210" s="102">
        <f t="shared" si="141"/>
        <v>46174</v>
      </c>
      <c r="U210" s="102">
        <f t="shared" si="141"/>
        <v>46204</v>
      </c>
      <c r="V210" s="102">
        <f t="shared" si="141"/>
        <v>46235</v>
      </c>
      <c r="W210" s="102">
        <f t="shared" si="141"/>
        <v>46266</v>
      </c>
      <c r="X210" s="102">
        <f t="shared" si="141"/>
        <v>46296</v>
      </c>
      <c r="Y210" s="102">
        <f t="shared" si="141"/>
        <v>46327</v>
      </c>
      <c r="Z210" s="102">
        <f t="shared" si="141"/>
        <v>46357</v>
      </c>
      <c r="AA210" s="102">
        <f t="shared" si="141"/>
        <v>46388</v>
      </c>
    </row>
    <row r="211" spans="1:27" hidden="1" x14ac:dyDescent="0.25">
      <c r="A211" s="68"/>
      <c r="B211" s="178" t="s">
        <v>122</v>
      </c>
      <c r="C211" s="81">
        <f>C179*'YTD PROGRAM SUMMARY'!C48</f>
        <v>0</v>
      </c>
      <c r="D211" s="81">
        <f>D179*'YTD PROGRAM SUMMARY'!D48</f>
        <v>0</v>
      </c>
      <c r="E211" s="81">
        <f>E179*'YTD PROGRAM SUMMARY'!E48</f>
        <v>0</v>
      </c>
      <c r="F211" s="81">
        <f>F179*'YTD PROGRAM SUMMARY'!F48</f>
        <v>0</v>
      </c>
      <c r="G211" s="81">
        <f>G179*'YTD PROGRAM SUMMARY'!G48</f>
        <v>0</v>
      </c>
      <c r="H211" s="81">
        <f>H179*'YTD PROGRAM SUMMARY'!H48</f>
        <v>0</v>
      </c>
      <c r="I211" s="81">
        <f>I179*'YTD PROGRAM SUMMARY'!I48</f>
        <v>0</v>
      </c>
      <c r="J211" s="81">
        <f>J179*'YTD PROGRAM SUMMARY'!J48</f>
        <v>0</v>
      </c>
      <c r="K211" s="81">
        <f>K179*'YTD PROGRAM SUMMARY'!K48</f>
        <v>0</v>
      </c>
      <c r="L211" s="81">
        <f>L179*'YTD PROGRAM SUMMARY'!L48</f>
        <v>0</v>
      </c>
      <c r="M211" s="81">
        <f>M179*'YTD PROGRAM SUMMARY'!M48</f>
        <v>0</v>
      </c>
      <c r="N211" s="81">
        <f>N179*'YTD PROGRAM SUMMARY'!N48</f>
        <v>0</v>
      </c>
      <c r="O211" s="151">
        <f>O179*'YTD PROGRAM SUMMARY'!O48</f>
        <v>0</v>
      </c>
      <c r="P211" s="151">
        <f>P179*'YTD PROGRAM SUMMARY'!P48</f>
        <v>0</v>
      </c>
      <c r="Q211" s="151">
        <f>Q179*'YTD PROGRAM SUMMARY'!Q48</f>
        <v>0</v>
      </c>
      <c r="R211" s="151">
        <f>R179*'YTD PROGRAM SUMMARY'!R48</f>
        <v>0</v>
      </c>
      <c r="S211" s="151">
        <f>S179*'YTD PROGRAM SUMMARY'!S48</f>
        <v>0</v>
      </c>
      <c r="T211" s="151">
        <f>T179*'YTD PROGRAM SUMMARY'!T48</f>
        <v>0</v>
      </c>
      <c r="U211" s="151">
        <f>U179*'YTD PROGRAM SUMMARY'!U48</f>
        <v>0</v>
      </c>
      <c r="V211" s="151">
        <f>V179*'YTD PROGRAM SUMMARY'!V48</f>
        <v>0</v>
      </c>
      <c r="W211" s="151">
        <f>W179*'YTD PROGRAM SUMMARY'!W48</f>
        <v>0</v>
      </c>
      <c r="X211" s="151">
        <f>X179*'YTD PROGRAM SUMMARY'!X48</f>
        <v>0</v>
      </c>
      <c r="Y211" s="151">
        <f>Y179*'YTD PROGRAM SUMMARY'!Y48</f>
        <v>0</v>
      </c>
      <c r="Z211" s="151">
        <f>Z179*'YTD PROGRAM SUMMARY'!Z48</f>
        <v>0</v>
      </c>
      <c r="AA211" s="151">
        <f>AA179*'YTD PROGRAM SUMMARY'!AA48</f>
        <v>0</v>
      </c>
    </row>
    <row r="212" spans="1:27" ht="15.75" hidden="1" thickBot="1" x14ac:dyDescent="0.3">
      <c r="A212" s="68"/>
      <c r="B212" s="60" t="s">
        <v>123</v>
      </c>
      <c r="C212" s="74">
        <f>C198*'YTD PROGRAM SUMMARY'!C48</f>
        <v>0</v>
      </c>
      <c r="D212" s="74">
        <f>D198*'YTD PROGRAM SUMMARY'!D48</f>
        <v>0</v>
      </c>
      <c r="E212" s="74">
        <f>E198*'YTD PROGRAM SUMMARY'!E48</f>
        <v>0</v>
      </c>
      <c r="F212" s="74">
        <f>F198*'YTD PROGRAM SUMMARY'!F48</f>
        <v>0</v>
      </c>
      <c r="G212" s="74">
        <f>G198*'YTD PROGRAM SUMMARY'!G48</f>
        <v>0</v>
      </c>
      <c r="H212" s="74">
        <f>H198*'YTD PROGRAM SUMMARY'!H48</f>
        <v>0</v>
      </c>
      <c r="I212" s="74">
        <f>I198*'YTD PROGRAM SUMMARY'!I48</f>
        <v>0</v>
      </c>
      <c r="J212" s="74">
        <f>J198*'YTD PROGRAM SUMMARY'!J48</f>
        <v>0</v>
      </c>
      <c r="K212" s="74">
        <f>K198*'YTD PROGRAM SUMMARY'!K48</f>
        <v>0</v>
      </c>
      <c r="L212" s="74">
        <f>L198*'YTD PROGRAM SUMMARY'!L48</f>
        <v>0</v>
      </c>
      <c r="M212" s="74">
        <f>M198*'YTD PROGRAM SUMMARY'!M48</f>
        <v>0</v>
      </c>
      <c r="N212" s="74">
        <f>N198*'YTD PROGRAM SUMMARY'!N48</f>
        <v>0</v>
      </c>
      <c r="O212" s="145">
        <f>O198*'YTD PROGRAM SUMMARY'!O48</f>
        <v>0</v>
      </c>
      <c r="P212" s="145">
        <f>P198*'YTD PROGRAM SUMMARY'!P48</f>
        <v>0</v>
      </c>
      <c r="Q212" s="145">
        <f>Q198*'YTD PROGRAM SUMMARY'!Q48</f>
        <v>0</v>
      </c>
      <c r="R212" s="145">
        <f>R198*'YTD PROGRAM SUMMARY'!R48</f>
        <v>0</v>
      </c>
      <c r="S212" s="145">
        <f>S198*'YTD PROGRAM SUMMARY'!S48</f>
        <v>0</v>
      </c>
      <c r="T212" s="145">
        <f>T198*'YTD PROGRAM SUMMARY'!T48</f>
        <v>0</v>
      </c>
      <c r="U212" s="145">
        <f>U198*'YTD PROGRAM SUMMARY'!U48</f>
        <v>0</v>
      </c>
      <c r="V212" s="145">
        <f>V198*'YTD PROGRAM SUMMARY'!V48</f>
        <v>0</v>
      </c>
      <c r="W212" s="145">
        <f>W198*'YTD PROGRAM SUMMARY'!W48</f>
        <v>0</v>
      </c>
      <c r="X212" s="145">
        <f>X198*'YTD PROGRAM SUMMARY'!X48</f>
        <v>0</v>
      </c>
      <c r="Y212" s="145">
        <f>Y198*'YTD PROGRAM SUMMARY'!Y48</f>
        <v>0</v>
      </c>
      <c r="Z212" s="145">
        <f>Z198*'YTD PROGRAM SUMMARY'!Z48</f>
        <v>0</v>
      </c>
      <c r="AA212" s="145">
        <f>AA198*'YTD PROGRAM SUMMARY'!AA48</f>
        <v>0</v>
      </c>
    </row>
    <row r="213" spans="1:27" hidden="1" x14ac:dyDescent="0.25">
      <c r="A213" s="68"/>
      <c r="B213" s="178" t="s">
        <v>124</v>
      </c>
      <c r="C213" s="75">
        <f t="shared" ref="C213:Y213" si="142">IFERROR(C211/C124,0)</f>
        <v>0</v>
      </c>
      <c r="D213" s="75">
        <f t="shared" si="142"/>
        <v>0</v>
      </c>
      <c r="E213" s="75">
        <f t="shared" si="142"/>
        <v>0</v>
      </c>
      <c r="F213" s="75">
        <f t="shared" si="142"/>
        <v>0</v>
      </c>
      <c r="G213" s="75">
        <f t="shared" si="142"/>
        <v>0</v>
      </c>
      <c r="H213" s="75">
        <f t="shared" si="142"/>
        <v>0</v>
      </c>
      <c r="I213" s="75">
        <f t="shared" si="142"/>
        <v>0</v>
      </c>
      <c r="J213" s="75">
        <f t="shared" si="142"/>
        <v>0</v>
      </c>
      <c r="K213" s="75">
        <f t="shared" si="142"/>
        <v>0</v>
      </c>
      <c r="L213" s="75">
        <f t="shared" si="142"/>
        <v>0</v>
      </c>
      <c r="M213" s="75">
        <f t="shared" si="142"/>
        <v>0</v>
      </c>
      <c r="N213" s="75">
        <f t="shared" si="142"/>
        <v>0</v>
      </c>
      <c r="O213" s="146">
        <f t="shared" si="142"/>
        <v>0</v>
      </c>
      <c r="P213" s="146">
        <f t="shared" si="142"/>
        <v>0</v>
      </c>
      <c r="Q213" s="146">
        <f t="shared" si="142"/>
        <v>0</v>
      </c>
      <c r="R213" s="146">
        <f t="shared" si="142"/>
        <v>0</v>
      </c>
      <c r="S213" s="146">
        <f t="shared" si="142"/>
        <v>0</v>
      </c>
      <c r="T213" s="146">
        <f t="shared" si="142"/>
        <v>0</v>
      </c>
      <c r="U213" s="146">
        <f t="shared" si="142"/>
        <v>0</v>
      </c>
      <c r="V213" s="146">
        <f t="shared" si="142"/>
        <v>0</v>
      </c>
      <c r="W213" s="146">
        <f t="shared" si="142"/>
        <v>0</v>
      </c>
      <c r="X213" s="146">
        <f t="shared" si="142"/>
        <v>0</v>
      </c>
      <c r="Y213" s="146">
        <f t="shared" si="142"/>
        <v>0</v>
      </c>
      <c r="Z213" s="146">
        <f>IFERROR(Z211/Z77,0)</f>
        <v>0</v>
      </c>
      <c r="AA213" s="146">
        <f t="shared" ref="AA213" si="143">IFERROR(AA211/AA124,0)</f>
        <v>0</v>
      </c>
    </row>
    <row r="214" spans="1:27" ht="15.75" hidden="1" thickBot="1" x14ac:dyDescent="0.3">
      <c r="A214" s="68"/>
      <c r="B214" s="60" t="s">
        <v>125</v>
      </c>
      <c r="C214" s="76">
        <f t="shared" ref="C214:Y214" si="144">IFERROR(C212/C124,0)</f>
        <v>0</v>
      </c>
      <c r="D214" s="76">
        <f t="shared" si="144"/>
        <v>0</v>
      </c>
      <c r="E214" s="76">
        <f t="shared" si="144"/>
        <v>0</v>
      </c>
      <c r="F214" s="76">
        <f t="shared" si="144"/>
        <v>0</v>
      </c>
      <c r="G214" s="76">
        <f t="shared" si="144"/>
        <v>0</v>
      </c>
      <c r="H214" s="76">
        <f t="shared" si="144"/>
        <v>0</v>
      </c>
      <c r="I214" s="76">
        <f t="shared" si="144"/>
        <v>0</v>
      </c>
      <c r="J214" s="76">
        <f t="shared" si="144"/>
        <v>0</v>
      </c>
      <c r="K214" s="76">
        <f t="shared" si="144"/>
        <v>0</v>
      </c>
      <c r="L214" s="76">
        <f t="shared" si="144"/>
        <v>0</v>
      </c>
      <c r="M214" s="76">
        <f t="shared" si="144"/>
        <v>0</v>
      </c>
      <c r="N214" s="76">
        <f t="shared" si="144"/>
        <v>0</v>
      </c>
      <c r="O214" s="147">
        <f t="shared" si="144"/>
        <v>0</v>
      </c>
      <c r="P214" s="147">
        <f t="shared" si="144"/>
        <v>0</v>
      </c>
      <c r="Q214" s="147">
        <f t="shared" si="144"/>
        <v>0</v>
      </c>
      <c r="R214" s="147">
        <f t="shared" si="144"/>
        <v>0</v>
      </c>
      <c r="S214" s="147">
        <f t="shared" si="144"/>
        <v>0</v>
      </c>
      <c r="T214" s="147">
        <f t="shared" si="144"/>
        <v>0</v>
      </c>
      <c r="U214" s="147">
        <f t="shared" si="144"/>
        <v>0</v>
      </c>
      <c r="V214" s="147">
        <f t="shared" si="144"/>
        <v>0</v>
      </c>
      <c r="W214" s="147">
        <f t="shared" si="144"/>
        <v>0</v>
      </c>
      <c r="X214" s="147">
        <f t="shared" si="144"/>
        <v>0</v>
      </c>
      <c r="Y214" s="147">
        <f t="shared" si="144"/>
        <v>0</v>
      </c>
      <c r="Z214" s="147">
        <f>IFERROR(Z212/Z78,0)</f>
        <v>0</v>
      </c>
      <c r="AA214" s="147">
        <f t="shared" ref="AA214" si="145">IFERROR(AA212/AA124,0)</f>
        <v>0</v>
      </c>
    </row>
    <row r="215" spans="1:27" s="1" customFormat="1" ht="15.75" hidden="1" thickBot="1" x14ac:dyDescent="0.3">
      <c r="A215" s="77"/>
      <c r="B215" s="180" t="s">
        <v>126</v>
      </c>
      <c r="C215" s="78">
        <f>C213+C214</f>
        <v>0</v>
      </c>
      <c r="D215" s="78">
        <f t="shared" ref="D215:N215" si="146">D213+D214</f>
        <v>0</v>
      </c>
      <c r="E215" s="79">
        <f t="shared" si="146"/>
        <v>0</v>
      </c>
      <c r="F215" s="79">
        <f t="shared" si="146"/>
        <v>0</v>
      </c>
      <c r="G215" s="79">
        <f t="shared" si="146"/>
        <v>0</v>
      </c>
      <c r="H215" s="79">
        <f t="shared" si="146"/>
        <v>0</v>
      </c>
      <c r="I215" s="79">
        <f t="shared" si="146"/>
        <v>0</v>
      </c>
      <c r="J215" s="79">
        <f t="shared" si="146"/>
        <v>0</v>
      </c>
      <c r="K215" s="79">
        <f t="shared" si="146"/>
        <v>0</v>
      </c>
      <c r="L215" s="79">
        <f t="shared" si="146"/>
        <v>0</v>
      </c>
      <c r="M215" s="80">
        <f t="shared" si="146"/>
        <v>0</v>
      </c>
      <c r="N215" s="80">
        <f t="shared" si="146"/>
        <v>0</v>
      </c>
      <c r="O215" s="148">
        <f>O213+O214</f>
        <v>0</v>
      </c>
      <c r="P215" s="148">
        <f t="shared" ref="P215:X215" si="147">P213+P214</f>
        <v>0</v>
      </c>
      <c r="Q215" s="149">
        <f t="shared" si="147"/>
        <v>0</v>
      </c>
      <c r="R215" s="149">
        <f t="shared" si="147"/>
        <v>0</v>
      </c>
      <c r="S215" s="149">
        <f t="shared" si="147"/>
        <v>0</v>
      </c>
      <c r="T215" s="149">
        <f t="shared" si="147"/>
        <v>0</v>
      </c>
      <c r="U215" s="149">
        <f t="shared" si="147"/>
        <v>0</v>
      </c>
      <c r="V215" s="149">
        <f t="shared" si="147"/>
        <v>0</v>
      </c>
      <c r="W215" s="149">
        <f t="shared" si="147"/>
        <v>0</v>
      </c>
      <c r="X215" s="149">
        <f t="shared" si="147"/>
        <v>0</v>
      </c>
      <c r="Y215" s="150">
        <f>Y213+Y214</f>
        <v>0</v>
      </c>
      <c r="Z215" s="150">
        <f>Z213+Z214</f>
        <v>0</v>
      </c>
      <c r="AA215" s="148">
        <f>AA213+AA214</f>
        <v>0</v>
      </c>
    </row>
    <row r="216" spans="1:27" hidden="1" x14ac:dyDescent="0.25">
      <c r="A216" s="68"/>
      <c r="B216" s="68" t="s">
        <v>127</v>
      </c>
      <c r="C216" s="82">
        <f>C208+C215</f>
        <v>0</v>
      </c>
      <c r="D216" s="82">
        <f t="shared" ref="D216:N216" si="148">D208+D215</f>
        <v>0</v>
      </c>
      <c r="E216" s="82">
        <f t="shared" si="148"/>
        <v>1</v>
      </c>
      <c r="F216" s="82">
        <f t="shared" si="148"/>
        <v>0</v>
      </c>
      <c r="G216" s="82">
        <f t="shared" si="148"/>
        <v>0</v>
      </c>
      <c r="H216" s="82">
        <f t="shared" si="148"/>
        <v>1</v>
      </c>
      <c r="I216" s="82">
        <f t="shared" si="148"/>
        <v>0</v>
      </c>
      <c r="J216" s="82">
        <f t="shared" si="148"/>
        <v>0</v>
      </c>
      <c r="K216" s="82">
        <f t="shared" si="148"/>
        <v>0</v>
      </c>
      <c r="L216" s="82">
        <f t="shared" si="148"/>
        <v>0</v>
      </c>
      <c r="M216" s="82">
        <f t="shared" si="148"/>
        <v>0</v>
      </c>
      <c r="N216" s="82">
        <f t="shared" si="148"/>
        <v>0</v>
      </c>
      <c r="O216" s="152">
        <f>O208+O215</f>
        <v>0</v>
      </c>
      <c r="P216" s="152">
        <f t="shared" ref="P216:Z216" si="149">P208+P215</f>
        <v>0</v>
      </c>
      <c r="Q216" s="152">
        <f t="shared" si="149"/>
        <v>0</v>
      </c>
      <c r="R216" s="152">
        <f t="shared" si="149"/>
        <v>0</v>
      </c>
      <c r="S216" s="152">
        <f t="shared" si="149"/>
        <v>0</v>
      </c>
      <c r="T216" s="152">
        <f t="shared" si="149"/>
        <v>0</v>
      </c>
      <c r="U216" s="152">
        <f t="shared" si="149"/>
        <v>0</v>
      </c>
      <c r="V216" s="152">
        <f t="shared" si="149"/>
        <v>0</v>
      </c>
      <c r="W216" s="152">
        <f t="shared" si="149"/>
        <v>0</v>
      </c>
      <c r="X216" s="152">
        <f t="shared" si="149"/>
        <v>0</v>
      </c>
      <c r="Y216" s="152">
        <f t="shared" si="149"/>
        <v>0</v>
      </c>
      <c r="Z216" s="152">
        <f t="shared" si="149"/>
        <v>0</v>
      </c>
      <c r="AA216" s="152">
        <f>AA208+AA215</f>
        <v>0</v>
      </c>
    </row>
    <row r="217" spans="1:27" hidden="1" x14ac:dyDescent="0.25">
      <c r="A217" s="68"/>
      <c r="B217" s="68"/>
      <c r="C217" s="71"/>
      <c r="D217" s="71"/>
      <c r="E217" s="71"/>
      <c r="F217" s="71"/>
      <c r="G217" s="71"/>
      <c r="H217" s="71"/>
      <c r="I217" s="71"/>
      <c r="J217" s="71"/>
      <c r="K217" s="71"/>
      <c r="L217" s="71"/>
      <c r="M217" s="71"/>
      <c r="N217" s="71"/>
      <c r="O217" s="71"/>
      <c r="P217" s="71"/>
      <c r="Q217" s="71"/>
      <c r="R217" s="71"/>
      <c r="S217" s="71"/>
      <c r="T217" s="71"/>
      <c r="U217" s="71"/>
      <c r="V217" s="71"/>
      <c r="W217" s="71"/>
      <c r="X217" s="71"/>
      <c r="Y217" s="71"/>
      <c r="Z217" s="71"/>
      <c r="AA217" s="71"/>
    </row>
    <row r="218" spans="1:27" hidden="1" x14ac:dyDescent="0.25">
      <c r="A218" s="68"/>
      <c r="B218" s="68" t="s">
        <v>128</v>
      </c>
      <c r="C218" s="83">
        <f t="shared" ref="C218" si="150">SUM(C204:C205)</f>
        <v>0</v>
      </c>
      <c r="D218" s="83">
        <f t="shared" ref="D218:AA218" si="151">SUM(D204:D205)</f>
        <v>0</v>
      </c>
      <c r="E218" s="84">
        <f t="shared" si="151"/>
        <v>19.242485315990997</v>
      </c>
      <c r="F218" s="84">
        <f t="shared" si="151"/>
        <v>0</v>
      </c>
      <c r="G218" s="84">
        <f t="shared" si="151"/>
        <v>0</v>
      </c>
      <c r="H218" s="84">
        <f t="shared" si="151"/>
        <v>5717.0479680866711</v>
      </c>
      <c r="I218" s="84">
        <f t="shared" si="151"/>
        <v>0</v>
      </c>
      <c r="J218" s="84">
        <f t="shared" si="151"/>
        <v>0</v>
      </c>
      <c r="K218" s="84">
        <f t="shared" si="151"/>
        <v>0</v>
      </c>
      <c r="L218" s="84">
        <f t="shared" si="151"/>
        <v>0</v>
      </c>
      <c r="M218" s="85">
        <f t="shared" si="151"/>
        <v>0</v>
      </c>
      <c r="N218" s="85">
        <f t="shared" si="151"/>
        <v>0</v>
      </c>
      <c r="O218" s="158">
        <f t="shared" si="151"/>
        <v>0</v>
      </c>
      <c r="P218" s="158">
        <f t="shared" si="151"/>
        <v>0</v>
      </c>
      <c r="Q218" s="159">
        <f t="shared" si="151"/>
        <v>0</v>
      </c>
      <c r="R218" s="159">
        <f t="shared" si="151"/>
        <v>0</v>
      </c>
      <c r="S218" s="159">
        <f t="shared" si="151"/>
        <v>0</v>
      </c>
      <c r="T218" s="159">
        <f t="shared" si="151"/>
        <v>0</v>
      </c>
      <c r="U218" s="159">
        <f t="shared" si="151"/>
        <v>0</v>
      </c>
      <c r="V218" s="159">
        <f t="shared" si="151"/>
        <v>0</v>
      </c>
      <c r="W218" s="159">
        <f t="shared" si="151"/>
        <v>0</v>
      </c>
      <c r="X218" s="159">
        <f t="shared" si="151"/>
        <v>0</v>
      </c>
      <c r="Y218" s="160">
        <f t="shared" si="151"/>
        <v>0</v>
      </c>
      <c r="Z218" s="160">
        <f t="shared" si="151"/>
        <v>0</v>
      </c>
      <c r="AA218" s="158">
        <f t="shared" si="151"/>
        <v>0</v>
      </c>
    </row>
    <row r="219" spans="1:27" hidden="1" x14ac:dyDescent="0.25">
      <c r="A219" s="68"/>
      <c r="B219" s="68" t="s">
        <v>129</v>
      </c>
      <c r="C219" s="83">
        <f t="shared" ref="C219" si="152">SUM(C211:C212)</f>
        <v>0</v>
      </c>
      <c r="D219" s="83">
        <f t="shared" ref="D219:AA219" si="153">SUM(D211:D212)</f>
        <v>0</v>
      </c>
      <c r="E219" s="84">
        <f t="shared" si="153"/>
        <v>0</v>
      </c>
      <c r="F219" s="84">
        <f t="shared" si="153"/>
        <v>0</v>
      </c>
      <c r="G219" s="84">
        <f t="shared" si="153"/>
        <v>0</v>
      </c>
      <c r="H219" s="84">
        <f t="shared" si="153"/>
        <v>0</v>
      </c>
      <c r="I219" s="84">
        <f t="shared" si="153"/>
        <v>0</v>
      </c>
      <c r="J219" s="84">
        <f t="shared" si="153"/>
        <v>0</v>
      </c>
      <c r="K219" s="84">
        <f t="shared" si="153"/>
        <v>0</v>
      </c>
      <c r="L219" s="84">
        <f t="shared" si="153"/>
        <v>0</v>
      </c>
      <c r="M219" s="85">
        <f t="shared" si="153"/>
        <v>0</v>
      </c>
      <c r="N219" s="85">
        <f t="shared" si="153"/>
        <v>0</v>
      </c>
      <c r="O219" s="158">
        <f t="shared" si="153"/>
        <v>0</v>
      </c>
      <c r="P219" s="158">
        <f t="shared" si="153"/>
        <v>0</v>
      </c>
      <c r="Q219" s="159">
        <f t="shared" si="153"/>
        <v>0</v>
      </c>
      <c r="R219" s="159">
        <f t="shared" si="153"/>
        <v>0</v>
      </c>
      <c r="S219" s="159">
        <f t="shared" si="153"/>
        <v>0</v>
      </c>
      <c r="T219" s="159">
        <f t="shared" si="153"/>
        <v>0</v>
      </c>
      <c r="U219" s="159">
        <f t="shared" si="153"/>
        <v>0</v>
      </c>
      <c r="V219" s="159">
        <f t="shared" si="153"/>
        <v>0</v>
      </c>
      <c r="W219" s="159">
        <f t="shared" si="153"/>
        <v>0</v>
      </c>
      <c r="X219" s="159">
        <f t="shared" si="153"/>
        <v>0</v>
      </c>
      <c r="Y219" s="160">
        <f t="shared" si="153"/>
        <v>0</v>
      </c>
      <c r="Z219" s="160">
        <f t="shared" si="153"/>
        <v>0</v>
      </c>
      <c r="AA219" s="158">
        <f t="shared" si="153"/>
        <v>0</v>
      </c>
    </row>
    <row r="220" spans="1:27" hidden="1" x14ac:dyDescent="0.25">
      <c r="A220" s="68"/>
      <c r="B220" s="68" t="s">
        <v>116</v>
      </c>
      <c r="C220" s="86">
        <f t="shared" ref="C220" si="154">SUM(C218:C219)</f>
        <v>0</v>
      </c>
      <c r="D220" s="86">
        <f t="shared" ref="D220:AA220" si="155">SUM(D218:D219)</f>
        <v>0</v>
      </c>
      <c r="E220" s="86">
        <f t="shared" si="155"/>
        <v>19.242485315990997</v>
      </c>
      <c r="F220" s="86">
        <f t="shared" si="155"/>
        <v>0</v>
      </c>
      <c r="G220" s="86">
        <f t="shared" si="155"/>
        <v>0</v>
      </c>
      <c r="H220" s="86">
        <f t="shared" si="155"/>
        <v>5717.0479680866711</v>
      </c>
      <c r="I220" s="86">
        <f t="shared" si="155"/>
        <v>0</v>
      </c>
      <c r="J220" s="86">
        <f t="shared" si="155"/>
        <v>0</v>
      </c>
      <c r="K220" s="86">
        <f t="shared" si="155"/>
        <v>0</v>
      </c>
      <c r="L220" s="86">
        <f t="shared" si="155"/>
        <v>0</v>
      </c>
      <c r="M220" s="87">
        <f t="shared" si="155"/>
        <v>0</v>
      </c>
      <c r="N220" s="87">
        <f t="shared" si="155"/>
        <v>0</v>
      </c>
      <c r="O220" s="161">
        <f t="shared" si="155"/>
        <v>0</v>
      </c>
      <c r="P220" s="161">
        <f t="shared" si="155"/>
        <v>0</v>
      </c>
      <c r="Q220" s="161">
        <f t="shared" si="155"/>
        <v>0</v>
      </c>
      <c r="R220" s="161">
        <f t="shared" si="155"/>
        <v>0</v>
      </c>
      <c r="S220" s="161">
        <f t="shared" si="155"/>
        <v>0</v>
      </c>
      <c r="T220" s="161">
        <f t="shared" si="155"/>
        <v>0</v>
      </c>
      <c r="U220" s="161">
        <f t="shared" si="155"/>
        <v>0</v>
      </c>
      <c r="V220" s="161">
        <f t="shared" si="155"/>
        <v>0</v>
      </c>
      <c r="W220" s="161">
        <f t="shared" si="155"/>
        <v>0</v>
      </c>
      <c r="X220" s="161">
        <f t="shared" si="155"/>
        <v>0</v>
      </c>
      <c r="Y220" s="162">
        <f t="shared" si="155"/>
        <v>0</v>
      </c>
      <c r="Z220" s="162">
        <f t="shared" si="155"/>
        <v>0</v>
      </c>
      <c r="AA220" s="161">
        <f t="shared" si="155"/>
        <v>0</v>
      </c>
    </row>
    <row r="221" spans="1:27" hidden="1" x14ac:dyDescent="0.25"/>
    <row r="222" spans="1:27" hidden="1" x14ac:dyDescent="0.25">
      <c r="B222" s="121" t="s">
        <v>200</v>
      </c>
      <c r="C222" s="228">
        <f>IF('YTD PROGRAM SUMMARY'!C4=0,0,C220-C124)</f>
        <v>0</v>
      </c>
      <c r="D222" s="228">
        <f>IF('YTD PROGRAM SUMMARY'!D4=0,0,D220-D124)</f>
        <v>0</v>
      </c>
      <c r="E222" s="228">
        <f>IF('YTD PROGRAM SUMMARY'!E4=0,0,E220-E124)</f>
        <v>0</v>
      </c>
      <c r="F222" s="228">
        <f>IF('YTD PROGRAM SUMMARY'!F4=0,0,F220-F124)</f>
        <v>-190.205662527615</v>
      </c>
      <c r="G222" s="228">
        <f>IF('YTD PROGRAM SUMMARY'!G4=0,0,G220-G124)</f>
        <v>-938.96567020645182</v>
      </c>
      <c r="H222" s="228">
        <f>IF('YTD PROGRAM SUMMARY'!H4=0,0,H220-H124)</f>
        <v>0</v>
      </c>
      <c r="I222" s="228">
        <f>IF('YTD PROGRAM SUMMARY'!I4=0,0,I220-I124)</f>
        <v>-6074.7033065388177</v>
      </c>
      <c r="J222" s="228">
        <f>IF('YTD PROGRAM SUMMARY'!J4=0,0,J220-J124)</f>
        <v>-6250.8095519137123</v>
      </c>
      <c r="K222" s="228">
        <f>IF('YTD PROGRAM SUMMARY'!K4=0,0,K220-K124)</f>
        <v>-2875.7688074723364</v>
      </c>
      <c r="L222" s="228">
        <f>IF('YTD PROGRAM SUMMARY'!L4=0,0,L220-L124)</f>
        <v>-216.39725812523002</v>
      </c>
      <c r="M222" s="228">
        <f>IF('YTD PROGRAM SUMMARY'!M4=0,0,M220-M124)</f>
        <v>-62.009235692813832</v>
      </c>
      <c r="N222" s="228">
        <f>IF('YTD PROGRAM SUMMARY'!N4=0,0,N220-N124)</f>
        <v>-35.932675086163968</v>
      </c>
    </row>
    <row r="223" spans="1:27" hidden="1" x14ac:dyDescent="0.25">
      <c r="B223" s="121"/>
      <c r="C223" s="121"/>
      <c r="D223" s="121"/>
      <c r="E223" s="121"/>
      <c r="F223" s="121"/>
      <c r="G223" s="121"/>
      <c r="H223" s="121"/>
      <c r="I223" s="121"/>
      <c r="J223" s="121"/>
      <c r="K223" s="121"/>
      <c r="L223" s="121"/>
      <c r="M223" s="121"/>
      <c r="N223" s="121"/>
    </row>
  </sheetData>
  <mergeCells count="17">
    <mergeCell ref="O130:Z130"/>
    <mergeCell ref="O129:Z129"/>
    <mergeCell ref="A183:A199"/>
    <mergeCell ref="C147:N147"/>
    <mergeCell ref="O147:Z147"/>
    <mergeCell ref="A147:A161"/>
    <mergeCell ref="A164:A180"/>
    <mergeCell ref="A2:A17"/>
    <mergeCell ref="A20:A35"/>
    <mergeCell ref="A38:A53"/>
    <mergeCell ref="B129:N129"/>
    <mergeCell ref="A109:A125"/>
    <mergeCell ref="A129:A144"/>
    <mergeCell ref="A56:A71"/>
    <mergeCell ref="A90:A103"/>
    <mergeCell ref="A74:A87"/>
    <mergeCell ref="B130:N130"/>
  </mergeCells>
  <conditionalFormatting sqref="C200:AA200">
    <cfRule type="expression" dxfId="0" priority="3">
      <formula>$C$200&lt;&gt;$C$124</formula>
    </cfRule>
  </conditionalFormatting>
  <pageMargins left="0.7" right="0.7" top="0.75" bottom="0.75" header="0.3" footer="0.3"/>
  <pageSetup orientation="portrait" r:id="rId1"/>
  <headerFooter>
    <oddFooter>&amp;RSchedule JNG-D7.G</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5" tint="0.59999389629810485"/>
  </sheetPr>
  <dimension ref="A1:AI113"/>
  <sheetViews>
    <sheetView tabSelected="1" zoomScale="80" zoomScaleNormal="80" workbookViewId="0">
      <pane xSplit="2" topLeftCell="C1" activePane="topRight" state="frozen"/>
      <selection activeCell="B43" sqref="B43"/>
      <selection pane="topRight" activeCell="B43" sqref="B43"/>
    </sheetView>
  </sheetViews>
  <sheetFormatPr defaultRowHeight="15" x14ac:dyDescent="0.25"/>
  <cols>
    <col min="1" max="1" width="9.85546875" customWidth="1"/>
    <col min="2" max="2" width="24.85546875" customWidth="1"/>
    <col min="3" max="3" width="15.85546875" bestFit="1" customWidth="1"/>
    <col min="4" max="8" width="13.85546875" customWidth="1"/>
    <col min="9" max="14" width="14.140625" bestFit="1" customWidth="1"/>
    <col min="15" max="27" width="13.85546875" customWidth="1"/>
    <col min="28" max="28" width="10.5703125" bestFit="1" customWidth="1"/>
    <col min="29" max="35" width="12" customWidth="1"/>
  </cols>
  <sheetData>
    <row r="1" spans="1:29" s="303" customFormat="1" ht="15.75" thickBot="1" x14ac:dyDescent="0.3">
      <c r="A1" s="68"/>
      <c r="B1" s="68"/>
      <c r="C1" s="68"/>
      <c r="D1" s="68"/>
      <c r="E1" s="68"/>
      <c r="F1" s="68"/>
      <c r="G1" s="68"/>
      <c r="H1" s="68"/>
      <c r="I1" s="68"/>
      <c r="J1" s="68"/>
      <c r="K1" s="68"/>
      <c r="L1" s="68"/>
      <c r="M1" s="68"/>
      <c r="N1" s="68"/>
      <c r="O1" s="68"/>
      <c r="P1" s="68"/>
      <c r="Q1" s="68"/>
      <c r="R1" s="68"/>
      <c r="S1" s="68"/>
      <c r="T1" s="68"/>
      <c r="U1" s="68"/>
      <c r="V1" s="68"/>
      <c r="W1" s="68"/>
      <c r="X1" s="68"/>
      <c r="Y1" s="68"/>
      <c r="Z1" s="68"/>
      <c r="AA1" s="68"/>
      <c r="AB1"/>
      <c r="AC1"/>
    </row>
    <row r="2" spans="1:29" ht="15.75" customHeight="1" thickBot="1" x14ac:dyDescent="0.3">
      <c r="A2" s="708" t="s">
        <v>204</v>
      </c>
      <c r="B2" s="313" t="s">
        <v>10</v>
      </c>
      <c r="C2" s="102">
        <f>'1M - RES'!C2</f>
        <v>45658</v>
      </c>
      <c r="D2" s="102">
        <f>'1M - RES'!D2</f>
        <v>45689</v>
      </c>
      <c r="E2" s="102">
        <f>'1M - RES'!E2</f>
        <v>45717</v>
      </c>
      <c r="F2" s="102">
        <f>'1M - RES'!F2</f>
        <v>45748</v>
      </c>
      <c r="G2" s="102">
        <f>'1M - RES'!G2</f>
        <v>45778</v>
      </c>
      <c r="H2" s="102">
        <f>'1M - RES'!H2</f>
        <v>45809</v>
      </c>
      <c r="I2" s="102">
        <f>'1M - RES'!I2</f>
        <v>45839</v>
      </c>
      <c r="J2" s="102">
        <f>'1M - RES'!J2</f>
        <v>45870</v>
      </c>
      <c r="K2" s="102">
        <f>'1M - RES'!K2</f>
        <v>45901</v>
      </c>
      <c r="L2" s="102">
        <f>'1M - RES'!L2</f>
        <v>45931</v>
      </c>
      <c r="M2" s="102">
        <f>'1M - RES'!M2</f>
        <v>45962</v>
      </c>
      <c r="N2" s="102">
        <f>'1M - RES'!N2</f>
        <v>45992</v>
      </c>
      <c r="O2" s="102">
        <f>'1M - RES'!O2</f>
        <v>46023</v>
      </c>
      <c r="P2" s="102">
        <f>'1M - RES'!P2</f>
        <v>46054</v>
      </c>
      <c r="Q2" s="102">
        <f>'1M - RES'!Q2</f>
        <v>46082</v>
      </c>
      <c r="R2" s="102">
        <f>'1M - RES'!R2</f>
        <v>46113</v>
      </c>
      <c r="S2" s="102">
        <f>'1M - RES'!S2</f>
        <v>46143</v>
      </c>
      <c r="T2" s="102">
        <f>'1M - RES'!T2</f>
        <v>46174</v>
      </c>
      <c r="U2" s="102">
        <f>'1M - RES'!U2</f>
        <v>46204</v>
      </c>
      <c r="V2" s="102">
        <f>'1M - RES'!V2</f>
        <v>46235</v>
      </c>
      <c r="W2" s="102">
        <f>'1M - RES'!W2</f>
        <v>46266</v>
      </c>
      <c r="X2" s="102">
        <f>'1M - RES'!X2</f>
        <v>46296</v>
      </c>
      <c r="Y2" s="102">
        <f>'1M - RES'!Y2</f>
        <v>46327</v>
      </c>
      <c r="Z2" s="102">
        <f>'1M - RES'!Z2</f>
        <v>46357</v>
      </c>
      <c r="AA2" s="102">
        <f>'1M - RES'!AA2</f>
        <v>46388</v>
      </c>
    </row>
    <row r="3" spans="1:29" ht="15" customHeight="1" x14ac:dyDescent="0.25">
      <c r="A3" s="709"/>
      <c r="B3" s="312" t="s">
        <v>0</v>
      </c>
      <c r="C3" s="471">
        <f>'RES kWh ENTRY'!C118</f>
        <v>0</v>
      </c>
      <c r="D3" s="471">
        <f>'RES kWh ENTRY'!D118</f>
        <v>0</v>
      </c>
      <c r="E3" s="471">
        <f>'RES kWh ENTRY'!E118</f>
        <v>0</v>
      </c>
      <c r="F3" s="471">
        <f>'RES kWh ENTRY'!F118</f>
        <v>420</v>
      </c>
      <c r="G3" s="471">
        <f>'RES kWh ENTRY'!G118</f>
        <v>11492.52</v>
      </c>
      <c r="H3" s="471">
        <f>'RES kWh ENTRY'!H118</f>
        <v>0</v>
      </c>
      <c r="I3" s="471">
        <f>'RES kWh ENTRY'!I118</f>
        <v>2855.62</v>
      </c>
      <c r="J3" s="471">
        <f>'RES kWh ENTRY'!J118</f>
        <v>2545</v>
      </c>
      <c r="K3" s="471">
        <f>'RES kWh ENTRY'!K118</f>
        <v>32563.8</v>
      </c>
      <c r="L3" s="471">
        <f>'RES kWh ENTRY'!L118</f>
        <v>4531.2</v>
      </c>
      <c r="M3" s="471">
        <f>'RES kWh ENTRY'!M118</f>
        <v>14140.046149289672</v>
      </c>
      <c r="N3" s="471">
        <f>SUM('RES kWh ENTRY'!N118:T118)</f>
        <v>13670.098853664385</v>
      </c>
      <c r="O3" s="109"/>
      <c r="P3" s="109"/>
      <c r="Q3" s="109"/>
      <c r="R3" s="109"/>
      <c r="S3" s="109"/>
      <c r="T3" s="109"/>
      <c r="U3" s="109"/>
      <c r="V3" s="109"/>
      <c r="W3" s="109"/>
      <c r="X3" s="109"/>
      <c r="Y3" s="109"/>
      <c r="Z3" s="109"/>
      <c r="AA3" s="109"/>
    </row>
    <row r="4" spans="1:29" x14ac:dyDescent="0.25">
      <c r="A4" s="709"/>
      <c r="B4" s="7" t="s">
        <v>1</v>
      </c>
      <c r="C4" s="471">
        <f>'RES kWh ENTRY'!C119</f>
        <v>0</v>
      </c>
      <c r="D4" s="471">
        <f>'RES kWh ENTRY'!D119</f>
        <v>0</v>
      </c>
      <c r="E4" s="471">
        <f>'RES kWh ENTRY'!E119</f>
        <v>3065.7</v>
      </c>
      <c r="F4" s="471">
        <f>'RES kWh ENTRY'!F119</f>
        <v>26642.59</v>
      </c>
      <c r="G4" s="471">
        <f>'RES kWh ENTRY'!G119</f>
        <v>18656.88</v>
      </c>
      <c r="H4" s="471">
        <f>'RES kWh ENTRY'!H119</f>
        <v>34211.15</v>
      </c>
      <c r="I4" s="471">
        <f>'RES kWh ENTRY'!I119</f>
        <v>444558.67</v>
      </c>
      <c r="J4" s="471">
        <f>'RES kWh ENTRY'!J119</f>
        <v>143019.28999999998</v>
      </c>
      <c r="K4" s="471">
        <f>'RES kWh ENTRY'!K119</f>
        <v>332837.00999999995</v>
      </c>
      <c r="L4" s="471">
        <f>'RES kWh ENTRY'!L119</f>
        <v>804990.79</v>
      </c>
      <c r="M4" s="471">
        <f>'RES kWh ENTRY'!M119</f>
        <v>352027.06377894495</v>
      </c>
      <c r="N4" s="471">
        <f>SUM('RES kWh ENTRY'!N119:T119)</f>
        <v>340277.04516928364</v>
      </c>
      <c r="O4" s="109"/>
      <c r="P4" s="109"/>
      <c r="Q4" s="109"/>
      <c r="R4" s="109"/>
      <c r="S4" s="109"/>
      <c r="T4" s="109"/>
      <c r="U4" s="109"/>
      <c r="V4" s="109"/>
      <c r="W4" s="109"/>
      <c r="X4" s="109"/>
      <c r="Y4" s="109"/>
      <c r="Z4" s="109"/>
      <c r="AA4" s="109"/>
    </row>
    <row r="5" spans="1:29" x14ac:dyDescent="0.25">
      <c r="A5" s="709"/>
      <c r="B5" s="6" t="s">
        <v>2</v>
      </c>
      <c r="C5" s="471">
        <f>'RES kWh ENTRY'!C120</f>
        <v>0</v>
      </c>
      <c r="D5" s="471">
        <f>'RES kWh ENTRY'!D120</f>
        <v>0</v>
      </c>
      <c r="E5" s="471">
        <f>'RES kWh ENTRY'!E120</f>
        <v>0</v>
      </c>
      <c r="F5" s="471">
        <f>'RES kWh ENTRY'!F120</f>
        <v>0</v>
      </c>
      <c r="G5" s="471">
        <f>'RES kWh ENTRY'!G120</f>
        <v>0</v>
      </c>
      <c r="H5" s="471">
        <f>'RES kWh ENTRY'!H120</f>
        <v>0</v>
      </c>
      <c r="I5" s="471">
        <f>'RES kWh ENTRY'!I120</f>
        <v>0</v>
      </c>
      <c r="J5" s="471">
        <f>'RES kWh ENTRY'!J120</f>
        <v>0</v>
      </c>
      <c r="K5" s="471">
        <f>'RES kWh ENTRY'!K120</f>
        <v>0</v>
      </c>
      <c r="L5" s="471">
        <f>'RES kWh ENTRY'!L120</f>
        <v>0</v>
      </c>
      <c r="M5" s="471">
        <f>'RES kWh ENTRY'!M120</f>
        <v>0</v>
      </c>
      <c r="N5" s="471">
        <f>SUM('RES kWh ENTRY'!N120:T120)</f>
        <v>0</v>
      </c>
      <c r="O5" s="109"/>
      <c r="P5" s="109"/>
      <c r="Q5" s="109"/>
      <c r="R5" s="109"/>
      <c r="S5" s="109"/>
      <c r="T5" s="109"/>
      <c r="U5" s="109"/>
      <c r="V5" s="109"/>
      <c r="W5" s="109"/>
      <c r="X5" s="109"/>
      <c r="Y5" s="109"/>
      <c r="Z5" s="109"/>
      <c r="AA5" s="109"/>
    </row>
    <row r="6" spans="1:29" x14ac:dyDescent="0.25">
      <c r="A6" s="709"/>
      <c r="B6" s="6" t="s">
        <v>9</v>
      </c>
      <c r="C6" s="471">
        <f>'RES kWh ENTRY'!C121</f>
        <v>0</v>
      </c>
      <c r="D6" s="471">
        <f>'RES kWh ENTRY'!D121</f>
        <v>0</v>
      </c>
      <c r="E6" s="471">
        <f>'RES kWh ENTRY'!E121</f>
        <v>0</v>
      </c>
      <c r="F6" s="471">
        <f>'RES kWh ENTRY'!F121</f>
        <v>8346.27</v>
      </c>
      <c r="G6" s="471">
        <f>'RES kWh ENTRY'!G121</f>
        <v>0</v>
      </c>
      <c r="H6" s="471">
        <f>'RES kWh ENTRY'!H121</f>
        <v>16692.54</v>
      </c>
      <c r="I6" s="471">
        <f>'RES kWh ENTRY'!I121</f>
        <v>209931.21</v>
      </c>
      <c r="J6" s="471">
        <f>'RES kWh ENTRY'!J121</f>
        <v>118188.63</v>
      </c>
      <c r="K6" s="471">
        <f>'RES kWh ENTRY'!K121</f>
        <v>968492.18</v>
      </c>
      <c r="L6" s="471">
        <f>'RES kWh ENTRY'!L121</f>
        <v>2238036.81</v>
      </c>
      <c r="M6" s="471">
        <f>'RES kWh ENTRY'!M121</f>
        <v>1019251.6574025848</v>
      </c>
      <c r="N6" s="471">
        <f>SUM('RES kWh ENTRY'!N121:T121)</f>
        <v>985626.02113765234</v>
      </c>
      <c r="O6" s="109"/>
      <c r="P6" s="109"/>
      <c r="Q6" s="109"/>
      <c r="R6" s="109"/>
      <c r="S6" s="109"/>
      <c r="T6" s="109"/>
      <c r="U6" s="109"/>
      <c r="V6" s="109"/>
      <c r="W6" s="109"/>
      <c r="X6" s="109"/>
      <c r="Y6" s="109"/>
      <c r="Z6" s="109"/>
      <c r="AA6" s="109"/>
    </row>
    <row r="7" spans="1:29" x14ac:dyDescent="0.25">
      <c r="A7" s="709"/>
      <c r="B7" s="7" t="s">
        <v>3</v>
      </c>
      <c r="C7" s="471">
        <f>'RES kWh ENTRY'!C122</f>
        <v>0</v>
      </c>
      <c r="D7" s="471">
        <f>'RES kWh ENTRY'!D122</f>
        <v>648878.31000000006</v>
      </c>
      <c r="E7" s="471">
        <f>'RES kWh ENTRY'!E122</f>
        <v>1161.0899999999999</v>
      </c>
      <c r="F7" s="471">
        <f>'RES kWh ENTRY'!F122</f>
        <v>716405.07000000007</v>
      </c>
      <c r="G7" s="471">
        <f>'RES kWh ENTRY'!G122</f>
        <v>587305.72</v>
      </c>
      <c r="H7" s="471">
        <f>'RES kWh ENTRY'!H122</f>
        <v>87012.61</v>
      </c>
      <c r="I7" s="471">
        <f>'RES kWh ENTRY'!I122</f>
        <v>37890.68</v>
      </c>
      <c r="J7" s="471">
        <f>'RES kWh ENTRY'!J122</f>
        <v>19689.060000000001</v>
      </c>
      <c r="K7" s="471">
        <f>'RES kWh ENTRY'!K122</f>
        <v>91484.1</v>
      </c>
      <c r="L7" s="471">
        <f>'RES kWh ENTRY'!L122</f>
        <v>-1792527.61</v>
      </c>
      <c r="M7" s="471">
        <f>'RES kWh ENTRY'!M122</f>
        <v>98772.749693810882</v>
      </c>
      <c r="N7" s="471">
        <f>SUM('RES kWh ENTRY'!N122:T122)</f>
        <v>95478.145761375214</v>
      </c>
      <c r="O7" s="109"/>
      <c r="P7" s="109"/>
      <c r="Q7" s="109"/>
      <c r="R7" s="109"/>
      <c r="S7" s="109"/>
      <c r="T7" s="109"/>
      <c r="U7" s="109"/>
      <c r="V7" s="109"/>
      <c r="W7" s="109"/>
      <c r="X7" s="109"/>
      <c r="Y7" s="109"/>
      <c r="Z7" s="109"/>
      <c r="AA7" s="109"/>
    </row>
    <row r="8" spans="1:29" x14ac:dyDescent="0.25">
      <c r="A8" s="709"/>
      <c r="B8" s="6" t="s">
        <v>4</v>
      </c>
      <c r="C8" s="471">
        <f>'RES kWh ENTRY'!C123</f>
        <v>0</v>
      </c>
      <c r="D8" s="471">
        <f>'RES kWh ENTRY'!D123</f>
        <v>2265</v>
      </c>
      <c r="E8" s="471">
        <f>'RES kWh ENTRY'!E123</f>
        <v>244.42</v>
      </c>
      <c r="F8" s="471">
        <f>'RES kWh ENTRY'!F123</f>
        <v>7187.35</v>
      </c>
      <c r="G8" s="471">
        <f>'RES kWh ENTRY'!G123</f>
        <v>1485.29</v>
      </c>
      <c r="H8" s="471">
        <f>'RES kWh ENTRY'!H123</f>
        <v>7356.08</v>
      </c>
      <c r="I8" s="471">
        <f>'RES kWh ENTRY'!I123</f>
        <v>17761.810000000001</v>
      </c>
      <c r="J8" s="471">
        <f>'RES kWh ENTRY'!J123</f>
        <v>1800.64</v>
      </c>
      <c r="K8" s="471">
        <f>'RES kWh ENTRY'!K123</f>
        <v>817.6</v>
      </c>
      <c r="L8" s="471">
        <f>'RES kWh ENTRY'!L123</f>
        <v>2594.88</v>
      </c>
      <c r="M8" s="471">
        <f>'RES kWh ENTRY'!M123</f>
        <v>9550.4486004669689</v>
      </c>
      <c r="N8" s="471">
        <f>SUM('RES kWh ENTRY'!N123:T123)</f>
        <v>9229.7565666486353</v>
      </c>
      <c r="O8" s="109"/>
      <c r="P8" s="109"/>
      <c r="Q8" s="109"/>
      <c r="R8" s="109"/>
      <c r="S8" s="109"/>
      <c r="T8" s="109"/>
      <c r="U8" s="109"/>
      <c r="V8" s="109"/>
      <c r="W8" s="109"/>
      <c r="X8" s="109"/>
      <c r="Y8" s="109"/>
      <c r="Z8" s="109"/>
      <c r="AA8" s="109"/>
    </row>
    <row r="9" spans="1:29" x14ac:dyDescent="0.25">
      <c r="A9" s="709"/>
      <c r="B9" s="6" t="s">
        <v>5</v>
      </c>
      <c r="C9" s="471">
        <f>'RES kWh ENTRY'!C124</f>
        <v>0</v>
      </c>
      <c r="D9" s="471">
        <f>'RES kWh ENTRY'!D124</f>
        <v>0</v>
      </c>
      <c r="E9" s="471">
        <f>'RES kWh ENTRY'!E124</f>
        <v>0</v>
      </c>
      <c r="F9" s="471">
        <f>'RES kWh ENTRY'!F124</f>
        <v>0</v>
      </c>
      <c r="G9" s="471">
        <f>'RES kWh ENTRY'!G124</f>
        <v>0</v>
      </c>
      <c r="H9" s="471">
        <f>'RES kWh ENTRY'!H124</f>
        <v>0</v>
      </c>
      <c r="I9" s="471">
        <f>'RES kWh ENTRY'!I124</f>
        <v>0</v>
      </c>
      <c r="J9" s="471">
        <f>'RES kWh ENTRY'!J124</f>
        <v>0</v>
      </c>
      <c r="K9" s="471">
        <f>'RES kWh ENTRY'!K124</f>
        <v>0</v>
      </c>
      <c r="L9" s="471">
        <f>'RES kWh ENTRY'!L124</f>
        <v>177.08</v>
      </c>
      <c r="M9" s="471">
        <f>'RES kWh ENTRY'!M124</f>
        <v>11.397958763328999</v>
      </c>
      <c r="N9" s="471">
        <f>SUM('RES kWh ENTRY'!N124:T124)</f>
        <v>10.927410931058427</v>
      </c>
      <c r="O9" s="109"/>
      <c r="P9" s="109"/>
      <c r="Q9" s="109"/>
      <c r="R9" s="109"/>
      <c r="S9" s="109"/>
      <c r="T9" s="109"/>
      <c r="U9" s="109"/>
      <c r="V9" s="109"/>
      <c r="W9" s="109"/>
      <c r="X9" s="109"/>
      <c r="Y9" s="109"/>
      <c r="Z9" s="109"/>
      <c r="AA9" s="109"/>
    </row>
    <row r="10" spans="1:29" x14ac:dyDescent="0.25">
      <c r="A10" s="709"/>
      <c r="B10" s="6" t="s">
        <v>6</v>
      </c>
      <c r="C10" s="471">
        <f>'RES kWh ENTRY'!C125</f>
        <v>0</v>
      </c>
      <c r="D10" s="471">
        <f>'RES kWh ENTRY'!D125</f>
        <v>0</v>
      </c>
      <c r="E10" s="471">
        <f>'RES kWh ENTRY'!E125</f>
        <v>0</v>
      </c>
      <c r="F10" s="471">
        <f>'RES kWh ENTRY'!F125</f>
        <v>0</v>
      </c>
      <c r="G10" s="471">
        <f>'RES kWh ENTRY'!G125</f>
        <v>0</v>
      </c>
      <c r="H10" s="471">
        <f>'RES kWh ENTRY'!H125</f>
        <v>0</v>
      </c>
      <c r="I10" s="471">
        <f>'RES kWh ENTRY'!I125</f>
        <v>0</v>
      </c>
      <c r="J10" s="471">
        <f>'RES kWh ENTRY'!J125</f>
        <v>0</v>
      </c>
      <c r="K10" s="471">
        <f>'RES kWh ENTRY'!K125</f>
        <v>0</v>
      </c>
      <c r="L10" s="471">
        <f>'RES kWh ENTRY'!L125</f>
        <v>0</v>
      </c>
      <c r="M10" s="471">
        <f>'RES kWh ENTRY'!M125</f>
        <v>0</v>
      </c>
      <c r="N10" s="471">
        <f>SUM('RES kWh ENTRY'!N125:T125)</f>
        <v>0</v>
      </c>
      <c r="O10" s="109"/>
      <c r="P10" s="109"/>
      <c r="Q10" s="109"/>
      <c r="R10" s="109"/>
      <c r="S10" s="109"/>
      <c r="T10" s="109"/>
      <c r="U10" s="109"/>
      <c r="V10" s="109"/>
      <c r="W10" s="109"/>
      <c r="X10" s="109"/>
      <c r="Y10" s="109"/>
      <c r="Z10" s="109"/>
      <c r="AA10" s="109"/>
    </row>
    <row r="11" spans="1:29" x14ac:dyDescent="0.25">
      <c r="A11" s="709"/>
      <c r="B11" s="6" t="s">
        <v>7</v>
      </c>
      <c r="C11" s="471">
        <f>'RES kWh ENTRY'!C126</f>
        <v>0</v>
      </c>
      <c r="D11" s="471">
        <f>'RES kWh ENTRY'!D126</f>
        <v>0</v>
      </c>
      <c r="E11" s="471">
        <f>'RES kWh ENTRY'!E126</f>
        <v>1930.5</v>
      </c>
      <c r="F11" s="471">
        <f>'RES kWh ENTRY'!F126</f>
        <v>6435</v>
      </c>
      <c r="G11" s="471">
        <f>'RES kWh ENTRY'!G126</f>
        <v>3861</v>
      </c>
      <c r="H11" s="471">
        <f>'RES kWh ENTRY'!H126</f>
        <v>4504.5</v>
      </c>
      <c r="I11" s="471">
        <f>'RES kWh ENTRY'!I126</f>
        <v>6435</v>
      </c>
      <c r="J11" s="471">
        <f>'RES kWh ENTRY'!J126</f>
        <v>1930.5</v>
      </c>
      <c r="K11" s="471">
        <f>'RES kWh ENTRY'!K126</f>
        <v>643.5</v>
      </c>
      <c r="L11" s="471">
        <f>'RES kWh ENTRY'!L126</f>
        <v>5791.5</v>
      </c>
      <c r="M11" s="471">
        <f>'RES kWh ENTRY'!M126</f>
        <v>2029.5614227801464</v>
      </c>
      <c r="N11" s="471">
        <f>SUM('RES kWh ENTRY'!N126:T126)</f>
        <v>1945.7739878736659</v>
      </c>
      <c r="O11" s="109"/>
      <c r="P11" s="109"/>
      <c r="Q11" s="109"/>
      <c r="R11" s="109"/>
      <c r="S11" s="109"/>
      <c r="T11" s="109"/>
      <c r="U11" s="109"/>
      <c r="V11" s="109"/>
      <c r="W11" s="109"/>
      <c r="X11" s="109"/>
      <c r="Y11" s="109"/>
      <c r="Z11" s="109"/>
      <c r="AA11" s="109"/>
    </row>
    <row r="12" spans="1:29" x14ac:dyDescent="0.25">
      <c r="A12" s="709"/>
      <c r="B12" s="6" t="s">
        <v>8</v>
      </c>
      <c r="C12" s="471">
        <f>'RES kWh ENTRY'!C127</f>
        <v>0</v>
      </c>
      <c r="D12" s="471">
        <f>'RES kWh ENTRY'!D127</f>
        <v>0</v>
      </c>
      <c r="E12" s="471">
        <f>'RES kWh ENTRY'!E127</f>
        <v>0</v>
      </c>
      <c r="F12" s="471">
        <f>'RES kWh ENTRY'!F127</f>
        <v>30317.29</v>
      </c>
      <c r="G12" s="471">
        <f>'RES kWh ENTRY'!G127</f>
        <v>242.38</v>
      </c>
      <c r="H12" s="471">
        <f>'RES kWh ENTRY'!H127</f>
        <v>1107.8599999999999</v>
      </c>
      <c r="I12" s="471">
        <f>'RES kWh ENTRY'!I127</f>
        <v>450.08</v>
      </c>
      <c r="J12" s="471">
        <f>'RES kWh ENTRY'!J127</f>
        <v>328.89</v>
      </c>
      <c r="K12" s="471">
        <f>'RES kWh ENTRY'!K127</f>
        <v>121.19</v>
      </c>
      <c r="L12" s="471">
        <f>'RES kWh ENTRY'!L127</f>
        <v>242.38</v>
      </c>
      <c r="M12" s="471">
        <f>'RES kWh ENTRY'!M127</f>
        <v>9106.9076012485275</v>
      </c>
      <c r="N12" s="471">
        <f>SUM('RES kWh ENTRY'!N127:T127)</f>
        <v>8805.7742698455149</v>
      </c>
      <c r="O12" s="109"/>
      <c r="P12" s="109"/>
      <c r="Q12" s="109"/>
      <c r="R12" s="109"/>
      <c r="S12" s="109"/>
      <c r="T12" s="109"/>
      <c r="U12" s="109"/>
      <c r="V12" s="109"/>
      <c r="W12" s="109"/>
      <c r="X12" s="109"/>
      <c r="Y12" s="109"/>
      <c r="Z12" s="109"/>
      <c r="AA12" s="109"/>
    </row>
    <row r="13" spans="1:29" x14ac:dyDescent="0.25">
      <c r="A13" s="709"/>
      <c r="B13" s="112" t="s">
        <v>40</v>
      </c>
      <c r="C13" s="471">
        <f>'RES kWh ENTRY'!C128</f>
        <v>0</v>
      </c>
      <c r="D13" s="471">
        <f>'RES kWh ENTRY'!D128</f>
        <v>0</v>
      </c>
      <c r="E13" s="471">
        <f>'RES kWh ENTRY'!E128</f>
        <v>0</v>
      </c>
      <c r="F13" s="471">
        <f>'RES kWh ENTRY'!F128</f>
        <v>0</v>
      </c>
      <c r="G13" s="471">
        <f>'RES kWh ENTRY'!G128</f>
        <v>0</v>
      </c>
      <c r="H13" s="471">
        <f>'RES kWh ENTRY'!H128</f>
        <v>0</v>
      </c>
      <c r="I13" s="471">
        <f>'RES kWh ENTRY'!I128</f>
        <v>0</v>
      </c>
      <c r="J13" s="471">
        <f>'RES kWh ENTRY'!J128</f>
        <v>0</v>
      </c>
      <c r="K13" s="471">
        <f>'RES kWh ENTRY'!K128</f>
        <v>0</v>
      </c>
      <c r="L13" s="471">
        <f>'RES kWh ENTRY'!L128</f>
        <v>0</v>
      </c>
      <c r="M13" s="471">
        <f>'RES kWh ENTRY'!M128</f>
        <v>0</v>
      </c>
      <c r="N13" s="471">
        <f>SUM('RES kWh ENTRY'!N128:T128)</f>
        <v>0</v>
      </c>
      <c r="O13" s="109"/>
      <c r="P13" s="109"/>
      <c r="Q13" s="109"/>
      <c r="R13" s="109"/>
      <c r="S13" s="109"/>
      <c r="T13" s="109"/>
      <c r="U13" s="109"/>
      <c r="V13" s="109"/>
      <c r="W13" s="109"/>
      <c r="X13" s="109"/>
      <c r="Y13" s="109"/>
      <c r="Z13" s="109"/>
      <c r="AA13" s="109"/>
    </row>
    <row r="14" spans="1:29" ht="15.75" thickBot="1" x14ac:dyDescent="0.3">
      <c r="A14" s="710"/>
      <c r="B14" s="136" t="s">
        <v>23</v>
      </c>
      <c r="C14" s="166">
        <f>SUM(C3:C13)</f>
        <v>0</v>
      </c>
      <c r="D14" s="166">
        <f t="shared" ref="D14:AA14" si="0">SUM(D3:D13)</f>
        <v>651143.31000000006</v>
      </c>
      <c r="E14" s="166">
        <f t="shared" si="0"/>
        <v>6401.71</v>
      </c>
      <c r="F14" s="166">
        <f t="shared" si="0"/>
        <v>795753.57000000007</v>
      </c>
      <c r="G14" s="166">
        <f t="shared" si="0"/>
        <v>623043.79</v>
      </c>
      <c r="H14" s="166">
        <f t="shared" si="0"/>
        <v>150884.73999999996</v>
      </c>
      <c r="I14" s="166">
        <f t="shared" si="0"/>
        <v>719883.07000000007</v>
      </c>
      <c r="J14" s="166">
        <f t="shared" si="0"/>
        <v>287502.01</v>
      </c>
      <c r="K14" s="166">
        <f t="shared" si="0"/>
        <v>1426959.3800000001</v>
      </c>
      <c r="L14" s="166">
        <f t="shared" si="0"/>
        <v>1263837.0299999996</v>
      </c>
      <c r="M14" s="166">
        <f t="shared" si="0"/>
        <v>1504889.8326078893</v>
      </c>
      <c r="N14" s="166">
        <f t="shared" si="0"/>
        <v>1455043.5431572746</v>
      </c>
      <c r="O14" s="167">
        <f t="shared" si="0"/>
        <v>0</v>
      </c>
      <c r="P14" s="167">
        <f t="shared" si="0"/>
        <v>0</v>
      </c>
      <c r="Q14" s="167">
        <f t="shared" si="0"/>
        <v>0</v>
      </c>
      <c r="R14" s="167">
        <f t="shared" si="0"/>
        <v>0</v>
      </c>
      <c r="S14" s="167">
        <f t="shared" si="0"/>
        <v>0</v>
      </c>
      <c r="T14" s="167">
        <f t="shared" si="0"/>
        <v>0</v>
      </c>
      <c r="U14" s="167">
        <f t="shared" si="0"/>
        <v>0</v>
      </c>
      <c r="V14" s="167">
        <f t="shared" si="0"/>
        <v>0</v>
      </c>
      <c r="W14" s="167">
        <f t="shared" si="0"/>
        <v>0</v>
      </c>
      <c r="X14" s="167">
        <f t="shared" si="0"/>
        <v>0</v>
      </c>
      <c r="Y14" s="167">
        <f t="shared" si="0"/>
        <v>0</v>
      </c>
      <c r="Z14" s="167">
        <f t="shared" si="0"/>
        <v>0</v>
      </c>
      <c r="AA14" s="167">
        <f t="shared" si="0"/>
        <v>0</v>
      </c>
    </row>
    <row r="15" spans="1:29" x14ac:dyDescent="0.25">
      <c r="A15" s="300"/>
      <c r="B15" s="301"/>
      <c r="C15" s="302"/>
      <c r="D15" s="301"/>
      <c r="E15" s="302"/>
      <c r="F15" s="301"/>
      <c r="G15" s="301"/>
      <c r="H15" s="302"/>
      <c r="I15" s="301"/>
      <c r="J15" s="301"/>
      <c r="K15" s="302"/>
      <c r="L15" s="301"/>
      <c r="M15" s="301"/>
      <c r="N15" s="302"/>
      <c r="O15" s="301"/>
      <c r="P15" s="301"/>
      <c r="Q15" s="302"/>
      <c r="R15" s="301"/>
      <c r="S15" s="301"/>
      <c r="T15" s="302"/>
      <c r="U15" s="301"/>
      <c r="V15" s="301"/>
      <c r="W15" s="302"/>
      <c r="X15" s="301"/>
      <c r="Y15" s="301"/>
      <c r="Z15" s="302"/>
      <c r="AA15" s="301"/>
    </row>
    <row r="16" spans="1:29" ht="15.75" thickBot="1" x14ac:dyDescent="0.3">
      <c r="C16" s="222"/>
      <c r="D16" s="222"/>
      <c r="E16" s="222"/>
      <c r="F16" s="222"/>
      <c r="G16" s="222"/>
      <c r="H16" s="222"/>
      <c r="I16" s="222"/>
      <c r="J16" s="222"/>
      <c r="K16" s="222"/>
      <c r="L16" s="222"/>
      <c r="M16" s="222"/>
      <c r="N16" s="222"/>
      <c r="O16" s="222"/>
      <c r="P16" s="222"/>
      <c r="Q16" s="222"/>
      <c r="R16" s="222"/>
      <c r="S16" s="222"/>
      <c r="T16" s="222"/>
      <c r="U16" s="222"/>
      <c r="V16" s="222"/>
      <c r="W16" s="222"/>
      <c r="X16" s="222"/>
      <c r="Y16" s="222"/>
      <c r="Z16" s="222"/>
      <c r="AA16" s="222"/>
    </row>
    <row r="17" spans="1:27" ht="16.350000000000001" customHeight="1" thickBot="1" x14ac:dyDescent="0.3">
      <c r="A17" s="711" t="s">
        <v>205</v>
      </c>
      <c r="B17" s="313" t="s">
        <v>10</v>
      </c>
      <c r="C17" s="102">
        <f>C$2</f>
        <v>45658</v>
      </c>
      <c r="D17" s="102">
        <f t="shared" ref="D17:AA17" si="1">D$2</f>
        <v>45689</v>
      </c>
      <c r="E17" s="102">
        <f t="shared" si="1"/>
        <v>45717</v>
      </c>
      <c r="F17" s="102">
        <f t="shared" si="1"/>
        <v>45748</v>
      </c>
      <c r="G17" s="102">
        <f t="shared" si="1"/>
        <v>45778</v>
      </c>
      <c r="H17" s="102">
        <f t="shared" si="1"/>
        <v>45809</v>
      </c>
      <c r="I17" s="102">
        <f t="shared" si="1"/>
        <v>45839</v>
      </c>
      <c r="J17" s="102">
        <f t="shared" si="1"/>
        <v>45870</v>
      </c>
      <c r="K17" s="102">
        <f t="shared" si="1"/>
        <v>45901</v>
      </c>
      <c r="L17" s="102">
        <f t="shared" si="1"/>
        <v>45931</v>
      </c>
      <c r="M17" s="102">
        <f t="shared" si="1"/>
        <v>45962</v>
      </c>
      <c r="N17" s="102">
        <f t="shared" si="1"/>
        <v>45992</v>
      </c>
      <c r="O17" s="102">
        <f t="shared" si="1"/>
        <v>46023</v>
      </c>
      <c r="P17" s="102">
        <f t="shared" si="1"/>
        <v>46054</v>
      </c>
      <c r="Q17" s="102">
        <f t="shared" si="1"/>
        <v>46082</v>
      </c>
      <c r="R17" s="102">
        <f t="shared" si="1"/>
        <v>46113</v>
      </c>
      <c r="S17" s="102">
        <f t="shared" si="1"/>
        <v>46143</v>
      </c>
      <c r="T17" s="102">
        <f t="shared" si="1"/>
        <v>46174</v>
      </c>
      <c r="U17" s="102">
        <f t="shared" si="1"/>
        <v>46204</v>
      </c>
      <c r="V17" s="102">
        <f t="shared" si="1"/>
        <v>46235</v>
      </c>
      <c r="W17" s="102">
        <f t="shared" si="1"/>
        <v>46266</v>
      </c>
      <c r="X17" s="102">
        <f t="shared" si="1"/>
        <v>46296</v>
      </c>
      <c r="Y17" s="102">
        <f t="shared" si="1"/>
        <v>46327</v>
      </c>
      <c r="Z17" s="102">
        <f t="shared" si="1"/>
        <v>46357</v>
      </c>
      <c r="AA17" s="102">
        <f t="shared" si="1"/>
        <v>46388</v>
      </c>
    </row>
    <row r="18" spans="1:27" ht="15" customHeight="1" x14ac:dyDescent="0.25">
      <c r="A18" s="712"/>
      <c r="B18" s="312" t="str">
        <f t="shared" ref="B18:C29" si="2">B3</f>
        <v>Building Shell</v>
      </c>
      <c r="C18" s="2">
        <f>C3</f>
        <v>0</v>
      </c>
      <c r="D18" s="2">
        <f>IF(SUM($C$14:$N$14)=0,0,C18+D3)</f>
        <v>0</v>
      </c>
      <c r="E18" s="2">
        <f t="shared" ref="E18:AA18" si="3">IF(SUM($C$14:$N$14)=0,0,D18+E3)</f>
        <v>0</v>
      </c>
      <c r="F18" s="2">
        <f t="shared" si="3"/>
        <v>420</v>
      </c>
      <c r="G18" s="2">
        <f t="shared" si="3"/>
        <v>11912.52</v>
      </c>
      <c r="H18" s="2">
        <f t="shared" si="3"/>
        <v>11912.52</v>
      </c>
      <c r="I18" s="2">
        <f t="shared" si="3"/>
        <v>14768.14</v>
      </c>
      <c r="J18" s="2">
        <f t="shared" si="3"/>
        <v>17313.14</v>
      </c>
      <c r="K18" s="2">
        <f t="shared" si="3"/>
        <v>49876.94</v>
      </c>
      <c r="L18" s="2">
        <f t="shared" si="3"/>
        <v>54408.14</v>
      </c>
      <c r="M18" s="2">
        <f t="shared" si="3"/>
        <v>68548.186149289671</v>
      </c>
      <c r="N18" s="2">
        <f t="shared" si="3"/>
        <v>82218.285002954057</v>
      </c>
      <c r="O18" s="2">
        <f t="shared" si="3"/>
        <v>82218.285002954057</v>
      </c>
      <c r="P18" s="2">
        <f t="shared" si="3"/>
        <v>82218.285002954057</v>
      </c>
      <c r="Q18" s="2">
        <f t="shared" si="3"/>
        <v>82218.285002954057</v>
      </c>
      <c r="R18" s="2">
        <f t="shared" si="3"/>
        <v>82218.285002954057</v>
      </c>
      <c r="S18" s="2">
        <f t="shared" si="3"/>
        <v>82218.285002954057</v>
      </c>
      <c r="T18" s="2">
        <f t="shared" si="3"/>
        <v>82218.285002954057</v>
      </c>
      <c r="U18" s="2">
        <f t="shared" si="3"/>
        <v>82218.285002954057</v>
      </c>
      <c r="V18" s="2">
        <f t="shared" si="3"/>
        <v>82218.285002954057</v>
      </c>
      <c r="W18" s="2">
        <f t="shared" si="3"/>
        <v>82218.285002954057</v>
      </c>
      <c r="X18" s="2">
        <f t="shared" si="3"/>
        <v>82218.285002954057</v>
      </c>
      <c r="Y18" s="2">
        <f t="shared" si="3"/>
        <v>82218.285002954057</v>
      </c>
      <c r="Z18" s="2">
        <f t="shared" si="3"/>
        <v>82218.285002954057</v>
      </c>
      <c r="AA18" s="2">
        <f t="shared" si="3"/>
        <v>82218.285002954057</v>
      </c>
    </row>
    <row r="19" spans="1:27" x14ac:dyDescent="0.25">
      <c r="A19" s="712"/>
      <c r="B19" s="7" t="str">
        <f t="shared" si="2"/>
        <v>Cooling</v>
      </c>
      <c r="C19" s="2">
        <f t="shared" si="2"/>
        <v>0</v>
      </c>
      <c r="D19" s="2">
        <f t="shared" ref="D19:AA19" si="4">IF(SUM($C$14:$N$14)=0,0,C19+D4)</f>
        <v>0</v>
      </c>
      <c r="E19" s="2">
        <f t="shared" si="4"/>
        <v>3065.7</v>
      </c>
      <c r="F19" s="2">
        <f t="shared" si="4"/>
        <v>29708.29</v>
      </c>
      <c r="G19" s="2">
        <f t="shared" si="4"/>
        <v>48365.17</v>
      </c>
      <c r="H19" s="2">
        <f t="shared" si="4"/>
        <v>82576.320000000007</v>
      </c>
      <c r="I19" s="2">
        <f t="shared" si="4"/>
        <v>527134.99</v>
      </c>
      <c r="J19" s="2">
        <f t="shared" si="4"/>
        <v>670154.28</v>
      </c>
      <c r="K19" s="2">
        <f t="shared" si="4"/>
        <v>1002991.29</v>
      </c>
      <c r="L19" s="2">
        <f t="shared" si="4"/>
        <v>1807982.08</v>
      </c>
      <c r="M19" s="2">
        <f t="shared" si="4"/>
        <v>2160009.1437789449</v>
      </c>
      <c r="N19" s="2">
        <f t="shared" si="4"/>
        <v>2500286.1889482285</v>
      </c>
      <c r="O19" s="2">
        <f t="shared" si="4"/>
        <v>2500286.1889482285</v>
      </c>
      <c r="P19" s="2">
        <f t="shared" si="4"/>
        <v>2500286.1889482285</v>
      </c>
      <c r="Q19" s="2">
        <f t="shared" si="4"/>
        <v>2500286.1889482285</v>
      </c>
      <c r="R19" s="2">
        <f t="shared" si="4"/>
        <v>2500286.1889482285</v>
      </c>
      <c r="S19" s="2">
        <f t="shared" si="4"/>
        <v>2500286.1889482285</v>
      </c>
      <c r="T19" s="2">
        <f t="shared" si="4"/>
        <v>2500286.1889482285</v>
      </c>
      <c r="U19" s="2">
        <f t="shared" si="4"/>
        <v>2500286.1889482285</v>
      </c>
      <c r="V19" s="2">
        <f t="shared" si="4"/>
        <v>2500286.1889482285</v>
      </c>
      <c r="W19" s="2">
        <f t="shared" si="4"/>
        <v>2500286.1889482285</v>
      </c>
      <c r="X19" s="2">
        <f t="shared" si="4"/>
        <v>2500286.1889482285</v>
      </c>
      <c r="Y19" s="2">
        <f t="shared" si="4"/>
        <v>2500286.1889482285</v>
      </c>
      <c r="Z19" s="2">
        <f t="shared" si="4"/>
        <v>2500286.1889482285</v>
      </c>
      <c r="AA19" s="2">
        <f t="shared" si="4"/>
        <v>2500286.1889482285</v>
      </c>
    </row>
    <row r="20" spans="1:27" x14ac:dyDescent="0.25">
      <c r="A20" s="712"/>
      <c r="B20" s="6" t="str">
        <f t="shared" si="2"/>
        <v>Freezer</v>
      </c>
      <c r="C20" s="2">
        <f t="shared" si="2"/>
        <v>0</v>
      </c>
      <c r="D20" s="2">
        <f t="shared" ref="D20:AA20" si="5">IF(SUM($C$14:$N$14)=0,0,C20+D5)</f>
        <v>0</v>
      </c>
      <c r="E20" s="2">
        <f t="shared" si="5"/>
        <v>0</v>
      </c>
      <c r="F20" s="2">
        <f t="shared" si="5"/>
        <v>0</v>
      </c>
      <c r="G20" s="2">
        <f t="shared" si="5"/>
        <v>0</v>
      </c>
      <c r="H20" s="2">
        <f t="shared" si="5"/>
        <v>0</v>
      </c>
      <c r="I20" s="2">
        <f t="shared" si="5"/>
        <v>0</v>
      </c>
      <c r="J20" s="2">
        <f t="shared" si="5"/>
        <v>0</v>
      </c>
      <c r="K20" s="2">
        <f t="shared" si="5"/>
        <v>0</v>
      </c>
      <c r="L20" s="2">
        <f t="shared" si="5"/>
        <v>0</v>
      </c>
      <c r="M20" s="2">
        <f t="shared" si="5"/>
        <v>0</v>
      </c>
      <c r="N20" s="2">
        <f t="shared" si="5"/>
        <v>0</v>
      </c>
      <c r="O20" s="2">
        <f t="shared" si="5"/>
        <v>0</v>
      </c>
      <c r="P20" s="2">
        <f t="shared" si="5"/>
        <v>0</v>
      </c>
      <c r="Q20" s="2">
        <f t="shared" si="5"/>
        <v>0</v>
      </c>
      <c r="R20" s="2">
        <f t="shared" si="5"/>
        <v>0</v>
      </c>
      <c r="S20" s="2">
        <f t="shared" si="5"/>
        <v>0</v>
      </c>
      <c r="T20" s="2">
        <f t="shared" si="5"/>
        <v>0</v>
      </c>
      <c r="U20" s="2">
        <f t="shared" si="5"/>
        <v>0</v>
      </c>
      <c r="V20" s="2">
        <f t="shared" si="5"/>
        <v>0</v>
      </c>
      <c r="W20" s="2">
        <f t="shared" si="5"/>
        <v>0</v>
      </c>
      <c r="X20" s="2">
        <f t="shared" si="5"/>
        <v>0</v>
      </c>
      <c r="Y20" s="2">
        <f t="shared" si="5"/>
        <v>0</v>
      </c>
      <c r="Z20" s="2">
        <f t="shared" si="5"/>
        <v>0</v>
      </c>
      <c r="AA20" s="2">
        <f t="shared" si="5"/>
        <v>0</v>
      </c>
    </row>
    <row r="21" spans="1:27" x14ac:dyDescent="0.25">
      <c r="A21" s="712"/>
      <c r="B21" s="6" t="str">
        <f t="shared" si="2"/>
        <v>Heating</v>
      </c>
      <c r="C21" s="2">
        <f t="shared" si="2"/>
        <v>0</v>
      </c>
      <c r="D21" s="2">
        <f t="shared" ref="D21:AA21" si="6">IF(SUM($C$14:$N$14)=0,0,C21+D6)</f>
        <v>0</v>
      </c>
      <c r="E21" s="2">
        <f t="shared" si="6"/>
        <v>0</v>
      </c>
      <c r="F21" s="2">
        <f t="shared" si="6"/>
        <v>8346.27</v>
      </c>
      <c r="G21" s="2">
        <f t="shared" si="6"/>
        <v>8346.27</v>
      </c>
      <c r="H21" s="2">
        <f t="shared" si="6"/>
        <v>25038.81</v>
      </c>
      <c r="I21" s="2">
        <f t="shared" si="6"/>
        <v>234970.02</v>
      </c>
      <c r="J21" s="2">
        <f t="shared" si="6"/>
        <v>353158.65</v>
      </c>
      <c r="K21" s="2">
        <f t="shared" si="6"/>
        <v>1321650.83</v>
      </c>
      <c r="L21" s="2">
        <f t="shared" si="6"/>
        <v>3559687.64</v>
      </c>
      <c r="M21" s="2">
        <f t="shared" si="6"/>
        <v>4578939.2974025849</v>
      </c>
      <c r="N21" s="2">
        <f t="shared" si="6"/>
        <v>5564565.3185402369</v>
      </c>
      <c r="O21" s="2">
        <f t="shared" si="6"/>
        <v>5564565.3185402369</v>
      </c>
      <c r="P21" s="2">
        <f t="shared" si="6"/>
        <v>5564565.3185402369</v>
      </c>
      <c r="Q21" s="2">
        <f t="shared" si="6"/>
        <v>5564565.3185402369</v>
      </c>
      <c r="R21" s="2">
        <f t="shared" si="6"/>
        <v>5564565.3185402369</v>
      </c>
      <c r="S21" s="2">
        <f t="shared" si="6"/>
        <v>5564565.3185402369</v>
      </c>
      <c r="T21" s="2">
        <f t="shared" si="6"/>
        <v>5564565.3185402369</v>
      </c>
      <c r="U21" s="2">
        <f t="shared" si="6"/>
        <v>5564565.3185402369</v>
      </c>
      <c r="V21" s="2">
        <f t="shared" si="6"/>
        <v>5564565.3185402369</v>
      </c>
      <c r="W21" s="2">
        <f t="shared" si="6"/>
        <v>5564565.3185402369</v>
      </c>
      <c r="X21" s="2">
        <f t="shared" si="6"/>
        <v>5564565.3185402369</v>
      </c>
      <c r="Y21" s="2">
        <f t="shared" si="6"/>
        <v>5564565.3185402369</v>
      </c>
      <c r="Z21" s="2">
        <f t="shared" si="6"/>
        <v>5564565.3185402369</v>
      </c>
      <c r="AA21" s="2">
        <f t="shared" si="6"/>
        <v>5564565.3185402369</v>
      </c>
    </row>
    <row r="22" spans="1:27" x14ac:dyDescent="0.25">
      <c r="A22" s="712"/>
      <c r="B22" s="7" t="str">
        <f t="shared" si="2"/>
        <v>HVAC</v>
      </c>
      <c r="C22" s="2">
        <f t="shared" si="2"/>
        <v>0</v>
      </c>
      <c r="D22" s="2">
        <f t="shared" ref="D22:AA22" si="7">IF(SUM($C$14:$N$14)=0,0,C22+D7)</f>
        <v>648878.31000000006</v>
      </c>
      <c r="E22" s="2">
        <f t="shared" si="7"/>
        <v>650039.4</v>
      </c>
      <c r="F22" s="2">
        <f t="shared" si="7"/>
        <v>1366444.4700000002</v>
      </c>
      <c r="G22" s="2">
        <f t="shared" si="7"/>
        <v>1953750.1900000002</v>
      </c>
      <c r="H22" s="2">
        <f t="shared" si="7"/>
        <v>2040762.8000000003</v>
      </c>
      <c r="I22" s="2">
        <f t="shared" si="7"/>
        <v>2078653.4800000002</v>
      </c>
      <c r="J22" s="2">
        <f t="shared" si="7"/>
        <v>2098342.54</v>
      </c>
      <c r="K22" s="2">
        <f t="shared" si="7"/>
        <v>2189826.64</v>
      </c>
      <c r="L22" s="2">
        <f t="shared" si="7"/>
        <v>397299.03</v>
      </c>
      <c r="M22" s="2">
        <f t="shared" si="7"/>
        <v>496071.77969381091</v>
      </c>
      <c r="N22" s="2">
        <f t="shared" si="7"/>
        <v>591549.92545518617</v>
      </c>
      <c r="O22" s="2">
        <f t="shared" si="7"/>
        <v>591549.92545518617</v>
      </c>
      <c r="P22" s="2">
        <f t="shared" si="7"/>
        <v>591549.92545518617</v>
      </c>
      <c r="Q22" s="2">
        <f t="shared" si="7"/>
        <v>591549.92545518617</v>
      </c>
      <c r="R22" s="2">
        <f t="shared" si="7"/>
        <v>591549.92545518617</v>
      </c>
      <c r="S22" s="2">
        <f t="shared" si="7"/>
        <v>591549.92545518617</v>
      </c>
      <c r="T22" s="2">
        <f t="shared" si="7"/>
        <v>591549.92545518617</v>
      </c>
      <c r="U22" s="2">
        <f t="shared" si="7"/>
        <v>591549.92545518617</v>
      </c>
      <c r="V22" s="2">
        <f t="shared" si="7"/>
        <v>591549.92545518617</v>
      </c>
      <c r="W22" s="2">
        <f t="shared" si="7"/>
        <v>591549.92545518617</v>
      </c>
      <c r="X22" s="2">
        <f t="shared" si="7"/>
        <v>591549.92545518617</v>
      </c>
      <c r="Y22" s="2">
        <f t="shared" si="7"/>
        <v>591549.92545518617</v>
      </c>
      <c r="Z22" s="2">
        <f t="shared" si="7"/>
        <v>591549.92545518617</v>
      </c>
      <c r="AA22" s="2">
        <f t="shared" si="7"/>
        <v>591549.92545518617</v>
      </c>
    </row>
    <row r="23" spans="1:27" x14ac:dyDescent="0.25">
      <c r="A23" s="712"/>
      <c r="B23" s="6" t="str">
        <f t="shared" si="2"/>
        <v>Lighting</v>
      </c>
      <c r="C23" s="2">
        <f t="shared" si="2"/>
        <v>0</v>
      </c>
      <c r="D23" s="2">
        <f t="shared" ref="D23:AA23" si="8">IF(SUM($C$14:$N$14)=0,0,C23+D8)</f>
        <v>2265</v>
      </c>
      <c r="E23" s="2">
        <f t="shared" si="8"/>
        <v>2509.42</v>
      </c>
      <c r="F23" s="2">
        <f t="shared" si="8"/>
        <v>9696.77</v>
      </c>
      <c r="G23" s="2">
        <f t="shared" si="8"/>
        <v>11182.060000000001</v>
      </c>
      <c r="H23" s="2">
        <f t="shared" si="8"/>
        <v>18538.14</v>
      </c>
      <c r="I23" s="2">
        <f t="shared" si="8"/>
        <v>36299.949999999997</v>
      </c>
      <c r="J23" s="2">
        <f t="shared" si="8"/>
        <v>38100.589999999997</v>
      </c>
      <c r="K23" s="2">
        <f t="shared" si="8"/>
        <v>38918.189999999995</v>
      </c>
      <c r="L23" s="2">
        <f t="shared" si="8"/>
        <v>41513.069999999992</v>
      </c>
      <c r="M23" s="2">
        <f t="shared" si="8"/>
        <v>51063.518600466959</v>
      </c>
      <c r="N23" s="2">
        <f t="shared" si="8"/>
        <v>60293.275167115593</v>
      </c>
      <c r="O23" s="2">
        <f t="shared" si="8"/>
        <v>60293.275167115593</v>
      </c>
      <c r="P23" s="2">
        <f t="shared" si="8"/>
        <v>60293.275167115593</v>
      </c>
      <c r="Q23" s="2">
        <f t="shared" si="8"/>
        <v>60293.275167115593</v>
      </c>
      <c r="R23" s="2">
        <f t="shared" si="8"/>
        <v>60293.275167115593</v>
      </c>
      <c r="S23" s="2">
        <f t="shared" si="8"/>
        <v>60293.275167115593</v>
      </c>
      <c r="T23" s="2">
        <f t="shared" si="8"/>
        <v>60293.275167115593</v>
      </c>
      <c r="U23" s="2">
        <f t="shared" si="8"/>
        <v>60293.275167115593</v>
      </c>
      <c r="V23" s="2">
        <f t="shared" si="8"/>
        <v>60293.275167115593</v>
      </c>
      <c r="W23" s="2">
        <f t="shared" si="8"/>
        <v>60293.275167115593</v>
      </c>
      <c r="X23" s="2">
        <f t="shared" si="8"/>
        <v>60293.275167115593</v>
      </c>
      <c r="Y23" s="2">
        <f t="shared" si="8"/>
        <v>60293.275167115593</v>
      </c>
      <c r="Z23" s="2">
        <f t="shared" si="8"/>
        <v>60293.275167115593</v>
      </c>
      <c r="AA23" s="2">
        <f t="shared" si="8"/>
        <v>60293.275167115593</v>
      </c>
    </row>
    <row r="24" spans="1:27" x14ac:dyDescent="0.25">
      <c r="A24" s="712"/>
      <c r="B24" s="6" t="str">
        <f t="shared" si="2"/>
        <v>Miscellaneous</v>
      </c>
      <c r="C24" s="2">
        <f t="shared" si="2"/>
        <v>0</v>
      </c>
      <c r="D24" s="2">
        <f t="shared" ref="D24:AA24" si="9">IF(SUM($C$14:$N$14)=0,0,C24+D9)</f>
        <v>0</v>
      </c>
      <c r="E24" s="2">
        <f t="shared" si="9"/>
        <v>0</v>
      </c>
      <c r="F24" s="2">
        <f t="shared" si="9"/>
        <v>0</v>
      </c>
      <c r="G24" s="2">
        <f t="shared" si="9"/>
        <v>0</v>
      </c>
      <c r="H24" s="2">
        <f t="shared" si="9"/>
        <v>0</v>
      </c>
      <c r="I24" s="2">
        <f t="shared" si="9"/>
        <v>0</v>
      </c>
      <c r="J24" s="2">
        <f t="shared" si="9"/>
        <v>0</v>
      </c>
      <c r="K24" s="2">
        <f t="shared" si="9"/>
        <v>0</v>
      </c>
      <c r="L24" s="2">
        <f t="shared" si="9"/>
        <v>177.08</v>
      </c>
      <c r="M24" s="2">
        <f t="shared" si="9"/>
        <v>188.47795876332901</v>
      </c>
      <c r="N24" s="2">
        <f t="shared" si="9"/>
        <v>199.40536969438745</v>
      </c>
      <c r="O24" s="2">
        <f t="shared" si="9"/>
        <v>199.40536969438745</v>
      </c>
      <c r="P24" s="2">
        <f t="shared" si="9"/>
        <v>199.40536969438745</v>
      </c>
      <c r="Q24" s="2">
        <f t="shared" si="9"/>
        <v>199.40536969438745</v>
      </c>
      <c r="R24" s="2">
        <f t="shared" si="9"/>
        <v>199.40536969438745</v>
      </c>
      <c r="S24" s="2">
        <f t="shared" si="9"/>
        <v>199.40536969438745</v>
      </c>
      <c r="T24" s="2">
        <f t="shared" si="9"/>
        <v>199.40536969438745</v>
      </c>
      <c r="U24" s="2">
        <f t="shared" si="9"/>
        <v>199.40536969438745</v>
      </c>
      <c r="V24" s="2">
        <f t="shared" si="9"/>
        <v>199.40536969438745</v>
      </c>
      <c r="W24" s="2">
        <f t="shared" si="9"/>
        <v>199.40536969438745</v>
      </c>
      <c r="X24" s="2">
        <f t="shared" si="9"/>
        <v>199.40536969438745</v>
      </c>
      <c r="Y24" s="2">
        <f t="shared" si="9"/>
        <v>199.40536969438745</v>
      </c>
      <c r="Z24" s="2">
        <f t="shared" si="9"/>
        <v>199.40536969438745</v>
      </c>
      <c r="AA24" s="2">
        <f t="shared" si="9"/>
        <v>199.40536969438745</v>
      </c>
    </row>
    <row r="25" spans="1:27" x14ac:dyDescent="0.25">
      <c r="A25" s="712"/>
      <c r="B25" s="6" t="str">
        <f t="shared" si="2"/>
        <v>Pool Spa</v>
      </c>
      <c r="C25" s="2">
        <f t="shared" si="2"/>
        <v>0</v>
      </c>
      <c r="D25" s="2">
        <f t="shared" ref="D25:AA25" si="10">IF(SUM($C$14:$N$14)=0,0,C25+D10)</f>
        <v>0</v>
      </c>
      <c r="E25" s="2">
        <f t="shared" si="10"/>
        <v>0</v>
      </c>
      <c r="F25" s="2">
        <f t="shared" si="10"/>
        <v>0</v>
      </c>
      <c r="G25" s="2">
        <f t="shared" si="10"/>
        <v>0</v>
      </c>
      <c r="H25" s="2">
        <f t="shared" si="10"/>
        <v>0</v>
      </c>
      <c r="I25" s="2">
        <f t="shared" si="10"/>
        <v>0</v>
      </c>
      <c r="J25" s="2">
        <f t="shared" si="10"/>
        <v>0</v>
      </c>
      <c r="K25" s="2">
        <f t="shared" si="10"/>
        <v>0</v>
      </c>
      <c r="L25" s="2">
        <f t="shared" si="10"/>
        <v>0</v>
      </c>
      <c r="M25" s="2">
        <f t="shared" si="10"/>
        <v>0</v>
      </c>
      <c r="N25" s="2">
        <f t="shared" si="10"/>
        <v>0</v>
      </c>
      <c r="O25" s="2">
        <f t="shared" si="10"/>
        <v>0</v>
      </c>
      <c r="P25" s="2">
        <f t="shared" si="10"/>
        <v>0</v>
      </c>
      <c r="Q25" s="2">
        <f t="shared" si="10"/>
        <v>0</v>
      </c>
      <c r="R25" s="2">
        <f t="shared" si="10"/>
        <v>0</v>
      </c>
      <c r="S25" s="2">
        <f t="shared" si="10"/>
        <v>0</v>
      </c>
      <c r="T25" s="2">
        <f t="shared" si="10"/>
        <v>0</v>
      </c>
      <c r="U25" s="2">
        <f t="shared" si="10"/>
        <v>0</v>
      </c>
      <c r="V25" s="2">
        <f t="shared" si="10"/>
        <v>0</v>
      </c>
      <c r="W25" s="2">
        <f t="shared" si="10"/>
        <v>0</v>
      </c>
      <c r="X25" s="2">
        <f t="shared" si="10"/>
        <v>0</v>
      </c>
      <c r="Y25" s="2">
        <f t="shared" si="10"/>
        <v>0</v>
      </c>
      <c r="Z25" s="2">
        <f t="shared" si="10"/>
        <v>0</v>
      </c>
      <c r="AA25" s="2">
        <f t="shared" si="10"/>
        <v>0</v>
      </c>
    </row>
    <row r="26" spans="1:27" x14ac:dyDescent="0.25">
      <c r="A26" s="712"/>
      <c r="B26" s="6" t="str">
        <f t="shared" si="2"/>
        <v>Refrigeration</v>
      </c>
      <c r="C26" s="2">
        <f t="shared" si="2"/>
        <v>0</v>
      </c>
      <c r="D26" s="2">
        <f t="shared" ref="D26:AA26" si="11">IF(SUM($C$14:$N$14)=0,0,C26+D11)</f>
        <v>0</v>
      </c>
      <c r="E26" s="2">
        <f t="shared" si="11"/>
        <v>1930.5</v>
      </c>
      <c r="F26" s="2">
        <f t="shared" si="11"/>
        <v>8365.5</v>
      </c>
      <c r="G26" s="2">
        <f t="shared" si="11"/>
        <v>12226.5</v>
      </c>
      <c r="H26" s="2">
        <f t="shared" si="11"/>
        <v>16731</v>
      </c>
      <c r="I26" s="2">
        <f t="shared" si="11"/>
        <v>23166</v>
      </c>
      <c r="J26" s="2">
        <f t="shared" si="11"/>
        <v>25096.5</v>
      </c>
      <c r="K26" s="2">
        <f t="shared" si="11"/>
        <v>25740</v>
      </c>
      <c r="L26" s="2">
        <f t="shared" si="11"/>
        <v>31531.5</v>
      </c>
      <c r="M26" s="2">
        <f t="shared" si="11"/>
        <v>33561.061422780149</v>
      </c>
      <c r="N26" s="2">
        <f t="shared" si="11"/>
        <v>35506.835410653817</v>
      </c>
      <c r="O26" s="2">
        <f t="shared" si="11"/>
        <v>35506.835410653817</v>
      </c>
      <c r="P26" s="2">
        <f t="shared" si="11"/>
        <v>35506.835410653817</v>
      </c>
      <c r="Q26" s="2">
        <f t="shared" si="11"/>
        <v>35506.835410653817</v>
      </c>
      <c r="R26" s="2">
        <f t="shared" si="11"/>
        <v>35506.835410653817</v>
      </c>
      <c r="S26" s="2">
        <f t="shared" si="11"/>
        <v>35506.835410653817</v>
      </c>
      <c r="T26" s="2">
        <f t="shared" si="11"/>
        <v>35506.835410653817</v>
      </c>
      <c r="U26" s="2">
        <f t="shared" si="11"/>
        <v>35506.835410653817</v>
      </c>
      <c r="V26" s="2">
        <f t="shared" si="11"/>
        <v>35506.835410653817</v>
      </c>
      <c r="W26" s="2">
        <f t="shared" si="11"/>
        <v>35506.835410653817</v>
      </c>
      <c r="X26" s="2">
        <f t="shared" si="11"/>
        <v>35506.835410653817</v>
      </c>
      <c r="Y26" s="2">
        <f t="shared" si="11"/>
        <v>35506.835410653817</v>
      </c>
      <c r="Z26" s="2">
        <f t="shared" si="11"/>
        <v>35506.835410653817</v>
      </c>
      <c r="AA26" s="2">
        <f t="shared" si="11"/>
        <v>35506.835410653817</v>
      </c>
    </row>
    <row r="27" spans="1:27" ht="15" customHeight="1" x14ac:dyDescent="0.25">
      <c r="A27" s="712"/>
      <c r="B27" s="6" t="str">
        <f t="shared" si="2"/>
        <v>Water Heating</v>
      </c>
      <c r="C27" s="2">
        <f t="shared" si="2"/>
        <v>0</v>
      </c>
      <c r="D27" s="2">
        <f t="shared" ref="D27:AA28" si="12">IF(SUM($C$14:$N$14)=0,0,C27+D12)</f>
        <v>0</v>
      </c>
      <c r="E27" s="2">
        <f t="shared" si="12"/>
        <v>0</v>
      </c>
      <c r="F27" s="2">
        <f t="shared" si="12"/>
        <v>30317.29</v>
      </c>
      <c r="G27" s="2">
        <f t="shared" si="12"/>
        <v>30559.670000000002</v>
      </c>
      <c r="H27" s="2">
        <f t="shared" si="12"/>
        <v>31667.530000000002</v>
      </c>
      <c r="I27" s="2">
        <f t="shared" si="12"/>
        <v>32117.610000000004</v>
      </c>
      <c r="J27" s="2">
        <f t="shared" si="12"/>
        <v>32446.500000000004</v>
      </c>
      <c r="K27" s="2">
        <f t="shared" si="12"/>
        <v>32567.690000000002</v>
      </c>
      <c r="L27" s="2">
        <f t="shared" si="12"/>
        <v>32810.07</v>
      </c>
      <c r="M27" s="2">
        <f t="shared" si="12"/>
        <v>41916.977601248524</v>
      </c>
      <c r="N27" s="2">
        <f t="shared" si="12"/>
        <v>50722.751871094035</v>
      </c>
      <c r="O27" s="2">
        <f t="shared" si="12"/>
        <v>50722.751871094035</v>
      </c>
      <c r="P27" s="2">
        <f t="shared" si="12"/>
        <v>50722.751871094035</v>
      </c>
      <c r="Q27" s="2">
        <f t="shared" si="12"/>
        <v>50722.751871094035</v>
      </c>
      <c r="R27" s="2">
        <f t="shared" si="12"/>
        <v>50722.751871094035</v>
      </c>
      <c r="S27" s="2">
        <f t="shared" si="12"/>
        <v>50722.751871094035</v>
      </c>
      <c r="T27" s="2">
        <f t="shared" si="12"/>
        <v>50722.751871094035</v>
      </c>
      <c r="U27" s="2">
        <f t="shared" si="12"/>
        <v>50722.751871094035</v>
      </c>
      <c r="V27" s="2">
        <f t="shared" si="12"/>
        <v>50722.751871094035</v>
      </c>
      <c r="W27" s="2">
        <f t="shared" si="12"/>
        <v>50722.751871094035</v>
      </c>
      <c r="X27" s="2">
        <f t="shared" si="12"/>
        <v>50722.751871094035</v>
      </c>
      <c r="Y27" s="2">
        <f t="shared" si="12"/>
        <v>50722.751871094035</v>
      </c>
      <c r="Z27" s="2">
        <f t="shared" si="12"/>
        <v>50722.751871094035</v>
      </c>
      <c r="AA27" s="2">
        <f t="shared" si="12"/>
        <v>50722.751871094035</v>
      </c>
    </row>
    <row r="28" spans="1:27" ht="15" customHeight="1" x14ac:dyDescent="0.25">
      <c r="A28" s="712"/>
      <c r="B28" s="6" t="str">
        <f t="shared" si="2"/>
        <v>Motors(uses bus. load shape)</v>
      </c>
      <c r="C28" s="2">
        <f t="shared" si="2"/>
        <v>0</v>
      </c>
      <c r="D28" s="2">
        <f t="shared" ref="D28" si="13">IF(SUM($C$14:$N$14)=0,0,C28+D13)</f>
        <v>0</v>
      </c>
      <c r="E28" s="2">
        <f t="shared" si="12"/>
        <v>0</v>
      </c>
      <c r="F28" s="2">
        <f t="shared" si="12"/>
        <v>0</v>
      </c>
      <c r="G28" s="2">
        <f t="shared" si="12"/>
        <v>0</v>
      </c>
      <c r="H28" s="2">
        <f t="shared" si="12"/>
        <v>0</v>
      </c>
      <c r="I28" s="2">
        <f t="shared" si="12"/>
        <v>0</v>
      </c>
      <c r="J28" s="2">
        <f t="shared" si="12"/>
        <v>0</v>
      </c>
      <c r="K28" s="2">
        <f t="shared" si="12"/>
        <v>0</v>
      </c>
      <c r="L28" s="2">
        <f t="shared" si="12"/>
        <v>0</v>
      </c>
      <c r="M28" s="2">
        <f t="shared" si="12"/>
        <v>0</v>
      </c>
      <c r="N28" s="2">
        <f t="shared" si="12"/>
        <v>0</v>
      </c>
      <c r="O28" s="2">
        <f t="shared" si="12"/>
        <v>0</v>
      </c>
      <c r="P28" s="2">
        <f t="shared" si="12"/>
        <v>0</v>
      </c>
      <c r="Q28" s="2">
        <f t="shared" si="12"/>
        <v>0</v>
      </c>
      <c r="R28" s="2">
        <f t="shared" si="12"/>
        <v>0</v>
      </c>
      <c r="S28" s="2">
        <f t="shared" si="12"/>
        <v>0</v>
      </c>
      <c r="T28" s="2">
        <f t="shared" si="12"/>
        <v>0</v>
      </c>
      <c r="U28" s="2">
        <f t="shared" si="12"/>
        <v>0</v>
      </c>
      <c r="V28" s="2">
        <f t="shared" si="12"/>
        <v>0</v>
      </c>
      <c r="W28" s="2">
        <f t="shared" si="12"/>
        <v>0</v>
      </c>
      <c r="X28" s="2">
        <f t="shared" si="12"/>
        <v>0</v>
      </c>
      <c r="Y28" s="2">
        <f t="shared" si="12"/>
        <v>0</v>
      </c>
      <c r="Z28" s="2">
        <f t="shared" si="12"/>
        <v>0</v>
      </c>
      <c r="AA28" s="2">
        <f t="shared" si="12"/>
        <v>0</v>
      </c>
    </row>
    <row r="29" spans="1:27" ht="15" customHeight="1" thickBot="1" x14ac:dyDescent="0.3">
      <c r="A29" s="713"/>
      <c r="B29" s="136" t="str">
        <f t="shared" si="2"/>
        <v>Monthly kWh</v>
      </c>
      <c r="C29" s="166">
        <f>SUM(C18:C28)</f>
        <v>0</v>
      </c>
      <c r="D29" s="166">
        <f t="shared" ref="D29:AA29" si="14">SUM(D18:D28)</f>
        <v>651143.31000000006</v>
      </c>
      <c r="E29" s="166">
        <f t="shared" si="14"/>
        <v>657545.02</v>
      </c>
      <c r="F29" s="166">
        <f t="shared" si="14"/>
        <v>1453298.5900000003</v>
      </c>
      <c r="G29" s="166">
        <f t="shared" si="14"/>
        <v>2076342.3800000001</v>
      </c>
      <c r="H29" s="166">
        <f t="shared" si="14"/>
        <v>2227227.12</v>
      </c>
      <c r="I29" s="166">
        <f t="shared" si="14"/>
        <v>2947110.1900000004</v>
      </c>
      <c r="J29" s="166">
        <f t="shared" si="14"/>
        <v>3234612.2</v>
      </c>
      <c r="K29" s="166">
        <f t="shared" si="14"/>
        <v>4661571.580000001</v>
      </c>
      <c r="L29" s="166">
        <f t="shared" si="14"/>
        <v>5925408.6100000013</v>
      </c>
      <c r="M29" s="166">
        <f t="shared" si="14"/>
        <v>7430298.442607889</v>
      </c>
      <c r="N29" s="166">
        <f t="shared" si="14"/>
        <v>8885341.9857651647</v>
      </c>
      <c r="O29" s="166">
        <f t="shared" si="14"/>
        <v>8885341.9857651647</v>
      </c>
      <c r="P29" s="166">
        <f t="shared" si="14"/>
        <v>8885341.9857651647</v>
      </c>
      <c r="Q29" s="166">
        <f t="shared" si="14"/>
        <v>8885341.9857651647</v>
      </c>
      <c r="R29" s="166">
        <f t="shared" si="14"/>
        <v>8885341.9857651647</v>
      </c>
      <c r="S29" s="166">
        <f t="shared" si="14"/>
        <v>8885341.9857651647</v>
      </c>
      <c r="T29" s="166">
        <f t="shared" si="14"/>
        <v>8885341.9857651647</v>
      </c>
      <c r="U29" s="166">
        <f t="shared" si="14"/>
        <v>8885341.9857651647</v>
      </c>
      <c r="V29" s="166">
        <f t="shared" si="14"/>
        <v>8885341.9857651647</v>
      </c>
      <c r="W29" s="166">
        <f t="shared" si="14"/>
        <v>8885341.9857651647</v>
      </c>
      <c r="X29" s="166">
        <f t="shared" si="14"/>
        <v>8885341.9857651647</v>
      </c>
      <c r="Y29" s="166">
        <f t="shared" si="14"/>
        <v>8885341.9857651647</v>
      </c>
      <c r="Z29" s="166">
        <f t="shared" si="14"/>
        <v>8885341.9857651647</v>
      </c>
      <c r="AA29" s="166">
        <f t="shared" si="14"/>
        <v>8885341.9857651647</v>
      </c>
    </row>
    <row r="30" spans="1:27" x14ac:dyDescent="0.25">
      <c r="A30" s="308"/>
      <c r="B30" s="301"/>
      <c r="C30" s="302"/>
      <c r="D30" s="301"/>
      <c r="E30" s="302"/>
      <c r="F30" s="301"/>
      <c r="G30" s="301"/>
      <c r="H30" s="302"/>
      <c r="I30" s="301"/>
      <c r="J30" s="301"/>
      <c r="K30" s="302"/>
      <c r="L30" s="301"/>
      <c r="M30" s="301"/>
      <c r="N30" s="289" t="s">
        <v>169</v>
      </c>
      <c r="O30" s="212">
        <f>SUM(C3:N13)</f>
        <v>8885341.9857651647</v>
      </c>
      <c r="P30" s="301"/>
      <c r="Q30" s="302"/>
      <c r="R30" s="301"/>
      <c r="S30" s="301"/>
      <c r="T30" s="302"/>
      <c r="U30" s="301"/>
      <c r="V30" s="301"/>
      <c r="W30" s="302"/>
      <c r="X30" s="301"/>
      <c r="Y30" s="301"/>
      <c r="Z30" s="302"/>
      <c r="AA30" s="301"/>
    </row>
    <row r="31" spans="1:27" ht="15.75" thickBot="1" x14ac:dyDescent="0.3">
      <c r="C31" s="222"/>
      <c r="D31" s="222"/>
      <c r="E31" s="222"/>
      <c r="F31" s="222"/>
      <c r="G31" s="222"/>
      <c r="H31" s="222"/>
      <c r="I31" s="222"/>
      <c r="J31" s="222"/>
      <c r="K31" s="222"/>
      <c r="L31" s="222"/>
      <c r="M31" s="222"/>
      <c r="N31" s="222"/>
      <c r="O31" s="222"/>
      <c r="P31" s="222"/>
      <c r="Q31" s="222"/>
      <c r="R31" s="222"/>
      <c r="S31" s="222"/>
      <c r="T31" s="222"/>
      <c r="U31" s="222"/>
      <c r="V31" s="222"/>
      <c r="W31" s="222"/>
      <c r="X31" s="222"/>
      <c r="Y31" s="222"/>
      <c r="Z31" s="222"/>
      <c r="AA31" s="222"/>
    </row>
    <row r="32" spans="1:27" ht="16.350000000000001" customHeight="1" thickBot="1" x14ac:dyDescent="0.3">
      <c r="A32" s="714" t="s">
        <v>14</v>
      </c>
      <c r="B32" s="313" t="s">
        <v>10</v>
      </c>
      <c r="C32" s="102">
        <f>C$2</f>
        <v>45658</v>
      </c>
      <c r="D32" s="102">
        <f t="shared" ref="D32:AA32" si="15">D$2</f>
        <v>45689</v>
      </c>
      <c r="E32" s="102">
        <f t="shared" si="15"/>
        <v>45717</v>
      </c>
      <c r="F32" s="102">
        <f t="shared" si="15"/>
        <v>45748</v>
      </c>
      <c r="G32" s="102">
        <f t="shared" si="15"/>
        <v>45778</v>
      </c>
      <c r="H32" s="102">
        <f t="shared" si="15"/>
        <v>45809</v>
      </c>
      <c r="I32" s="102">
        <f t="shared" si="15"/>
        <v>45839</v>
      </c>
      <c r="J32" s="102">
        <f t="shared" si="15"/>
        <v>45870</v>
      </c>
      <c r="K32" s="102">
        <f t="shared" si="15"/>
        <v>45901</v>
      </c>
      <c r="L32" s="102">
        <f t="shared" si="15"/>
        <v>45931</v>
      </c>
      <c r="M32" s="102">
        <f t="shared" si="15"/>
        <v>45962</v>
      </c>
      <c r="N32" s="102">
        <f t="shared" si="15"/>
        <v>45992</v>
      </c>
      <c r="O32" s="102">
        <f t="shared" si="15"/>
        <v>46023</v>
      </c>
      <c r="P32" s="102">
        <f t="shared" si="15"/>
        <v>46054</v>
      </c>
      <c r="Q32" s="102">
        <f t="shared" si="15"/>
        <v>46082</v>
      </c>
      <c r="R32" s="102">
        <f t="shared" si="15"/>
        <v>46113</v>
      </c>
      <c r="S32" s="102">
        <f t="shared" si="15"/>
        <v>46143</v>
      </c>
      <c r="T32" s="102">
        <f t="shared" si="15"/>
        <v>46174</v>
      </c>
      <c r="U32" s="102">
        <f t="shared" si="15"/>
        <v>46204</v>
      </c>
      <c r="V32" s="102">
        <f t="shared" si="15"/>
        <v>46235</v>
      </c>
      <c r="W32" s="102">
        <f t="shared" si="15"/>
        <v>46266</v>
      </c>
      <c r="X32" s="102">
        <f t="shared" si="15"/>
        <v>46296</v>
      </c>
      <c r="Y32" s="102">
        <f t="shared" si="15"/>
        <v>46327</v>
      </c>
      <c r="Z32" s="102">
        <f t="shared" si="15"/>
        <v>46357</v>
      </c>
      <c r="AA32" s="102">
        <f t="shared" si="15"/>
        <v>46388</v>
      </c>
    </row>
    <row r="33" spans="1:28" ht="15" customHeight="1" x14ac:dyDescent="0.25">
      <c r="A33" s="715"/>
      <c r="B33" s="312" t="str">
        <f t="shared" ref="B33:B44" si="16">B18</f>
        <v>Building Shell</v>
      </c>
      <c r="C33" s="2">
        <v>0</v>
      </c>
      <c r="D33" s="2">
        <v>0</v>
      </c>
      <c r="E33" s="2">
        <v>0</v>
      </c>
      <c r="F33" s="2">
        <v>0</v>
      </c>
      <c r="G33" s="2">
        <f>F33</f>
        <v>0</v>
      </c>
      <c r="H33" s="2">
        <f t="shared" ref="H33:AA33" si="17">G33</f>
        <v>0</v>
      </c>
      <c r="I33" s="2">
        <f t="shared" si="17"/>
        <v>0</v>
      </c>
      <c r="J33" s="2">
        <f t="shared" si="17"/>
        <v>0</v>
      </c>
      <c r="K33" s="2">
        <f t="shared" si="17"/>
        <v>0</v>
      </c>
      <c r="L33" s="2">
        <f t="shared" si="17"/>
        <v>0</v>
      </c>
      <c r="M33" s="2">
        <f t="shared" si="17"/>
        <v>0</v>
      </c>
      <c r="N33" s="2">
        <f t="shared" si="17"/>
        <v>0</v>
      </c>
      <c r="O33" s="2">
        <f t="shared" si="17"/>
        <v>0</v>
      </c>
      <c r="P33" s="2">
        <f t="shared" si="17"/>
        <v>0</v>
      </c>
      <c r="Q33" s="2">
        <f t="shared" si="17"/>
        <v>0</v>
      </c>
      <c r="R33" s="2">
        <f t="shared" si="17"/>
        <v>0</v>
      </c>
      <c r="S33" s="2">
        <f t="shared" si="17"/>
        <v>0</v>
      </c>
      <c r="T33" s="2">
        <f t="shared" si="17"/>
        <v>0</v>
      </c>
      <c r="U33" s="2">
        <f t="shared" si="17"/>
        <v>0</v>
      </c>
      <c r="V33" s="2">
        <f t="shared" si="17"/>
        <v>0</v>
      </c>
      <c r="W33" s="2">
        <f t="shared" si="17"/>
        <v>0</v>
      </c>
      <c r="X33" s="2">
        <f t="shared" si="17"/>
        <v>0</v>
      </c>
      <c r="Y33" s="2">
        <f t="shared" si="17"/>
        <v>0</v>
      </c>
      <c r="Z33" s="2">
        <f t="shared" si="17"/>
        <v>0</v>
      </c>
      <c r="AA33" s="2">
        <f t="shared" si="17"/>
        <v>0</v>
      </c>
    </row>
    <row r="34" spans="1:28" x14ac:dyDescent="0.25">
      <c r="A34" s="715"/>
      <c r="B34" s="7" t="str">
        <f t="shared" si="16"/>
        <v>Cooling</v>
      </c>
      <c r="C34" s="2">
        <v>0</v>
      </c>
      <c r="D34" s="2">
        <v>0</v>
      </c>
      <c r="E34" s="2">
        <v>0</v>
      </c>
      <c r="F34" s="2">
        <v>0</v>
      </c>
      <c r="G34" s="2">
        <f t="shared" ref="G34:AA34" si="18">F34</f>
        <v>0</v>
      </c>
      <c r="H34" s="2">
        <f t="shared" si="18"/>
        <v>0</v>
      </c>
      <c r="I34" s="2">
        <f t="shared" si="18"/>
        <v>0</v>
      </c>
      <c r="J34" s="2">
        <f t="shared" si="18"/>
        <v>0</v>
      </c>
      <c r="K34" s="2">
        <f t="shared" si="18"/>
        <v>0</v>
      </c>
      <c r="L34" s="2">
        <f t="shared" si="18"/>
        <v>0</v>
      </c>
      <c r="M34" s="2">
        <f t="shared" si="18"/>
        <v>0</v>
      </c>
      <c r="N34" s="2">
        <f t="shared" si="18"/>
        <v>0</v>
      </c>
      <c r="O34" s="2">
        <f t="shared" si="18"/>
        <v>0</v>
      </c>
      <c r="P34" s="2">
        <f t="shared" si="18"/>
        <v>0</v>
      </c>
      <c r="Q34" s="2">
        <f t="shared" si="18"/>
        <v>0</v>
      </c>
      <c r="R34" s="2">
        <f t="shared" si="18"/>
        <v>0</v>
      </c>
      <c r="S34" s="2">
        <f t="shared" si="18"/>
        <v>0</v>
      </c>
      <c r="T34" s="2">
        <f t="shared" si="18"/>
        <v>0</v>
      </c>
      <c r="U34" s="2">
        <f t="shared" si="18"/>
        <v>0</v>
      </c>
      <c r="V34" s="2">
        <f t="shared" si="18"/>
        <v>0</v>
      </c>
      <c r="W34" s="2">
        <f t="shared" si="18"/>
        <v>0</v>
      </c>
      <c r="X34" s="2">
        <f t="shared" si="18"/>
        <v>0</v>
      </c>
      <c r="Y34" s="2">
        <f t="shared" si="18"/>
        <v>0</v>
      </c>
      <c r="Z34" s="2">
        <f t="shared" si="18"/>
        <v>0</v>
      </c>
      <c r="AA34" s="2">
        <f t="shared" si="18"/>
        <v>0</v>
      </c>
    </row>
    <row r="35" spans="1:28" x14ac:dyDescent="0.25">
      <c r="A35" s="715"/>
      <c r="B35" s="6" t="str">
        <f t="shared" si="16"/>
        <v>Freezer</v>
      </c>
      <c r="C35" s="2">
        <v>0</v>
      </c>
      <c r="D35" s="2">
        <v>0</v>
      </c>
      <c r="E35" s="2">
        <v>0</v>
      </c>
      <c r="F35" s="2">
        <v>0</v>
      </c>
      <c r="G35" s="2">
        <f t="shared" ref="G35:AA35" si="19">F35</f>
        <v>0</v>
      </c>
      <c r="H35" s="2">
        <f t="shared" si="19"/>
        <v>0</v>
      </c>
      <c r="I35" s="2">
        <f t="shared" si="19"/>
        <v>0</v>
      </c>
      <c r="J35" s="2">
        <f t="shared" si="19"/>
        <v>0</v>
      </c>
      <c r="K35" s="2">
        <f t="shared" si="19"/>
        <v>0</v>
      </c>
      <c r="L35" s="2">
        <f t="shared" si="19"/>
        <v>0</v>
      </c>
      <c r="M35" s="2">
        <f t="shared" si="19"/>
        <v>0</v>
      </c>
      <c r="N35" s="2">
        <f t="shared" si="19"/>
        <v>0</v>
      </c>
      <c r="O35" s="2">
        <f t="shared" si="19"/>
        <v>0</v>
      </c>
      <c r="P35" s="2">
        <f t="shared" si="19"/>
        <v>0</v>
      </c>
      <c r="Q35" s="2">
        <f t="shared" si="19"/>
        <v>0</v>
      </c>
      <c r="R35" s="2">
        <f t="shared" si="19"/>
        <v>0</v>
      </c>
      <c r="S35" s="2">
        <f t="shared" si="19"/>
        <v>0</v>
      </c>
      <c r="T35" s="2">
        <f t="shared" si="19"/>
        <v>0</v>
      </c>
      <c r="U35" s="2">
        <f t="shared" si="19"/>
        <v>0</v>
      </c>
      <c r="V35" s="2">
        <f t="shared" si="19"/>
        <v>0</v>
      </c>
      <c r="W35" s="2">
        <f t="shared" si="19"/>
        <v>0</v>
      </c>
      <c r="X35" s="2">
        <f t="shared" si="19"/>
        <v>0</v>
      </c>
      <c r="Y35" s="2">
        <f t="shared" si="19"/>
        <v>0</v>
      </c>
      <c r="Z35" s="2">
        <f t="shared" si="19"/>
        <v>0</v>
      </c>
      <c r="AA35" s="2">
        <f t="shared" si="19"/>
        <v>0</v>
      </c>
    </row>
    <row r="36" spans="1:28" x14ac:dyDescent="0.25">
      <c r="A36" s="715"/>
      <c r="B36" s="6" t="str">
        <f t="shared" si="16"/>
        <v>Heating</v>
      </c>
      <c r="C36" s="2">
        <v>0</v>
      </c>
      <c r="D36" s="2">
        <v>0</v>
      </c>
      <c r="E36" s="2">
        <v>0</v>
      </c>
      <c r="F36" s="2">
        <v>0</v>
      </c>
      <c r="G36" s="2">
        <f t="shared" ref="G36:AA36" si="20">F36</f>
        <v>0</v>
      </c>
      <c r="H36" s="2">
        <f t="shared" si="20"/>
        <v>0</v>
      </c>
      <c r="I36" s="2">
        <f t="shared" si="20"/>
        <v>0</v>
      </c>
      <c r="J36" s="2">
        <f t="shared" si="20"/>
        <v>0</v>
      </c>
      <c r="K36" s="2">
        <f t="shared" si="20"/>
        <v>0</v>
      </c>
      <c r="L36" s="2">
        <f t="shared" si="20"/>
        <v>0</v>
      </c>
      <c r="M36" s="2">
        <f t="shared" si="20"/>
        <v>0</v>
      </c>
      <c r="N36" s="2">
        <f t="shared" si="20"/>
        <v>0</v>
      </c>
      <c r="O36" s="2">
        <f t="shared" si="20"/>
        <v>0</v>
      </c>
      <c r="P36" s="2">
        <f t="shared" si="20"/>
        <v>0</v>
      </c>
      <c r="Q36" s="2">
        <f t="shared" si="20"/>
        <v>0</v>
      </c>
      <c r="R36" s="2">
        <f t="shared" si="20"/>
        <v>0</v>
      </c>
      <c r="S36" s="2">
        <f t="shared" si="20"/>
        <v>0</v>
      </c>
      <c r="T36" s="2">
        <f t="shared" si="20"/>
        <v>0</v>
      </c>
      <c r="U36" s="2">
        <f t="shared" si="20"/>
        <v>0</v>
      </c>
      <c r="V36" s="2">
        <f t="shared" si="20"/>
        <v>0</v>
      </c>
      <c r="W36" s="2">
        <f t="shared" si="20"/>
        <v>0</v>
      </c>
      <c r="X36" s="2">
        <f t="shared" si="20"/>
        <v>0</v>
      </c>
      <c r="Y36" s="2">
        <f t="shared" si="20"/>
        <v>0</v>
      </c>
      <c r="Z36" s="2">
        <f t="shared" si="20"/>
        <v>0</v>
      </c>
      <c r="AA36" s="2">
        <f t="shared" si="20"/>
        <v>0</v>
      </c>
    </row>
    <row r="37" spans="1:28" x14ac:dyDescent="0.25">
      <c r="A37" s="715"/>
      <c r="B37" s="7" t="str">
        <f t="shared" si="16"/>
        <v>HVAC</v>
      </c>
      <c r="C37" s="2">
        <v>0</v>
      </c>
      <c r="D37" s="2">
        <v>0</v>
      </c>
      <c r="E37" s="2">
        <v>0</v>
      </c>
      <c r="F37" s="2">
        <v>0</v>
      </c>
      <c r="G37" s="2">
        <f t="shared" ref="G37:AA37" si="21">F37</f>
        <v>0</v>
      </c>
      <c r="H37" s="2">
        <f t="shared" si="21"/>
        <v>0</v>
      </c>
      <c r="I37" s="2">
        <f t="shared" si="21"/>
        <v>0</v>
      </c>
      <c r="J37" s="2">
        <f t="shared" si="21"/>
        <v>0</v>
      </c>
      <c r="K37" s="2">
        <f t="shared" si="21"/>
        <v>0</v>
      </c>
      <c r="L37" s="2">
        <f t="shared" si="21"/>
        <v>0</v>
      </c>
      <c r="M37" s="2">
        <f t="shared" si="21"/>
        <v>0</v>
      </c>
      <c r="N37" s="2">
        <f t="shared" si="21"/>
        <v>0</v>
      </c>
      <c r="O37" s="2">
        <f t="shared" si="21"/>
        <v>0</v>
      </c>
      <c r="P37" s="2">
        <f t="shared" si="21"/>
        <v>0</v>
      </c>
      <c r="Q37" s="2">
        <f t="shared" si="21"/>
        <v>0</v>
      </c>
      <c r="R37" s="2">
        <f t="shared" si="21"/>
        <v>0</v>
      </c>
      <c r="S37" s="2">
        <f t="shared" si="21"/>
        <v>0</v>
      </c>
      <c r="T37" s="2">
        <f t="shared" si="21"/>
        <v>0</v>
      </c>
      <c r="U37" s="2">
        <f t="shared" si="21"/>
        <v>0</v>
      </c>
      <c r="V37" s="2">
        <f t="shared" si="21"/>
        <v>0</v>
      </c>
      <c r="W37" s="2">
        <f t="shared" si="21"/>
        <v>0</v>
      </c>
      <c r="X37" s="2">
        <f t="shared" si="21"/>
        <v>0</v>
      </c>
      <c r="Y37" s="2">
        <f t="shared" si="21"/>
        <v>0</v>
      </c>
      <c r="Z37" s="2">
        <f t="shared" si="21"/>
        <v>0</v>
      </c>
      <c r="AA37" s="2">
        <f t="shared" si="21"/>
        <v>0</v>
      </c>
    </row>
    <row r="38" spans="1:28" x14ac:dyDescent="0.25">
      <c r="A38" s="715"/>
      <c r="B38" s="6" t="str">
        <f t="shared" si="16"/>
        <v>Lighting</v>
      </c>
      <c r="C38" s="2">
        <v>0</v>
      </c>
      <c r="D38" s="2">
        <v>0</v>
      </c>
      <c r="E38" s="2">
        <v>0</v>
      </c>
      <c r="F38" s="2">
        <v>0</v>
      </c>
      <c r="G38" s="2">
        <f t="shared" ref="G38:AA38" si="22">F38</f>
        <v>0</v>
      </c>
      <c r="H38" s="2">
        <f t="shared" si="22"/>
        <v>0</v>
      </c>
      <c r="I38" s="2">
        <f t="shared" si="22"/>
        <v>0</v>
      </c>
      <c r="J38" s="2">
        <f t="shared" si="22"/>
        <v>0</v>
      </c>
      <c r="K38" s="2">
        <f t="shared" si="22"/>
        <v>0</v>
      </c>
      <c r="L38" s="2">
        <f t="shared" si="22"/>
        <v>0</v>
      </c>
      <c r="M38" s="2">
        <f t="shared" si="22"/>
        <v>0</v>
      </c>
      <c r="N38" s="2">
        <f t="shared" si="22"/>
        <v>0</v>
      </c>
      <c r="O38" s="2">
        <f t="shared" si="22"/>
        <v>0</v>
      </c>
      <c r="P38" s="2">
        <f t="shared" si="22"/>
        <v>0</v>
      </c>
      <c r="Q38" s="2">
        <f t="shared" si="22"/>
        <v>0</v>
      </c>
      <c r="R38" s="2">
        <f t="shared" si="22"/>
        <v>0</v>
      </c>
      <c r="S38" s="2">
        <f t="shared" si="22"/>
        <v>0</v>
      </c>
      <c r="T38" s="2">
        <f t="shared" si="22"/>
        <v>0</v>
      </c>
      <c r="U38" s="2">
        <f t="shared" si="22"/>
        <v>0</v>
      </c>
      <c r="V38" s="2">
        <f t="shared" si="22"/>
        <v>0</v>
      </c>
      <c r="W38" s="2">
        <f t="shared" si="22"/>
        <v>0</v>
      </c>
      <c r="X38" s="2">
        <f t="shared" si="22"/>
        <v>0</v>
      </c>
      <c r="Y38" s="2">
        <f t="shared" si="22"/>
        <v>0</v>
      </c>
      <c r="Z38" s="2">
        <f t="shared" si="22"/>
        <v>0</v>
      </c>
      <c r="AA38" s="2">
        <f t="shared" si="22"/>
        <v>0</v>
      </c>
    </row>
    <row r="39" spans="1:28" x14ac:dyDescent="0.25">
      <c r="A39" s="715"/>
      <c r="B39" s="6" t="str">
        <f t="shared" si="16"/>
        <v>Miscellaneous</v>
      </c>
      <c r="C39" s="2">
        <v>0</v>
      </c>
      <c r="D39" s="2">
        <v>0</v>
      </c>
      <c r="E39" s="2">
        <v>0</v>
      </c>
      <c r="F39" s="2">
        <v>0</v>
      </c>
      <c r="G39" s="2">
        <f t="shared" ref="G39:AA39" si="23">F39</f>
        <v>0</v>
      </c>
      <c r="H39" s="2">
        <f t="shared" si="23"/>
        <v>0</v>
      </c>
      <c r="I39" s="2">
        <f t="shared" si="23"/>
        <v>0</v>
      </c>
      <c r="J39" s="2">
        <f t="shared" si="23"/>
        <v>0</v>
      </c>
      <c r="K39" s="2">
        <f t="shared" si="23"/>
        <v>0</v>
      </c>
      <c r="L39" s="2">
        <f t="shared" si="23"/>
        <v>0</v>
      </c>
      <c r="M39" s="2">
        <f t="shared" si="23"/>
        <v>0</v>
      </c>
      <c r="N39" s="2">
        <f t="shared" si="23"/>
        <v>0</v>
      </c>
      <c r="O39" s="2">
        <f t="shared" si="23"/>
        <v>0</v>
      </c>
      <c r="P39" s="2">
        <f t="shared" si="23"/>
        <v>0</v>
      </c>
      <c r="Q39" s="2">
        <f t="shared" si="23"/>
        <v>0</v>
      </c>
      <c r="R39" s="2">
        <f t="shared" si="23"/>
        <v>0</v>
      </c>
      <c r="S39" s="2">
        <f t="shared" si="23"/>
        <v>0</v>
      </c>
      <c r="T39" s="2">
        <f t="shared" si="23"/>
        <v>0</v>
      </c>
      <c r="U39" s="2">
        <f t="shared" si="23"/>
        <v>0</v>
      </c>
      <c r="V39" s="2">
        <f t="shared" si="23"/>
        <v>0</v>
      </c>
      <c r="W39" s="2">
        <f t="shared" si="23"/>
        <v>0</v>
      </c>
      <c r="X39" s="2">
        <f t="shared" si="23"/>
        <v>0</v>
      </c>
      <c r="Y39" s="2">
        <f t="shared" si="23"/>
        <v>0</v>
      </c>
      <c r="Z39" s="2">
        <f t="shared" si="23"/>
        <v>0</v>
      </c>
      <c r="AA39" s="2">
        <f t="shared" si="23"/>
        <v>0</v>
      </c>
    </row>
    <row r="40" spans="1:28" x14ac:dyDescent="0.25">
      <c r="A40" s="715"/>
      <c r="B40" s="6" t="str">
        <f t="shared" si="16"/>
        <v>Pool Spa</v>
      </c>
      <c r="C40" s="2">
        <v>0</v>
      </c>
      <c r="D40" s="2">
        <v>0</v>
      </c>
      <c r="E40" s="2">
        <v>0</v>
      </c>
      <c r="F40" s="2">
        <v>0</v>
      </c>
      <c r="G40" s="2">
        <f t="shared" ref="G40:AA40" si="24">F40</f>
        <v>0</v>
      </c>
      <c r="H40" s="2">
        <f t="shared" si="24"/>
        <v>0</v>
      </c>
      <c r="I40" s="2">
        <f t="shared" si="24"/>
        <v>0</v>
      </c>
      <c r="J40" s="2">
        <f t="shared" si="24"/>
        <v>0</v>
      </c>
      <c r="K40" s="2">
        <f t="shared" si="24"/>
        <v>0</v>
      </c>
      <c r="L40" s="2">
        <f t="shared" si="24"/>
        <v>0</v>
      </c>
      <c r="M40" s="2">
        <f t="shared" si="24"/>
        <v>0</v>
      </c>
      <c r="N40" s="2">
        <f t="shared" si="24"/>
        <v>0</v>
      </c>
      <c r="O40" s="2">
        <f t="shared" si="24"/>
        <v>0</v>
      </c>
      <c r="P40" s="2">
        <f t="shared" si="24"/>
        <v>0</v>
      </c>
      <c r="Q40" s="2">
        <f t="shared" si="24"/>
        <v>0</v>
      </c>
      <c r="R40" s="2">
        <f t="shared" si="24"/>
        <v>0</v>
      </c>
      <c r="S40" s="2">
        <f t="shared" si="24"/>
        <v>0</v>
      </c>
      <c r="T40" s="2">
        <f t="shared" si="24"/>
        <v>0</v>
      </c>
      <c r="U40" s="2">
        <f t="shared" si="24"/>
        <v>0</v>
      </c>
      <c r="V40" s="2">
        <f t="shared" si="24"/>
        <v>0</v>
      </c>
      <c r="W40" s="2">
        <f t="shared" si="24"/>
        <v>0</v>
      </c>
      <c r="X40" s="2">
        <f t="shared" si="24"/>
        <v>0</v>
      </c>
      <c r="Y40" s="2">
        <f t="shared" si="24"/>
        <v>0</v>
      </c>
      <c r="Z40" s="2">
        <f t="shared" si="24"/>
        <v>0</v>
      </c>
      <c r="AA40" s="2">
        <f t="shared" si="24"/>
        <v>0</v>
      </c>
    </row>
    <row r="41" spans="1:28" x14ac:dyDescent="0.25">
      <c r="A41" s="715"/>
      <c r="B41" s="6" t="str">
        <f t="shared" si="16"/>
        <v>Refrigeration</v>
      </c>
      <c r="C41" s="2">
        <v>0</v>
      </c>
      <c r="D41" s="2">
        <v>0</v>
      </c>
      <c r="E41" s="2">
        <v>0</v>
      </c>
      <c r="F41" s="2">
        <v>0</v>
      </c>
      <c r="G41" s="2">
        <f t="shared" ref="G41:AA41" si="25">F41</f>
        <v>0</v>
      </c>
      <c r="H41" s="2">
        <f t="shared" si="25"/>
        <v>0</v>
      </c>
      <c r="I41" s="2">
        <f t="shared" si="25"/>
        <v>0</v>
      </c>
      <c r="J41" s="2">
        <f t="shared" si="25"/>
        <v>0</v>
      </c>
      <c r="K41" s="2">
        <f t="shared" si="25"/>
        <v>0</v>
      </c>
      <c r="L41" s="2">
        <f t="shared" si="25"/>
        <v>0</v>
      </c>
      <c r="M41" s="2">
        <f t="shared" si="25"/>
        <v>0</v>
      </c>
      <c r="N41" s="2">
        <f t="shared" si="25"/>
        <v>0</v>
      </c>
      <c r="O41" s="2">
        <f t="shared" si="25"/>
        <v>0</v>
      </c>
      <c r="P41" s="2">
        <f t="shared" si="25"/>
        <v>0</v>
      </c>
      <c r="Q41" s="2">
        <f t="shared" si="25"/>
        <v>0</v>
      </c>
      <c r="R41" s="2">
        <f t="shared" si="25"/>
        <v>0</v>
      </c>
      <c r="S41" s="2">
        <f t="shared" si="25"/>
        <v>0</v>
      </c>
      <c r="T41" s="2">
        <f t="shared" si="25"/>
        <v>0</v>
      </c>
      <c r="U41" s="2">
        <f t="shared" si="25"/>
        <v>0</v>
      </c>
      <c r="V41" s="2">
        <f t="shared" si="25"/>
        <v>0</v>
      </c>
      <c r="W41" s="2">
        <f t="shared" si="25"/>
        <v>0</v>
      </c>
      <c r="X41" s="2">
        <f t="shared" si="25"/>
        <v>0</v>
      </c>
      <c r="Y41" s="2">
        <f t="shared" si="25"/>
        <v>0</v>
      </c>
      <c r="Z41" s="2">
        <f t="shared" si="25"/>
        <v>0</v>
      </c>
      <c r="AA41" s="2">
        <f t="shared" si="25"/>
        <v>0</v>
      </c>
    </row>
    <row r="42" spans="1:28" ht="15" customHeight="1" x14ac:dyDescent="0.25">
      <c r="A42" s="715"/>
      <c r="B42" s="6" t="str">
        <f t="shared" si="16"/>
        <v>Water Heating</v>
      </c>
      <c r="C42" s="2">
        <v>0</v>
      </c>
      <c r="D42" s="2">
        <v>0</v>
      </c>
      <c r="E42" s="2">
        <v>0</v>
      </c>
      <c r="F42" s="2">
        <v>0</v>
      </c>
      <c r="G42" s="2">
        <f t="shared" ref="G42:AA42" si="26">F42</f>
        <v>0</v>
      </c>
      <c r="H42" s="2">
        <f t="shared" si="26"/>
        <v>0</v>
      </c>
      <c r="I42" s="2">
        <f t="shared" si="26"/>
        <v>0</v>
      </c>
      <c r="J42" s="2">
        <f t="shared" si="26"/>
        <v>0</v>
      </c>
      <c r="K42" s="2">
        <f t="shared" si="26"/>
        <v>0</v>
      </c>
      <c r="L42" s="2">
        <f t="shared" si="26"/>
        <v>0</v>
      </c>
      <c r="M42" s="2">
        <f t="shared" si="26"/>
        <v>0</v>
      </c>
      <c r="N42" s="2">
        <f t="shared" si="26"/>
        <v>0</v>
      </c>
      <c r="O42" s="2">
        <f t="shared" si="26"/>
        <v>0</v>
      </c>
      <c r="P42" s="2">
        <f t="shared" si="26"/>
        <v>0</v>
      </c>
      <c r="Q42" s="2">
        <f t="shared" si="26"/>
        <v>0</v>
      </c>
      <c r="R42" s="2">
        <f t="shared" si="26"/>
        <v>0</v>
      </c>
      <c r="S42" s="2">
        <f t="shared" si="26"/>
        <v>0</v>
      </c>
      <c r="T42" s="2">
        <f t="shared" si="26"/>
        <v>0</v>
      </c>
      <c r="U42" s="2">
        <f t="shared" si="26"/>
        <v>0</v>
      </c>
      <c r="V42" s="2">
        <f t="shared" si="26"/>
        <v>0</v>
      </c>
      <c r="W42" s="2">
        <f t="shared" si="26"/>
        <v>0</v>
      </c>
      <c r="X42" s="2">
        <f t="shared" si="26"/>
        <v>0</v>
      </c>
      <c r="Y42" s="2">
        <f t="shared" si="26"/>
        <v>0</v>
      </c>
      <c r="Z42" s="2">
        <f t="shared" si="26"/>
        <v>0</v>
      </c>
      <c r="AA42" s="2">
        <f t="shared" si="26"/>
        <v>0</v>
      </c>
    </row>
    <row r="43" spans="1:28" ht="15" customHeight="1" x14ac:dyDescent="0.25">
      <c r="A43" s="715"/>
      <c r="B43" s="6" t="str">
        <f t="shared" si="16"/>
        <v>Motors(uses bus. load shape)</v>
      </c>
      <c r="C43" s="2"/>
      <c r="D43" s="2"/>
      <c r="E43" s="2"/>
      <c r="F43" s="2">
        <v>0</v>
      </c>
      <c r="G43" s="2">
        <f t="shared" ref="G43:AA43" si="27">F43</f>
        <v>0</v>
      </c>
      <c r="H43" s="2">
        <f t="shared" si="27"/>
        <v>0</v>
      </c>
      <c r="I43" s="2">
        <f t="shared" si="27"/>
        <v>0</v>
      </c>
      <c r="J43" s="2">
        <f t="shared" si="27"/>
        <v>0</v>
      </c>
      <c r="K43" s="2">
        <f t="shared" si="27"/>
        <v>0</v>
      </c>
      <c r="L43" s="2">
        <f t="shared" si="27"/>
        <v>0</v>
      </c>
      <c r="M43" s="2">
        <f t="shared" si="27"/>
        <v>0</v>
      </c>
      <c r="N43" s="2">
        <f t="shared" si="27"/>
        <v>0</v>
      </c>
      <c r="O43" s="2">
        <f t="shared" si="27"/>
        <v>0</v>
      </c>
      <c r="P43" s="2">
        <f t="shared" si="27"/>
        <v>0</v>
      </c>
      <c r="Q43" s="2">
        <f t="shared" si="27"/>
        <v>0</v>
      </c>
      <c r="R43" s="2">
        <f t="shared" si="27"/>
        <v>0</v>
      </c>
      <c r="S43" s="2">
        <f t="shared" si="27"/>
        <v>0</v>
      </c>
      <c r="T43" s="2">
        <f t="shared" si="27"/>
        <v>0</v>
      </c>
      <c r="U43" s="2">
        <f t="shared" si="27"/>
        <v>0</v>
      </c>
      <c r="V43" s="2">
        <f t="shared" si="27"/>
        <v>0</v>
      </c>
      <c r="W43" s="2">
        <f t="shared" si="27"/>
        <v>0</v>
      </c>
      <c r="X43" s="2">
        <f t="shared" si="27"/>
        <v>0</v>
      </c>
      <c r="Y43" s="2">
        <f t="shared" si="27"/>
        <v>0</v>
      </c>
      <c r="Z43" s="2">
        <f t="shared" si="27"/>
        <v>0</v>
      </c>
      <c r="AA43" s="2">
        <f t="shared" si="27"/>
        <v>0</v>
      </c>
    </row>
    <row r="44" spans="1:28" ht="15" customHeight="1" thickBot="1" x14ac:dyDescent="0.3">
      <c r="A44" s="716"/>
      <c r="B44" s="136" t="str">
        <f t="shared" si="16"/>
        <v>Monthly kWh</v>
      </c>
      <c r="C44" s="166">
        <f>SUM(C33:C43)</f>
        <v>0</v>
      </c>
      <c r="D44" s="166">
        <f t="shared" ref="D44:AA44" si="28">SUM(D33:D43)</f>
        <v>0</v>
      </c>
      <c r="E44" s="166">
        <f t="shared" si="28"/>
        <v>0</v>
      </c>
      <c r="F44" s="166">
        <f t="shared" si="28"/>
        <v>0</v>
      </c>
      <c r="G44" s="166">
        <f t="shared" si="28"/>
        <v>0</v>
      </c>
      <c r="H44" s="166">
        <f t="shared" si="28"/>
        <v>0</v>
      </c>
      <c r="I44" s="166">
        <f t="shared" si="28"/>
        <v>0</v>
      </c>
      <c r="J44" s="166">
        <f t="shared" si="28"/>
        <v>0</v>
      </c>
      <c r="K44" s="166">
        <f t="shared" si="28"/>
        <v>0</v>
      </c>
      <c r="L44" s="166">
        <f t="shared" si="28"/>
        <v>0</v>
      </c>
      <c r="M44" s="166">
        <f t="shared" si="28"/>
        <v>0</v>
      </c>
      <c r="N44" s="166">
        <f t="shared" si="28"/>
        <v>0</v>
      </c>
      <c r="O44" s="166">
        <f t="shared" si="28"/>
        <v>0</v>
      </c>
      <c r="P44" s="166">
        <f t="shared" si="28"/>
        <v>0</v>
      </c>
      <c r="Q44" s="166">
        <f t="shared" si="28"/>
        <v>0</v>
      </c>
      <c r="R44" s="166">
        <f t="shared" si="28"/>
        <v>0</v>
      </c>
      <c r="S44" s="166">
        <f t="shared" si="28"/>
        <v>0</v>
      </c>
      <c r="T44" s="166">
        <f t="shared" si="28"/>
        <v>0</v>
      </c>
      <c r="U44" s="166">
        <f t="shared" si="28"/>
        <v>0</v>
      </c>
      <c r="V44" s="166">
        <f t="shared" si="28"/>
        <v>0</v>
      </c>
      <c r="W44" s="166">
        <f t="shared" si="28"/>
        <v>0</v>
      </c>
      <c r="X44" s="166">
        <f t="shared" si="28"/>
        <v>0</v>
      </c>
      <c r="Y44" s="166">
        <f t="shared" si="28"/>
        <v>0</v>
      </c>
      <c r="Z44" s="166">
        <f t="shared" si="28"/>
        <v>0</v>
      </c>
      <c r="AA44" s="166">
        <f t="shared" si="28"/>
        <v>0</v>
      </c>
    </row>
    <row r="45" spans="1:28" x14ac:dyDescent="0.25">
      <c r="A45" s="308"/>
      <c r="B45" s="301"/>
      <c r="C45" s="302"/>
      <c r="D45" s="301"/>
      <c r="E45" s="302"/>
      <c r="F45" s="301"/>
      <c r="G45" s="301"/>
      <c r="H45" s="302"/>
      <c r="I45" s="301"/>
      <c r="J45" s="301"/>
      <c r="K45" s="302"/>
      <c r="L45" s="301"/>
      <c r="M45" s="301"/>
      <c r="N45" s="302"/>
      <c r="O45" s="301"/>
      <c r="P45" s="301"/>
      <c r="Q45" s="302"/>
      <c r="R45" s="301"/>
      <c r="S45" s="301"/>
      <c r="T45" s="302"/>
      <c r="U45" s="301"/>
      <c r="V45" s="301"/>
      <c r="W45" s="302"/>
      <c r="X45" s="301"/>
      <c r="Y45" s="301"/>
      <c r="Z45" s="302"/>
      <c r="AA45" s="301"/>
    </row>
    <row r="46" spans="1:28" ht="15.75" thickBot="1" x14ac:dyDescent="0.3">
      <c r="A46" s="298" t="s">
        <v>206</v>
      </c>
      <c r="B46" s="296"/>
      <c r="C46" s="296"/>
      <c r="D46" s="296"/>
      <c r="E46" s="296"/>
      <c r="F46" s="296"/>
      <c r="G46" s="296"/>
      <c r="I46" s="325"/>
      <c r="J46" s="325"/>
      <c r="K46" s="325"/>
      <c r="L46" s="325"/>
      <c r="M46" s="325"/>
      <c r="N46" s="325"/>
      <c r="O46" s="325"/>
      <c r="P46" s="325"/>
      <c r="Q46" s="325"/>
      <c r="R46" s="325"/>
      <c r="S46" s="325"/>
      <c r="T46" s="325"/>
      <c r="U46" s="325"/>
      <c r="V46" s="325"/>
      <c r="W46" s="325"/>
      <c r="X46" s="325"/>
      <c r="Y46" s="325"/>
      <c r="Z46" s="325"/>
      <c r="AA46" s="325"/>
      <c r="AB46" s="137"/>
    </row>
    <row r="47" spans="1:28" ht="16.350000000000001" customHeight="1" thickBot="1" x14ac:dyDescent="0.3">
      <c r="A47" s="723" t="s">
        <v>207</v>
      </c>
      <c r="B47" s="313" t="s">
        <v>10</v>
      </c>
      <c r="C47" s="102">
        <f>C$2</f>
        <v>45658</v>
      </c>
      <c r="D47" s="102">
        <f t="shared" ref="D47:AA47" si="29">D$2</f>
        <v>45689</v>
      </c>
      <c r="E47" s="102">
        <f t="shared" si="29"/>
        <v>45717</v>
      </c>
      <c r="F47" s="102">
        <f t="shared" si="29"/>
        <v>45748</v>
      </c>
      <c r="G47" s="102">
        <f t="shared" si="29"/>
        <v>45778</v>
      </c>
      <c r="H47" s="102">
        <f t="shared" si="29"/>
        <v>45809</v>
      </c>
      <c r="I47" s="102">
        <f t="shared" si="29"/>
        <v>45839</v>
      </c>
      <c r="J47" s="102">
        <f t="shared" si="29"/>
        <v>45870</v>
      </c>
      <c r="K47" s="102">
        <f t="shared" si="29"/>
        <v>45901</v>
      </c>
      <c r="L47" s="102">
        <f t="shared" si="29"/>
        <v>45931</v>
      </c>
      <c r="M47" s="102">
        <f t="shared" si="29"/>
        <v>45962</v>
      </c>
      <c r="N47" s="102">
        <f t="shared" si="29"/>
        <v>45992</v>
      </c>
      <c r="O47" s="102">
        <f t="shared" si="29"/>
        <v>46023</v>
      </c>
      <c r="P47" s="102">
        <f t="shared" si="29"/>
        <v>46054</v>
      </c>
      <c r="Q47" s="102">
        <f t="shared" si="29"/>
        <v>46082</v>
      </c>
      <c r="R47" s="102">
        <f t="shared" si="29"/>
        <v>46113</v>
      </c>
      <c r="S47" s="102">
        <f t="shared" si="29"/>
        <v>46143</v>
      </c>
      <c r="T47" s="102">
        <f t="shared" si="29"/>
        <v>46174</v>
      </c>
      <c r="U47" s="102">
        <f t="shared" si="29"/>
        <v>46204</v>
      </c>
      <c r="V47" s="102">
        <f t="shared" si="29"/>
        <v>46235</v>
      </c>
      <c r="W47" s="102">
        <f t="shared" si="29"/>
        <v>46266</v>
      </c>
      <c r="X47" s="102">
        <f t="shared" si="29"/>
        <v>46296</v>
      </c>
      <c r="Y47" s="102">
        <f t="shared" si="29"/>
        <v>46327</v>
      </c>
      <c r="Z47" s="102">
        <f t="shared" si="29"/>
        <v>46357</v>
      </c>
      <c r="AA47" s="102">
        <f t="shared" si="29"/>
        <v>46388</v>
      </c>
    </row>
    <row r="48" spans="1:28" ht="15" customHeight="1" x14ac:dyDescent="0.25">
      <c r="A48" s="724"/>
      <c r="B48" s="312" t="str">
        <f t="shared" ref="B48:B59" si="30">B33</f>
        <v>Building Shell</v>
      </c>
      <c r="C48" s="2">
        <f>(C3*0.5)-C33</f>
        <v>0</v>
      </c>
      <c r="D48" s="2">
        <f>(D3*0.5)+C18-D33</f>
        <v>0</v>
      </c>
      <c r="E48" s="2">
        <f t="shared" ref="E48:AA48" si="31">(E3*0.5)+D18-E33</f>
        <v>0</v>
      </c>
      <c r="F48" s="2">
        <f t="shared" si="31"/>
        <v>210</v>
      </c>
      <c r="G48" s="2">
        <f t="shared" si="31"/>
        <v>6166.26</v>
      </c>
      <c r="H48" s="2">
        <f t="shared" si="31"/>
        <v>11912.52</v>
      </c>
      <c r="I48" s="2">
        <f t="shared" si="31"/>
        <v>13340.33</v>
      </c>
      <c r="J48" s="2">
        <f t="shared" si="31"/>
        <v>16040.64</v>
      </c>
      <c r="K48" s="2">
        <f t="shared" si="31"/>
        <v>33595.040000000001</v>
      </c>
      <c r="L48" s="2">
        <f t="shared" si="31"/>
        <v>52142.54</v>
      </c>
      <c r="M48" s="2">
        <f t="shared" si="31"/>
        <v>61478.163074644835</v>
      </c>
      <c r="N48" s="2">
        <f t="shared" si="31"/>
        <v>75383.235576121864</v>
      </c>
      <c r="O48" s="2">
        <f t="shared" si="31"/>
        <v>82218.285002954057</v>
      </c>
      <c r="P48" s="2">
        <f t="shared" si="31"/>
        <v>82218.285002954057</v>
      </c>
      <c r="Q48" s="2">
        <f t="shared" si="31"/>
        <v>82218.285002954057</v>
      </c>
      <c r="R48" s="2">
        <f t="shared" si="31"/>
        <v>82218.285002954057</v>
      </c>
      <c r="S48" s="2">
        <f t="shared" si="31"/>
        <v>82218.285002954057</v>
      </c>
      <c r="T48" s="2">
        <f t="shared" si="31"/>
        <v>82218.285002954057</v>
      </c>
      <c r="U48" s="2">
        <f t="shared" si="31"/>
        <v>82218.285002954057</v>
      </c>
      <c r="V48" s="2">
        <f t="shared" si="31"/>
        <v>82218.285002954057</v>
      </c>
      <c r="W48" s="2">
        <f t="shared" si="31"/>
        <v>82218.285002954057</v>
      </c>
      <c r="X48" s="2">
        <f t="shared" si="31"/>
        <v>82218.285002954057</v>
      </c>
      <c r="Y48" s="2">
        <f t="shared" si="31"/>
        <v>82218.285002954057</v>
      </c>
      <c r="Z48" s="2">
        <f t="shared" si="31"/>
        <v>82218.285002954057</v>
      </c>
      <c r="AA48" s="2">
        <f t="shared" si="31"/>
        <v>82218.285002954057</v>
      </c>
    </row>
    <row r="49" spans="1:35" x14ac:dyDescent="0.25">
      <c r="A49" s="724"/>
      <c r="B49" s="7" t="str">
        <f t="shared" si="30"/>
        <v>Cooling</v>
      </c>
      <c r="C49" s="2">
        <f t="shared" ref="C49:C57" si="32">(C4*0.5)-C34</f>
        <v>0</v>
      </c>
      <c r="D49" s="2">
        <f t="shared" ref="D49:AA49" si="33">(D4*0.5)+C19-D34</f>
        <v>0</v>
      </c>
      <c r="E49" s="2">
        <f t="shared" si="33"/>
        <v>1532.85</v>
      </c>
      <c r="F49" s="2">
        <f t="shared" si="33"/>
        <v>16386.994999999999</v>
      </c>
      <c r="G49" s="2">
        <f t="shared" si="33"/>
        <v>39036.730000000003</v>
      </c>
      <c r="H49" s="2">
        <f t="shared" si="33"/>
        <v>65470.744999999995</v>
      </c>
      <c r="I49" s="2">
        <f t="shared" si="33"/>
        <v>304855.65500000003</v>
      </c>
      <c r="J49" s="2">
        <f t="shared" si="33"/>
        <v>598644.63500000001</v>
      </c>
      <c r="K49" s="2">
        <f t="shared" si="33"/>
        <v>836572.78500000003</v>
      </c>
      <c r="L49" s="2">
        <f t="shared" si="33"/>
        <v>1405486.6850000001</v>
      </c>
      <c r="M49" s="2">
        <f t="shared" si="33"/>
        <v>1983995.6118894725</v>
      </c>
      <c r="N49" s="2">
        <f t="shared" si="33"/>
        <v>2330147.6663635867</v>
      </c>
      <c r="O49" s="2">
        <f t="shared" si="33"/>
        <v>2500286.1889482285</v>
      </c>
      <c r="P49" s="2">
        <f t="shared" si="33"/>
        <v>2500286.1889482285</v>
      </c>
      <c r="Q49" s="2">
        <f t="shared" si="33"/>
        <v>2500286.1889482285</v>
      </c>
      <c r="R49" s="2">
        <f t="shared" si="33"/>
        <v>2500286.1889482285</v>
      </c>
      <c r="S49" s="2">
        <f t="shared" si="33"/>
        <v>2500286.1889482285</v>
      </c>
      <c r="T49" s="2">
        <f t="shared" si="33"/>
        <v>2500286.1889482285</v>
      </c>
      <c r="U49" s="2">
        <f t="shared" si="33"/>
        <v>2500286.1889482285</v>
      </c>
      <c r="V49" s="2">
        <f t="shared" si="33"/>
        <v>2500286.1889482285</v>
      </c>
      <c r="W49" s="2">
        <f t="shared" si="33"/>
        <v>2500286.1889482285</v>
      </c>
      <c r="X49" s="2">
        <f t="shared" si="33"/>
        <v>2500286.1889482285</v>
      </c>
      <c r="Y49" s="2">
        <f t="shared" si="33"/>
        <v>2500286.1889482285</v>
      </c>
      <c r="Z49" s="2">
        <f t="shared" si="33"/>
        <v>2500286.1889482285</v>
      </c>
      <c r="AA49" s="2">
        <f t="shared" si="33"/>
        <v>2500286.1889482285</v>
      </c>
    </row>
    <row r="50" spans="1:35" x14ac:dyDescent="0.25">
      <c r="A50" s="724"/>
      <c r="B50" s="6" t="str">
        <f t="shared" si="30"/>
        <v>Freezer</v>
      </c>
      <c r="C50" s="2">
        <f t="shared" si="32"/>
        <v>0</v>
      </c>
      <c r="D50" s="2">
        <f t="shared" ref="D50:AA50" si="34">(D5*0.5)+C20-D35</f>
        <v>0</v>
      </c>
      <c r="E50" s="2">
        <f t="shared" si="34"/>
        <v>0</v>
      </c>
      <c r="F50" s="2">
        <f t="shared" si="34"/>
        <v>0</v>
      </c>
      <c r="G50" s="2">
        <f t="shared" si="34"/>
        <v>0</v>
      </c>
      <c r="H50" s="2">
        <f t="shared" si="34"/>
        <v>0</v>
      </c>
      <c r="I50" s="2">
        <f t="shared" si="34"/>
        <v>0</v>
      </c>
      <c r="J50" s="2">
        <f t="shared" si="34"/>
        <v>0</v>
      </c>
      <c r="K50" s="2">
        <f t="shared" si="34"/>
        <v>0</v>
      </c>
      <c r="L50" s="2">
        <f t="shared" si="34"/>
        <v>0</v>
      </c>
      <c r="M50" s="2">
        <f t="shared" si="34"/>
        <v>0</v>
      </c>
      <c r="N50" s="2">
        <f t="shared" si="34"/>
        <v>0</v>
      </c>
      <c r="O50" s="2">
        <f t="shared" si="34"/>
        <v>0</v>
      </c>
      <c r="P50" s="2">
        <f t="shared" si="34"/>
        <v>0</v>
      </c>
      <c r="Q50" s="2">
        <f t="shared" si="34"/>
        <v>0</v>
      </c>
      <c r="R50" s="2">
        <f t="shared" si="34"/>
        <v>0</v>
      </c>
      <c r="S50" s="2">
        <f t="shared" si="34"/>
        <v>0</v>
      </c>
      <c r="T50" s="2">
        <f t="shared" si="34"/>
        <v>0</v>
      </c>
      <c r="U50" s="2">
        <f t="shared" si="34"/>
        <v>0</v>
      </c>
      <c r="V50" s="2">
        <f t="shared" si="34"/>
        <v>0</v>
      </c>
      <c r="W50" s="2">
        <f t="shared" si="34"/>
        <v>0</v>
      </c>
      <c r="X50" s="2">
        <f t="shared" si="34"/>
        <v>0</v>
      </c>
      <c r="Y50" s="2">
        <f t="shared" si="34"/>
        <v>0</v>
      </c>
      <c r="Z50" s="2">
        <f t="shared" si="34"/>
        <v>0</v>
      </c>
      <c r="AA50" s="2">
        <f t="shared" si="34"/>
        <v>0</v>
      </c>
    </row>
    <row r="51" spans="1:35" x14ac:dyDescent="0.25">
      <c r="A51" s="724"/>
      <c r="B51" s="6" t="str">
        <f t="shared" si="30"/>
        <v>Heating</v>
      </c>
      <c r="C51" s="2">
        <f t="shared" si="32"/>
        <v>0</v>
      </c>
      <c r="D51" s="2">
        <f t="shared" ref="D51:AA51" si="35">(D6*0.5)+C21-D36</f>
        <v>0</v>
      </c>
      <c r="E51" s="2">
        <f t="shared" si="35"/>
        <v>0</v>
      </c>
      <c r="F51" s="2">
        <f t="shared" si="35"/>
        <v>4173.1350000000002</v>
      </c>
      <c r="G51" s="2">
        <f t="shared" si="35"/>
        <v>8346.27</v>
      </c>
      <c r="H51" s="2">
        <f t="shared" si="35"/>
        <v>16692.54</v>
      </c>
      <c r="I51" s="2">
        <f t="shared" si="35"/>
        <v>130004.41499999999</v>
      </c>
      <c r="J51" s="2">
        <f t="shared" si="35"/>
        <v>294064.33499999996</v>
      </c>
      <c r="K51" s="2">
        <f t="shared" si="35"/>
        <v>837404.74</v>
      </c>
      <c r="L51" s="2">
        <f t="shared" si="35"/>
        <v>2440669.2350000003</v>
      </c>
      <c r="M51" s="2">
        <f t="shared" si="35"/>
        <v>4069313.4687012928</v>
      </c>
      <c r="N51" s="2">
        <f t="shared" si="35"/>
        <v>5071752.3079714114</v>
      </c>
      <c r="O51" s="2">
        <f t="shared" si="35"/>
        <v>5564565.3185402369</v>
      </c>
      <c r="P51" s="2">
        <f t="shared" si="35"/>
        <v>5564565.3185402369</v>
      </c>
      <c r="Q51" s="2">
        <f t="shared" si="35"/>
        <v>5564565.3185402369</v>
      </c>
      <c r="R51" s="2">
        <f t="shared" si="35"/>
        <v>5564565.3185402369</v>
      </c>
      <c r="S51" s="2">
        <f t="shared" si="35"/>
        <v>5564565.3185402369</v>
      </c>
      <c r="T51" s="2">
        <f t="shared" si="35"/>
        <v>5564565.3185402369</v>
      </c>
      <c r="U51" s="2">
        <f t="shared" si="35"/>
        <v>5564565.3185402369</v>
      </c>
      <c r="V51" s="2">
        <f t="shared" si="35"/>
        <v>5564565.3185402369</v>
      </c>
      <c r="W51" s="2">
        <f t="shared" si="35"/>
        <v>5564565.3185402369</v>
      </c>
      <c r="X51" s="2">
        <f t="shared" si="35"/>
        <v>5564565.3185402369</v>
      </c>
      <c r="Y51" s="2">
        <f t="shared" si="35"/>
        <v>5564565.3185402369</v>
      </c>
      <c r="Z51" s="2">
        <f t="shared" si="35"/>
        <v>5564565.3185402369</v>
      </c>
      <c r="AA51" s="2">
        <f t="shared" si="35"/>
        <v>5564565.3185402369</v>
      </c>
    </row>
    <row r="52" spans="1:35" x14ac:dyDescent="0.25">
      <c r="A52" s="724"/>
      <c r="B52" s="7" t="str">
        <f t="shared" si="30"/>
        <v>HVAC</v>
      </c>
      <c r="C52" s="2">
        <f t="shared" si="32"/>
        <v>0</v>
      </c>
      <c r="D52" s="2">
        <f t="shared" ref="D52:AA52" si="36">(D7*0.5)+C22-D37</f>
        <v>324439.15500000003</v>
      </c>
      <c r="E52" s="2">
        <f t="shared" si="36"/>
        <v>649458.8550000001</v>
      </c>
      <c r="F52" s="2">
        <f t="shared" si="36"/>
        <v>1008241.9350000001</v>
      </c>
      <c r="G52" s="2">
        <f t="shared" si="36"/>
        <v>1660097.33</v>
      </c>
      <c r="H52" s="2">
        <f t="shared" si="36"/>
        <v>1997256.4950000001</v>
      </c>
      <c r="I52" s="2">
        <f t="shared" si="36"/>
        <v>2059708.1400000004</v>
      </c>
      <c r="J52" s="2">
        <f t="shared" si="36"/>
        <v>2088498.0100000002</v>
      </c>
      <c r="K52" s="2">
        <f t="shared" si="36"/>
        <v>2144084.59</v>
      </c>
      <c r="L52" s="2">
        <f t="shared" si="36"/>
        <v>1293562.835</v>
      </c>
      <c r="M52" s="2">
        <f t="shared" si="36"/>
        <v>446685.4048469055</v>
      </c>
      <c r="N52" s="2">
        <f t="shared" si="36"/>
        <v>543810.85257449851</v>
      </c>
      <c r="O52" s="2">
        <f t="shared" si="36"/>
        <v>591549.92545518617</v>
      </c>
      <c r="P52" s="2">
        <f t="shared" si="36"/>
        <v>591549.92545518617</v>
      </c>
      <c r="Q52" s="2">
        <f t="shared" si="36"/>
        <v>591549.92545518617</v>
      </c>
      <c r="R52" s="2">
        <f t="shared" si="36"/>
        <v>591549.92545518617</v>
      </c>
      <c r="S52" s="2">
        <f t="shared" si="36"/>
        <v>591549.92545518617</v>
      </c>
      <c r="T52" s="2">
        <f t="shared" si="36"/>
        <v>591549.92545518617</v>
      </c>
      <c r="U52" s="2">
        <f t="shared" si="36"/>
        <v>591549.92545518617</v>
      </c>
      <c r="V52" s="2">
        <f t="shared" si="36"/>
        <v>591549.92545518617</v>
      </c>
      <c r="W52" s="2">
        <f t="shared" si="36"/>
        <v>591549.92545518617</v>
      </c>
      <c r="X52" s="2">
        <f t="shared" si="36"/>
        <v>591549.92545518617</v>
      </c>
      <c r="Y52" s="2">
        <f t="shared" si="36"/>
        <v>591549.92545518617</v>
      </c>
      <c r="Z52" s="2">
        <f t="shared" si="36"/>
        <v>591549.92545518617</v>
      </c>
      <c r="AA52" s="2">
        <f t="shared" si="36"/>
        <v>591549.92545518617</v>
      </c>
    </row>
    <row r="53" spans="1:35" x14ac:dyDescent="0.25">
      <c r="A53" s="724"/>
      <c r="B53" s="6" t="str">
        <f t="shared" si="30"/>
        <v>Lighting</v>
      </c>
      <c r="C53" s="2">
        <f t="shared" si="32"/>
        <v>0</v>
      </c>
      <c r="D53" s="2">
        <f t="shared" ref="D53:AA53" si="37">(D8*0.5)+C23-D38</f>
        <v>1132.5</v>
      </c>
      <c r="E53" s="2">
        <f t="shared" si="37"/>
        <v>2387.21</v>
      </c>
      <c r="F53" s="2">
        <f t="shared" si="37"/>
        <v>6103.0950000000003</v>
      </c>
      <c r="G53" s="2">
        <f t="shared" si="37"/>
        <v>10439.415000000001</v>
      </c>
      <c r="H53" s="2">
        <f t="shared" si="37"/>
        <v>14860.100000000002</v>
      </c>
      <c r="I53" s="2">
        <f t="shared" si="37"/>
        <v>27419.044999999998</v>
      </c>
      <c r="J53" s="2">
        <f t="shared" si="37"/>
        <v>37200.269999999997</v>
      </c>
      <c r="K53" s="2">
        <f t="shared" si="37"/>
        <v>38509.39</v>
      </c>
      <c r="L53" s="2">
        <f t="shared" si="37"/>
        <v>40215.629999999997</v>
      </c>
      <c r="M53" s="2">
        <f t="shared" si="37"/>
        <v>46288.29430023348</v>
      </c>
      <c r="N53" s="2">
        <f t="shared" si="37"/>
        <v>55678.396883791276</v>
      </c>
      <c r="O53" s="2">
        <f t="shared" si="37"/>
        <v>60293.275167115593</v>
      </c>
      <c r="P53" s="2">
        <f t="shared" si="37"/>
        <v>60293.275167115593</v>
      </c>
      <c r="Q53" s="2">
        <f t="shared" si="37"/>
        <v>60293.275167115593</v>
      </c>
      <c r="R53" s="2">
        <f t="shared" si="37"/>
        <v>60293.275167115593</v>
      </c>
      <c r="S53" s="2">
        <f t="shared" si="37"/>
        <v>60293.275167115593</v>
      </c>
      <c r="T53" s="2">
        <f t="shared" si="37"/>
        <v>60293.275167115593</v>
      </c>
      <c r="U53" s="2">
        <f t="shared" si="37"/>
        <v>60293.275167115593</v>
      </c>
      <c r="V53" s="2">
        <f t="shared" si="37"/>
        <v>60293.275167115593</v>
      </c>
      <c r="W53" s="2">
        <f t="shared" si="37"/>
        <v>60293.275167115593</v>
      </c>
      <c r="X53" s="2">
        <f t="shared" si="37"/>
        <v>60293.275167115593</v>
      </c>
      <c r="Y53" s="2">
        <f t="shared" si="37"/>
        <v>60293.275167115593</v>
      </c>
      <c r="Z53" s="2">
        <f t="shared" si="37"/>
        <v>60293.275167115593</v>
      </c>
      <c r="AA53" s="2">
        <f t="shared" si="37"/>
        <v>60293.275167115593</v>
      </c>
    </row>
    <row r="54" spans="1:35" x14ac:dyDescent="0.25">
      <c r="A54" s="724"/>
      <c r="B54" s="6" t="str">
        <f t="shared" si="30"/>
        <v>Miscellaneous</v>
      </c>
      <c r="C54" s="2">
        <f t="shared" si="32"/>
        <v>0</v>
      </c>
      <c r="D54" s="2">
        <f t="shared" ref="D54:AA54" si="38">(D9*0.5)+C24-D39</f>
        <v>0</v>
      </c>
      <c r="E54" s="2">
        <f t="shared" si="38"/>
        <v>0</v>
      </c>
      <c r="F54" s="2">
        <f t="shared" si="38"/>
        <v>0</v>
      </c>
      <c r="G54" s="2">
        <f t="shared" si="38"/>
        <v>0</v>
      </c>
      <c r="H54" s="2">
        <f t="shared" si="38"/>
        <v>0</v>
      </c>
      <c r="I54" s="2">
        <f t="shared" si="38"/>
        <v>0</v>
      </c>
      <c r="J54" s="2">
        <f t="shared" si="38"/>
        <v>0</v>
      </c>
      <c r="K54" s="2">
        <f t="shared" si="38"/>
        <v>0</v>
      </c>
      <c r="L54" s="2">
        <f t="shared" si="38"/>
        <v>88.54</v>
      </c>
      <c r="M54" s="2">
        <f t="shared" si="38"/>
        <v>182.7789793816645</v>
      </c>
      <c r="N54" s="2">
        <f t="shared" si="38"/>
        <v>193.94166422885823</v>
      </c>
      <c r="O54" s="2">
        <f t="shared" si="38"/>
        <v>199.40536969438745</v>
      </c>
      <c r="P54" s="2">
        <f t="shared" si="38"/>
        <v>199.40536969438745</v>
      </c>
      <c r="Q54" s="2">
        <f t="shared" si="38"/>
        <v>199.40536969438745</v>
      </c>
      <c r="R54" s="2">
        <f t="shared" si="38"/>
        <v>199.40536969438745</v>
      </c>
      <c r="S54" s="2">
        <f t="shared" si="38"/>
        <v>199.40536969438745</v>
      </c>
      <c r="T54" s="2">
        <f t="shared" si="38"/>
        <v>199.40536969438745</v>
      </c>
      <c r="U54" s="2">
        <f t="shared" si="38"/>
        <v>199.40536969438745</v>
      </c>
      <c r="V54" s="2">
        <f t="shared" si="38"/>
        <v>199.40536969438745</v>
      </c>
      <c r="W54" s="2">
        <f t="shared" si="38"/>
        <v>199.40536969438745</v>
      </c>
      <c r="X54" s="2">
        <f t="shared" si="38"/>
        <v>199.40536969438745</v>
      </c>
      <c r="Y54" s="2">
        <f t="shared" si="38"/>
        <v>199.40536969438745</v>
      </c>
      <c r="Z54" s="2">
        <f t="shared" si="38"/>
        <v>199.40536969438745</v>
      </c>
      <c r="AA54" s="2">
        <f t="shared" si="38"/>
        <v>199.40536969438745</v>
      </c>
    </row>
    <row r="55" spans="1:35" x14ac:dyDescent="0.25">
      <c r="A55" s="724"/>
      <c r="B55" s="6" t="str">
        <f t="shared" si="30"/>
        <v>Pool Spa</v>
      </c>
      <c r="C55" s="2">
        <f t="shared" si="32"/>
        <v>0</v>
      </c>
      <c r="D55" s="2">
        <f t="shared" ref="D55:AA55" si="39">(D10*0.5)+C25-D40</f>
        <v>0</v>
      </c>
      <c r="E55" s="2">
        <f t="shared" si="39"/>
        <v>0</v>
      </c>
      <c r="F55" s="2">
        <f t="shared" si="39"/>
        <v>0</v>
      </c>
      <c r="G55" s="2">
        <f t="shared" si="39"/>
        <v>0</v>
      </c>
      <c r="H55" s="2">
        <f t="shared" si="39"/>
        <v>0</v>
      </c>
      <c r="I55" s="2">
        <f t="shared" si="39"/>
        <v>0</v>
      </c>
      <c r="J55" s="2">
        <f t="shared" si="39"/>
        <v>0</v>
      </c>
      <c r="K55" s="2">
        <f t="shared" si="39"/>
        <v>0</v>
      </c>
      <c r="L55" s="2">
        <f t="shared" si="39"/>
        <v>0</v>
      </c>
      <c r="M55" s="2">
        <f t="shared" si="39"/>
        <v>0</v>
      </c>
      <c r="N55" s="2">
        <f t="shared" si="39"/>
        <v>0</v>
      </c>
      <c r="O55" s="2">
        <f t="shared" si="39"/>
        <v>0</v>
      </c>
      <c r="P55" s="2">
        <f t="shared" si="39"/>
        <v>0</v>
      </c>
      <c r="Q55" s="2">
        <f t="shared" si="39"/>
        <v>0</v>
      </c>
      <c r="R55" s="2">
        <f t="shared" si="39"/>
        <v>0</v>
      </c>
      <c r="S55" s="2">
        <f t="shared" si="39"/>
        <v>0</v>
      </c>
      <c r="T55" s="2">
        <f t="shared" si="39"/>
        <v>0</v>
      </c>
      <c r="U55" s="2">
        <f t="shared" si="39"/>
        <v>0</v>
      </c>
      <c r="V55" s="2">
        <f t="shared" si="39"/>
        <v>0</v>
      </c>
      <c r="W55" s="2">
        <f t="shared" si="39"/>
        <v>0</v>
      </c>
      <c r="X55" s="2">
        <f t="shared" si="39"/>
        <v>0</v>
      </c>
      <c r="Y55" s="2">
        <f t="shared" si="39"/>
        <v>0</v>
      </c>
      <c r="Z55" s="2">
        <f t="shared" si="39"/>
        <v>0</v>
      </c>
      <c r="AA55" s="2">
        <f t="shared" si="39"/>
        <v>0</v>
      </c>
    </row>
    <row r="56" spans="1:35" x14ac:dyDescent="0.25">
      <c r="A56" s="724"/>
      <c r="B56" s="6" t="str">
        <f t="shared" si="30"/>
        <v>Refrigeration</v>
      </c>
      <c r="C56" s="2">
        <f t="shared" si="32"/>
        <v>0</v>
      </c>
      <c r="D56" s="2">
        <f t="shared" ref="D56:AA56" si="40">(D11*0.5)+C26-D41</f>
        <v>0</v>
      </c>
      <c r="E56" s="2">
        <f t="shared" si="40"/>
        <v>965.25</v>
      </c>
      <c r="F56" s="2">
        <f t="shared" si="40"/>
        <v>5148</v>
      </c>
      <c r="G56" s="2">
        <f t="shared" si="40"/>
        <v>10296</v>
      </c>
      <c r="H56" s="2">
        <f t="shared" si="40"/>
        <v>14478.75</v>
      </c>
      <c r="I56" s="2">
        <f t="shared" si="40"/>
        <v>19948.5</v>
      </c>
      <c r="J56" s="2">
        <f t="shared" si="40"/>
        <v>24131.25</v>
      </c>
      <c r="K56" s="2">
        <f t="shared" si="40"/>
        <v>25418.25</v>
      </c>
      <c r="L56" s="2">
        <f t="shared" si="40"/>
        <v>28635.75</v>
      </c>
      <c r="M56" s="2">
        <f t="shared" si="40"/>
        <v>32546.280711390074</v>
      </c>
      <c r="N56" s="2">
        <f t="shared" si="40"/>
        <v>34533.948416716979</v>
      </c>
      <c r="O56" s="2">
        <f t="shared" si="40"/>
        <v>35506.835410653817</v>
      </c>
      <c r="P56" s="2">
        <f t="shared" si="40"/>
        <v>35506.835410653817</v>
      </c>
      <c r="Q56" s="2">
        <f t="shared" si="40"/>
        <v>35506.835410653817</v>
      </c>
      <c r="R56" s="2">
        <f t="shared" si="40"/>
        <v>35506.835410653817</v>
      </c>
      <c r="S56" s="2">
        <f t="shared" si="40"/>
        <v>35506.835410653817</v>
      </c>
      <c r="T56" s="2">
        <f t="shared" si="40"/>
        <v>35506.835410653817</v>
      </c>
      <c r="U56" s="2">
        <f t="shared" si="40"/>
        <v>35506.835410653817</v>
      </c>
      <c r="V56" s="2">
        <f t="shared" si="40"/>
        <v>35506.835410653817</v>
      </c>
      <c r="W56" s="2">
        <f t="shared" si="40"/>
        <v>35506.835410653817</v>
      </c>
      <c r="X56" s="2">
        <f t="shared" si="40"/>
        <v>35506.835410653817</v>
      </c>
      <c r="Y56" s="2">
        <f t="shared" si="40"/>
        <v>35506.835410653817</v>
      </c>
      <c r="Z56" s="2">
        <f t="shared" si="40"/>
        <v>35506.835410653817</v>
      </c>
      <c r="AA56" s="2">
        <f t="shared" si="40"/>
        <v>35506.835410653817</v>
      </c>
    </row>
    <row r="57" spans="1:35" ht="15" customHeight="1" x14ac:dyDescent="0.25">
      <c r="A57" s="724"/>
      <c r="B57" s="6" t="str">
        <f t="shared" si="30"/>
        <v>Water Heating</v>
      </c>
      <c r="C57" s="2">
        <f t="shared" si="32"/>
        <v>0</v>
      </c>
      <c r="D57" s="2">
        <f t="shared" ref="D57:AA57" si="41">(D12*0.5)+C27-D42</f>
        <v>0</v>
      </c>
      <c r="E57" s="2">
        <f t="shared" si="41"/>
        <v>0</v>
      </c>
      <c r="F57" s="2">
        <f t="shared" si="41"/>
        <v>15158.645</v>
      </c>
      <c r="G57" s="2">
        <f t="shared" si="41"/>
        <v>30438.48</v>
      </c>
      <c r="H57" s="2">
        <f t="shared" si="41"/>
        <v>31113.600000000002</v>
      </c>
      <c r="I57" s="2">
        <f t="shared" si="41"/>
        <v>31892.570000000003</v>
      </c>
      <c r="J57" s="2">
        <f t="shared" si="41"/>
        <v>32282.055000000004</v>
      </c>
      <c r="K57" s="2">
        <f t="shared" si="41"/>
        <v>32507.095000000005</v>
      </c>
      <c r="L57" s="2">
        <f t="shared" si="41"/>
        <v>32688.880000000001</v>
      </c>
      <c r="M57" s="2">
        <f t="shared" si="41"/>
        <v>37363.523800624265</v>
      </c>
      <c r="N57" s="2">
        <f t="shared" si="41"/>
        <v>46319.864736171279</v>
      </c>
      <c r="O57" s="2">
        <f t="shared" si="41"/>
        <v>50722.751871094035</v>
      </c>
      <c r="P57" s="2">
        <f t="shared" si="41"/>
        <v>50722.751871094035</v>
      </c>
      <c r="Q57" s="2">
        <f t="shared" si="41"/>
        <v>50722.751871094035</v>
      </c>
      <c r="R57" s="2">
        <f t="shared" si="41"/>
        <v>50722.751871094035</v>
      </c>
      <c r="S57" s="2">
        <f t="shared" si="41"/>
        <v>50722.751871094035</v>
      </c>
      <c r="T57" s="2">
        <f t="shared" si="41"/>
        <v>50722.751871094035</v>
      </c>
      <c r="U57" s="2">
        <f t="shared" si="41"/>
        <v>50722.751871094035</v>
      </c>
      <c r="V57" s="2">
        <f t="shared" si="41"/>
        <v>50722.751871094035</v>
      </c>
      <c r="W57" s="2">
        <f t="shared" si="41"/>
        <v>50722.751871094035</v>
      </c>
      <c r="X57" s="2">
        <f t="shared" si="41"/>
        <v>50722.751871094035</v>
      </c>
      <c r="Y57" s="2">
        <f t="shared" si="41"/>
        <v>50722.751871094035</v>
      </c>
      <c r="Z57" s="2">
        <f t="shared" si="41"/>
        <v>50722.751871094035</v>
      </c>
      <c r="AA57" s="2">
        <f t="shared" si="41"/>
        <v>50722.751871094035</v>
      </c>
    </row>
    <row r="58" spans="1:35" ht="15" customHeight="1" x14ac:dyDescent="0.25">
      <c r="A58" s="724"/>
      <c r="B58" s="6" t="str">
        <f t="shared" si="30"/>
        <v>Motors(uses bus. load shape)</v>
      </c>
      <c r="C58" s="2"/>
      <c r="D58" s="2"/>
      <c r="E58" s="2"/>
      <c r="F58" s="2"/>
      <c r="G58" s="2"/>
      <c r="H58" s="2"/>
      <c r="I58" s="2"/>
      <c r="J58" s="2"/>
      <c r="K58" s="2"/>
      <c r="L58" s="2"/>
      <c r="M58" s="2"/>
      <c r="N58" s="2"/>
      <c r="O58" s="2"/>
      <c r="P58" s="2"/>
      <c r="Q58" s="2"/>
      <c r="R58" s="2"/>
      <c r="S58" s="2"/>
      <c r="T58" s="2"/>
      <c r="U58" s="2"/>
      <c r="V58" s="2"/>
      <c r="W58" s="2"/>
      <c r="X58" s="2"/>
      <c r="Y58" s="2"/>
      <c r="Z58" s="2"/>
      <c r="AA58" s="2"/>
    </row>
    <row r="59" spans="1:35" ht="15" customHeight="1" thickBot="1" x14ac:dyDescent="0.3">
      <c r="A59" s="725"/>
      <c r="B59" s="136" t="str">
        <f t="shared" si="30"/>
        <v>Monthly kWh</v>
      </c>
      <c r="C59" s="166">
        <f>SUM(C48:C58)</f>
        <v>0</v>
      </c>
      <c r="D59" s="166">
        <f t="shared" ref="D59:AA59" si="42">SUM(D48:D58)</f>
        <v>325571.65500000003</v>
      </c>
      <c r="E59" s="166">
        <f t="shared" si="42"/>
        <v>654344.16500000004</v>
      </c>
      <c r="F59" s="166">
        <f t="shared" si="42"/>
        <v>1055421.8049999999</v>
      </c>
      <c r="G59" s="166">
        <f t="shared" si="42"/>
        <v>1764820.4850000001</v>
      </c>
      <c r="H59" s="166">
        <f t="shared" si="42"/>
        <v>2151784.75</v>
      </c>
      <c r="I59" s="166">
        <f t="shared" si="42"/>
        <v>2587168.6550000003</v>
      </c>
      <c r="J59" s="166">
        <f t="shared" si="42"/>
        <v>3090861.1950000003</v>
      </c>
      <c r="K59" s="166">
        <f t="shared" si="42"/>
        <v>3948091.89</v>
      </c>
      <c r="L59" s="166">
        <f t="shared" si="42"/>
        <v>5293490.0949999997</v>
      </c>
      <c r="M59" s="166">
        <f t="shared" si="42"/>
        <v>6677853.5263039451</v>
      </c>
      <c r="N59" s="166">
        <f t="shared" si="42"/>
        <v>8157820.2141865278</v>
      </c>
      <c r="O59" s="166">
        <f t="shared" si="42"/>
        <v>8885341.9857651647</v>
      </c>
      <c r="P59" s="166">
        <f t="shared" si="42"/>
        <v>8885341.9857651647</v>
      </c>
      <c r="Q59" s="166">
        <f t="shared" si="42"/>
        <v>8885341.9857651647</v>
      </c>
      <c r="R59" s="166">
        <f t="shared" si="42"/>
        <v>8885341.9857651647</v>
      </c>
      <c r="S59" s="166">
        <f t="shared" si="42"/>
        <v>8885341.9857651647</v>
      </c>
      <c r="T59" s="166">
        <f t="shared" si="42"/>
        <v>8885341.9857651647</v>
      </c>
      <c r="U59" s="166">
        <f t="shared" si="42"/>
        <v>8885341.9857651647</v>
      </c>
      <c r="V59" s="166">
        <f t="shared" si="42"/>
        <v>8885341.9857651647</v>
      </c>
      <c r="W59" s="166">
        <f t="shared" si="42"/>
        <v>8885341.9857651647</v>
      </c>
      <c r="X59" s="166">
        <f t="shared" si="42"/>
        <v>8885341.9857651647</v>
      </c>
      <c r="Y59" s="166">
        <f t="shared" si="42"/>
        <v>8885341.9857651647</v>
      </c>
      <c r="Z59" s="166">
        <f t="shared" si="42"/>
        <v>8885341.9857651647</v>
      </c>
      <c r="AA59" s="166">
        <f t="shared" si="42"/>
        <v>8885341.9857651647</v>
      </c>
    </row>
    <row r="60" spans="1:35" x14ac:dyDescent="0.25">
      <c r="A60" s="308"/>
      <c r="B60" s="301"/>
      <c r="C60" s="302"/>
      <c r="D60" s="301"/>
      <c r="E60" s="302"/>
      <c r="F60" s="301"/>
      <c r="G60" s="301"/>
      <c r="H60" s="302"/>
      <c r="I60" s="301"/>
      <c r="J60" s="301"/>
      <c r="K60" s="302"/>
      <c r="L60" s="301"/>
      <c r="M60" s="301"/>
      <c r="N60" s="302"/>
      <c r="O60" s="301"/>
      <c r="P60" s="301"/>
      <c r="Q60" s="302"/>
      <c r="R60" s="301"/>
      <c r="S60" s="301"/>
      <c r="T60" s="302"/>
      <c r="U60" s="301"/>
      <c r="V60" s="301"/>
      <c r="W60" s="302"/>
      <c r="X60" s="301"/>
      <c r="Y60" s="301"/>
      <c r="Z60" s="302"/>
      <c r="AA60" s="301"/>
    </row>
    <row r="61" spans="1:35" ht="15.75" thickBot="1" x14ac:dyDescent="0.3">
      <c r="I61" s="325"/>
      <c r="J61" s="325"/>
      <c r="K61" s="325"/>
      <c r="L61" s="325"/>
      <c r="M61" s="325"/>
      <c r="N61" s="325"/>
      <c r="O61" s="325"/>
      <c r="P61" s="325"/>
      <c r="Q61" s="325"/>
      <c r="R61" s="325"/>
      <c r="S61" s="325"/>
      <c r="T61" s="325"/>
      <c r="U61" s="325"/>
      <c r="V61" s="325"/>
      <c r="W61" s="325"/>
      <c r="X61" s="325"/>
      <c r="Y61" s="325"/>
      <c r="Z61" s="325"/>
      <c r="AA61" s="325"/>
      <c r="AB61" s="137"/>
    </row>
    <row r="62" spans="1:35" ht="16.350000000000001" customHeight="1" thickBot="1" x14ac:dyDescent="0.3">
      <c r="A62" s="720" t="s">
        <v>12</v>
      </c>
      <c r="B62" s="313" t="s">
        <v>12</v>
      </c>
      <c r="C62" s="102">
        <f>C$2</f>
        <v>45658</v>
      </c>
      <c r="D62" s="102">
        <f t="shared" ref="D62:AA62" si="43">D$2</f>
        <v>45689</v>
      </c>
      <c r="E62" s="102">
        <f t="shared" si="43"/>
        <v>45717</v>
      </c>
      <c r="F62" s="102">
        <f t="shared" si="43"/>
        <v>45748</v>
      </c>
      <c r="G62" s="102">
        <f t="shared" si="43"/>
        <v>45778</v>
      </c>
      <c r="H62" s="102">
        <f t="shared" si="43"/>
        <v>45809</v>
      </c>
      <c r="I62" s="102">
        <f t="shared" si="43"/>
        <v>45839</v>
      </c>
      <c r="J62" s="102">
        <f t="shared" si="43"/>
        <v>45870</v>
      </c>
      <c r="K62" s="102">
        <f t="shared" si="43"/>
        <v>45901</v>
      </c>
      <c r="L62" s="102">
        <f t="shared" si="43"/>
        <v>45931</v>
      </c>
      <c r="M62" s="102">
        <f t="shared" si="43"/>
        <v>45962</v>
      </c>
      <c r="N62" s="102">
        <f t="shared" si="43"/>
        <v>45992</v>
      </c>
      <c r="O62" s="102">
        <f t="shared" si="43"/>
        <v>46023</v>
      </c>
      <c r="P62" s="102">
        <f t="shared" si="43"/>
        <v>46054</v>
      </c>
      <c r="Q62" s="102">
        <f t="shared" si="43"/>
        <v>46082</v>
      </c>
      <c r="R62" s="102">
        <f t="shared" si="43"/>
        <v>46113</v>
      </c>
      <c r="S62" s="102">
        <f t="shared" si="43"/>
        <v>46143</v>
      </c>
      <c r="T62" s="102">
        <f t="shared" si="43"/>
        <v>46174</v>
      </c>
      <c r="U62" s="102">
        <f t="shared" si="43"/>
        <v>46204</v>
      </c>
      <c r="V62" s="102">
        <f t="shared" si="43"/>
        <v>46235</v>
      </c>
      <c r="W62" s="102">
        <f t="shared" si="43"/>
        <v>46266</v>
      </c>
      <c r="X62" s="102">
        <f t="shared" si="43"/>
        <v>46296</v>
      </c>
      <c r="Y62" s="102">
        <f t="shared" si="43"/>
        <v>46327</v>
      </c>
      <c r="Z62" s="102">
        <f t="shared" si="43"/>
        <v>46357</v>
      </c>
      <c r="AA62" s="102">
        <f t="shared" si="43"/>
        <v>46388</v>
      </c>
      <c r="AC62" s="138" t="s">
        <v>216</v>
      </c>
    </row>
    <row r="63" spans="1:35" ht="15" customHeight="1" x14ac:dyDescent="0.25">
      <c r="A63" s="721"/>
      <c r="B63" s="328" t="s">
        <v>0</v>
      </c>
      <c r="C63" s="484">
        <f>'1M - RES'!C63</f>
        <v>0.11129699999999999</v>
      </c>
      <c r="D63" s="484">
        <f>'1M - RES'!D63</f>
        <v>9.3076999999999993E-2</v>
      </c>
      <c r="E63" s="484">
        <f>'1M - RES'!E63</f>
        <v>7.0041999999999993E-2</v>
      </c>
      <c r="F63" s="484">
        <f>'1M - RES'!F63</f>
        <v>3.7116000000000003E-2</v>
      </c>
      <c r="G63" s="484">
        <f>'1M - RES'!G63</f>
        <v>4.0888000000000001E-2</v>
      </c>
      <c r="H63" s="484">
        <f>'1M - RES'!H63</f>
        <v>0.103973</v>
      </c>
      <c r="I63" s="484">
        <f>'1M - RES'!I63</f>
        <v>0.1401</v>
      </c>
      <c r="J63" s="484">
        <f>'1M - RES'!J63</f>
        <v>0.13320699999999999</v>
      </c>
      <c r="K63" s="484">
        <f>'1M - RES'!K63</f>
        <v>6.6758999999999999E-2</v>
      </c>
      <c r="L63" s="484">
        <f>'1M - RES'!L63</f>
        <v>3.7011000000000002E-2</v>
      </c>
      <c r="M63" s="484">
        <f>'1M - RES'!M63</f>
        <v>5.9593E-2</v>
      </c>
      <c r="N63" s="484">
        <f>'1M - RES'!N63</f>
        <v>0.106937</v>
      </c>
      <c r="O63" s="12">
        <f>'1M - RES'!O63</f>
        <v>0.11129699999999999</v>
      </c>
      <c r="P63" s="12">
        <f>'1M - RES'!P63</f>
        <v>9.3076999999999993E-2</v>
      </c>
      <c r="Q63" s="12">
        <f>'1M - RES'!Q63</f>
        <v>7.0041999999999993E-2</v>
      </c>
      <c r="R63" s="12">
        <f>'1M - RES'!R63</f>
        <v>3.7116000000000003E-2</v>
      </c>
      <c r="S63" s="12">
        <f>'1M - RES'!S63</f>
        <v>4.0888000000000001E-2</v>
      </c>
      <c r="T63" s="12">
        <f>'1M - RES'!T63</f>
        <v>0.103973</v>
      </c>
      <c r="U63" s="12">
        <f>'1M - RES'!U63</f>
        <v>0.1401</v>
      </c>
      <c r="V63" s="12">
        <f>'1M - RES'!V63</f>
        <v>0.13320699999999999</v>
      </c>
      <c r="W63" s="12">
        <f>'1M - RES'!W63</f>
        <v>6.6758999999999999E-2</v>
      </c>
      <c r="X63" s="12">
        <f>'1M - RES'!X63</f>
        <v>3.7011000000000002E-2</v>
      </c>
      <c r="Y63" s="12">
        <f>'1M - RES'!Y63</f>
        <v>5.9593E-2</v>
      </c>
      <c r="Z63" s="12">
        <f>'1M - RES'!Z63</f>
        <v>0.106937</v>
      </c>
      <c r="AA63" s="12">
        <f>'1M - RES'!AA63</f>
        <v>0.11129699999999999</v>
      </c>
      <c r="AC63" s="349">
        <f t="shared" ref="AC63:AC72" si="44">SUM(C63:N63)</f>
        <v>1</v>
      </c>
      <c r="AD63" s="349">
        <f t="shared" ref="AD63:AD72" si="45">SUM(O63:Z63)</f>
        <v>1</v>
      </c>
      <c r="AE63" s="349">
        <f t="shared" ref="AE63:AE72" si="46">SUM(AA63:AA63)</f>
        <v>0.11129699999999999</v>
      </c>
      <c r="AF63" s="349" t="e">
        <f>SUM(#REF!)</f>
        <v>#REF!</v>
      </c>
      <c r="AG63" s="349" t="e">
        <f>SUM(#REF!)</f>
        <v>#REF!</v>
      </c>
      <c r="AH63" s="349" t="e">
        <f>SUM(#REF!)</f>
        <v>#REF!</v>
      </c>
      <c r="AI63" s="349" t="e">
        <f>SUM(#REF!)</f>
        <v>#REF!</v>
      </c>
    </row>
    <row r="64" spans="1:35" x14ac:dyDescent="0.25">
      <c r="A64" s="721"/>
      <c r="B64" s="59" t="s">
        <v>1</v>
      </c>
      <c r="C64" s="484">
        <f>'1M - RES'!C64</f>
        <v>1.1999999999999999E-3</v>
      </c>
      <c r="D64" s="484">
        <f>'1M - RES'!D64</f>
        <v>1.1000000000000001E-3</v>
      </c>
      <c r="E64" s="484">
        <f>'1M - RES'!E64</f>
        <v>3.13E-3</v>
      </c>
      <c r="F64" s="484">
        <f>'1M - RES'!F64</f>
        <v>1.5047E-2</v>
      </c>
      <c r="G64" s="484">
        <f>'1M - RES'!G64</f>
        <v>6.5409999999999996E-2</v>
      </c>
      <c r="H64" s="484">
        <f>'1M - RES'!H64</f>
        <v>0.21082300000000001</v>
      </c>
      <c r="I64" s="484">
        <f>'1M - RES'!I64</f>
        <v>0.28477999999999998</v>
      </c>
      <c r="J64" s="484">
        <f>'1M - RES'!J64</f>
        <v>0.27076600000000001</v>
      </c>
      <c r="K64" s="484">
        <f>'1M - RES'!K64</f>
        <v>0.126605</v>
      </c>
      <c r="L64" s="484">
        <f>'1M - RES'!L64</f>
        <v>1.8471999999999999E-2</v>
      </c>
      <c r="M64" s="484">
        <f>'1M - RES'!M64</f>
        <v>1.444E-3</v>
      </c>
      <c r="N64" s="484">
        <f>'1M - RES'!N64</f>
        <v>1.2229999999999999E-3</v>
      </c>
      <c r="O64" s="12">
        <f>'1M - RES'!O64</f>
        <v>1.1999999999999999E-3</v>
      </c>
      <c r="P64" s="12">
        <f>'1M - RES'!P64</f>
        <v>1.1000000000000001E-3</v>
      </c>
      <c r="Q64" s="12">
        <f>'1M - RES'!Q64</f>
        <v>3.13E-3</v>
      </c>
      <c r="R64" s="12">
        <f>'1M - RES'!R64</f>
        <v>1.5047E-2</v>
      </c>
      <c r="S64" s="12">
        <f>'1M - RES'!S64</f>
        <v>6.5409999999999996E-2</v>
      </c>
      <c r="T64" s="12">
        <f>'1M - RES'!T64</f>
        <v>0.21082300000000001</v>
      </c>
      <c r="U64" s="12">
        <f>'1M - RES'!U64</f>
        <v>0.28477999999999998</v>
      </c>
      <c r="V64" s="12">
        <f>'1M - RES'!V64</f>
        <v>0.27076600000000001</v>
      </c>
      <c r="W64" s="12">
        <f>'1M - RES'!W64</f>
        <v>0.126605</v>
      </c>
      <c r="X64" s="12">
        <f>'1M - RES'!X64</f>
        <v>1.8471999999999999E-2</v>
      </c>
      <c r="Y64" s="12">
        <f>'1M - RES'!Y64</f>
        <v>1.444E-3</v>
      </c>
      <c r="Z64" s="12">
        <f>'1M - RES'!Z64</f>
        <v>1.2229999999999999E-3</v>
      </c>
      <c r="AA64" s="12">
        <f>'1M - RES'!AA64</f>
        <v>1.1999999999999999E-3</v>
      </c>
      <c r="AC64" s="349">
        <f t="shared" si="44"/>
        <v>1.0000000000000002</v>
      </c>
      <c r="AD64" s="349">
        <f t="shared" si="45"/>
        <v>1.0000000000000002</v>
      </c>
      <c r="AE64" s="349">
        <f t="shared" si="46"/>
        <v>1.1999999999999999E-3</v>
      </c>
      <c r="AF64" s="349" t="e">
        <f>SUM(#REF!)</f>
        <v>#REF!</v>
      </c>
      <c r="AG64" s="349" t="e">
        <f>SUM(#REF!)</f>
        <v>#REF!</v>
      </c>
      <c r="AH64" s="349" t="e">
        <f>SUM(#REF!)</f>
        <v>#REF!</v>
      </c>
      <c r="AI64" s="349" t="e">
        <f>SUM(#REF!)</f>
        <v>#REF!</v>
      </c>
    </row>
    <row r="65" spans="1:35" x14ac:dyDescent="0.25">
      <c r="A65" s="721"/>
      <c r="B65" s="58" t="s">
        <v>2</v>
      </c>
      <c r="C65" s="484">
        <f>'1M - RES'!C65</f>
        <v>7.9578999999999997E-2</v>
      </c>
      <c r="D65" s="484">
        <f>'1M - RES'!D65</f>
        <v>7.2517999999999999E-2</v>
      </c>
      <c r="E65" s="484">
        <f>'1M - RES'!E65</f>
        <v>8.1079999999999999E-2</v>
      </c>
      <c r="F65" s="484">
        <f>'1M - RES'!F65</f>
        <v>7.9918000000000003E-2</v>
      </c>
      <c r="G65" s="484">
        <f>'1M - RES'!G65</f>
        <v>8.4083000000000005E-2</v>
      </c>
      <c r="H65" s="484">
        <f>'1M - RES'!H65</f>
        <v>8.5730000000000001E-2</v>
      </c>
      <c r="I65" s="484">
        <f>'1M - RES'!I65</f>
        <v>9.6095E-2</v>
      </c>
      <c r="J65" s="484">
        <f>'1M - RES'!J65</f>
        <v>9.6095E-2</v>
      </c>
      <c r="K65" s="484">
        <f>'1M - RES'!K65</f>
        <v>8.4277000000000005E-2</v>
      </c>
      <c r="L65" s="484">
        <f>'1M - RES'!L65</f>
        <v>8.2582000000000003E-2</v>
      </c>
      <c r="M65" s="484">
        <f>'1M - RES'!M65</f>
        <v>7.8464999999999993E-2</v>
      </c>
      <c r="N65" s="484">
        <f>'1M - RES'!N65</f>
        <v>7.9577999999999996E-2</v>
      </c>
      <c r="O65" s="12">
        <f>'1M - RES'!O65</f>
        <v>7.9578999999999997E-2</v>
      </c>
      <c r="P65" s="12">
        <f>'1M - RES'!P65</f>
        <v>7.2517999999999999E-2</v>
      </c>
      <c r="Q65" s="12">
        <f>'1M - RES'!Q65</f>
        <v>8.1079999999999999E-2</v>
      </c>
      <c r="R65" s="12">
        <f>'1M - RES'!R65</f>
        <v>7.9918000000000003E-2</v>
      </c>
      <c r="S65" s="12">
        <f>'1M - RES'!S65</f>
        <v>8.4083000000000005E-2</v>
      </c>
      <c r="T65" s="12">
        <f>'1M - RES'!T65</f>
        <v>8.5730000000000001E-2</v>
      </c>
      <c r="U65" s="12">
        <f>'1M - RES'!U65</f>
        <v>9.6095E-2</v>
      </c>
      <c r="V65" s="12">
        <f>'1M - RES'!V65</f>
        <v>9.6095E-2</v>
      </c>
      <c r="W65" s="12">
        <f>'1M - RES'!W65</f>
        <v>8.4277000000000005E-2</v>
      </c>
      <c r="X65" s="12">
        <f>'1M - RES'!X65</f>
        <v>8.2582000000000003E-2</v>
      </c>
      <c r="Y65" s="12">
        <f>'1M - RES'!Y65</f>
        <v>7.8464999999999993E-2</v>
      </c>
      <c r="Z65" s="12">
        <f>'1M - RES'!Z65</f>
        <v>7.9577999999999996E-2</v>
      </c>
      <c r="AA65" s="12">
        <f>'1M - RES'!AA65</f>
        <v>7.9578999999999997E-2</v>
      </c>
      <c r="AC65" s="349">
        <f t="shared" si="44"/>
        <v>1.0000000000000002</v>
      </c>
      <c r="AD65" s="349">
        <f t="shared" si="45"/>
        <v>1.0000000000000002</v>
      </c>
      <c r="AE65" s="349">
        <f t="shared" si="46"/>
        <v>7.9578999999999997E-2</v>
      </c>
      <c r="AF65" s="349" t="e">
        <f>SUM(#REF!)</f>
        <v>#REF!</v>
      </c>
      <c r="AG65" s="349" t="e">
        <f>SUM(#REF!)</f>
        <v>#REF!</v>
      </c>
      <c r="AH65" s="349" t="e">
        <f>SUM(#REF!)</f>
        <v>#REF!</v>
      </c>
      <c r="AI65" s="349" t="e">
        <f>SUM(#REF!)</f>
        <v>#REF!</v>
      </c>
    </row>
    <row r="66" spans="1:35" x14ac:dyDescent="0.25">
      <c r="A66" s="721"/>
      <c r="B66" s="58" t="s">
        <v>9</v>
      </c>
      <c r="C66" s="484">
        <f>'1M - RES'!C66</f>
        <v>0.21790499999999999</v>
      </c>
      <c r="D66" s="484">
        <f>'1M - RES'!D66</f>
        <v>0.18213499999999999</v>
      </c>
      <c r="E66" s="484">
        <f>'1M - RES'!E66</f>
        <v>0.13483300000000001</v>
      </c>
      <c r="F66" s="484">
        <f>'1M - RES'!F66</f>
        <v>5.8486000000000003E-2</v>
      </c>
      <c r="G66" s="484">
        <f>'1M - RES'!G66</f>
        <v>1.7144E-2</v>
      </c>
      <c r="H66" s="484">
        <f>'1M - RES'!H66</f>
        <v>5.1000000000000004E-4</v>
      </c>
      <c r="I66" s="484">
        <f>'1M - RES'!I66</f>
        <v>6.0000000000000002E-6</v>
      </c>
      <c r="J66" s="484">
        <f>'1M - RES'!J66</f>
        <v>9.0000000000000002E-6</v>
      </c>
      <c r="K66" s="484">
        <f>'1M - RES'!K66</f>
        <v>8.8090000000000009E-3</v>
      </c>
      <c r="L66" s="484">
        <f>'1M - RES'!L66</f>
        <v>5.4961999999999997E-2</v>
      </c>
      <c r="M66" s="484">
        <f>'1M - RES'!M66</f>
        <v>0.115899</v>
      </c>
      <c r="N66" s="484">
        <f>'1M - RES'!N66</f>
        <v>0.2093020000000001</v>
      </c>
      <c r="O66" s="12">
        <f>'1M - RES'!O66</f>
        <v>0.21790499999999999</v>
      </c>
      <c r="P66" s="12">
        <f>'1M - RES'!P66</f>
        <v>0.18213499999999999</v>
      </c>
      <c r="Q66" s="12">
        <f>'1M - RES'!Q66</f>
        <v>0.13483300000000001</v>
      </c>
      <c r="R66" s="12">
        <f>'1M - RES'!R66</f>
        <v>5.8486000000000003E-2</v>
      </c>
      <c r="S66" s="12">
        <f>'1M - RES'!S66</f>
        <v>1.7144E-2</v>
      </c>
      <c r="T66" s="12">
        <f>'1M - RES'!T66</f>
        <v>5.1000000000000004E-4</v>
      </c>
      <c r="U66" s="12">
        <f>'1M - RES'!U66</f>
        <v>6.0000000000000002E-6</v>
      </c>
      <c r="V66" s="12">
        <f>'1M - RES'!V66</f>
        <v>9.0000000000000002E-6</v>
      </c>
      <c r="W66" s="12">
        <f>'1M - RES'!W66</f>
        <v>8.8090000000000009E-3</v>
      </c>
      <c r="X66" s="12">
        <f>'1M - RES'!X66</f>
        <v>5.4961999999999997E-2</v>
      </c>
      <c r="Y66" s="12">
        <f>'1M - RES'!Y66</f>
        <v>0.115899</v>
      </c>
      <c r="Z66" s="12">
        <f>'1M - RES'!Z66</f>
        <v>0.2093020000000001</v>
      </c>
      <c r="AA66" s="12">
        <f>'1M - RES'!AA66</f>
        <v>0.21790499999999999</v>
      </c>
      <c r="AC66" s="349">
        <f t="shared" si="44"/>
        <v>1</v>
      </c>
      <c r="AD66" s="349">
        <f t="shared" si="45"/>
        <v>1</v>
      </c>
      <c r="AE66" s="349">
        <f t="shared" si="46"/>
        <v>0.21790499999999999</v>
      </c>
      <c r="AF66" s="349" t="e">
        <f>SUM(#REF!)</f>
        <v>#REF!</v>
      </c>
      <c r="AG66" s="349" t="e">
        <f>SUM(#REF!)</f>
        <v>#REF!</v>
      </c>
      <c r="AH66" s="349" t="e">
        <f>SUM(#REF!)</f>
        <v>#REF!</v>
      </c>
      <c r="AI66" s="349" t="e">
        <f>SUM(#REF!)</f>
        <v>#REF!</v>
      </c>
    </row>
    <row r="67" spans="1:35" x14ac:dyDescent="0.25">
      <c r="A67" s="721"/>
      <c r="B67" s="59" t="s">
        <v>3</v>
      </c>
      <c r="C67" s="484">
        <f>'1M - RES'!C67</f>
        <v>0.11129699999999999</v>
      </c>
      <c r="D67" s="484">
        <f>'1M - RES'!D67</f>
        <v>9.3076999999999993E-2</v>
      </c>
      <c r="E67" s="484">
        <f>'1M - RES'!E67</f>
        <v>7.0041999999999993E-2</v>
      </c>
      <c r="F67" s="484">
        <f>'1M - RES'!F67</f>
        <v>3.7116000000000003E-2</v>
      </c>
      <c r="G67" s="484">
        <f>'1M - RES'!G67</f>
        <v>4.0888000000000001E-2</v>
      </c>
      <c r="H67" s="484">
        <f>'1M - RES'!H67</f>
        <v>0.103973</v>
      </c>
      <c r="I67" s="484">
        <f>'1M - RES'!I67</f>
        <v>0.1401</v>
      </c>
      <c r="J67" s="484">
        <f>'1M - RES'!J67</f>
        <v>0.13320699999999999</v>
      </c>
      <c r="K67" s="484">
        <f>'1M - RES'!K67</f>
        <v>6.6758999999999999E-2</v>
      </c>
      <c r="L67" s="484">
        <f>'1M - RES'!L67</f>
        <v>3.7011000000000002E-2</v>
      </c>
      <c r="M67" s="484">
        <f>'1M - RES'!M67</f>
        <v>5.9593E-2</v>
      </c>
      <c r="N67" s="484">
        <f>'1M - RES'!N67</f>
        <v>0.106937</v>
      </c>
      <c r="O67" s="12">
        <f>'1M - RES'!O67</f>
        <v>0.11129699999999999</v>
      </c>
      <c r="P67" s="12">
        <f>'1M - RES'!P67</f>
        <v>9.3076999999999993E-2</v>
      </c>
      <c r="Q67" s="12">
        <f>'1M - RES'!Q67</f>
        <v>7.0041999999999993E-2</v>
      </c>
      <c r="R67" s="12">
        <f>'1M - RES'!R67</f>
        <v>3.7116000000000003E-2</v>
      </c>
      <c r="S67" s="12">
        <f>'1M - RES'!S67</f>
        <v>4.0888000000000001E-2</v>
      </c>
      <c r="T67" s="12">
        <f>'1M - RES'!T67</f>
        <v>0.103973</v>
      </c>
      <c r="U67" s="12">
        <f>'1M - RES'!U67</f>
        <v>0.1401</v>
      </c>
      <c r="V67" s="12">
        <f>'1M - RES'!V67</f>
        <v>0.13320699999999999</v>
      </c>
      <c r="W67" s="12">
        <f>'1M - RES'!W67</f>
        <v>6.6758999999999999E-2</v>
      </c>
      <c r="X67" s="12">
        <f>'1M - RES'!X67</f>
        <v>3.7011000000000002E-2</v>
      </c>
      <c r="Y67" s="12">
        <f>'1M - RES'!Y67</f>
        <v>5.9593E-2</v>
      </c>
      <c r="Z67" s="12">
        <f>'1M - RES'!Z67</f>
        <v>0.106937</v>
      </c>
      <c r="AA67" s="12">
        <f>'1M - RES'!AA67</f>
        <v>0.11129699999999999</v>
      </c>
      <c r="AC67" s="349">
        <f t="shared" si="44"/>
        <v>1</v>
      </c>
      <c r="AD67" s="349">
        <f t="shared" si="45"/>
        <v>1</v>
      </c>
      <c r="AE67" s="349">
        <f t="shared" si="46"/>
        <v>0.11129699999999999</v>
      </c>
      <c r="AF67" s="349" t="e">
        <f>SUM(#REF!)</f>
        <v>#REF!</v>
      </c>
      <c r="AG67" s="349" t="e">
        <f>SUM(#REF!)</f>
        <v>#REF!</v>
      </c>
      <c r="AH67" s="349" t="e">
        <f>SUM(#REF!)</f>
        <v>#REF!</v>
      </c>
      <c r="AI67" s="349" t="e">
        <f>SUM(#REF!)</f>
        <v>#REF!</v>
      </c>
    </row>
    <row r="68" spans="1:35" x14ac:dyDescent="0.25">
      <c r="A68" s="721"/>
      <c r="B68" s="58" t="s">
        <v>4</v>
      </c>
      <c r="C68" s="484">
        <f>'1M - RES'!C68</f>
        <v>0.10118199999999999</v>
      </c>
      <c r="D68" s="484">
        <f>'1M - RES'!D68</f>
        <v>8.8441000000000006E-2</v>
      </c>
      <c r="E68" s="484">
        <f>'1M - RES'!E68</f>
        <v>9.2879000000000003E-2</v>
      </c>
      <c r="F68" s="484">
        <f>'1M - RES'!F68</f>
        <v>8.4644999999999998E-2</v>
      </c>
      <c r="G68" s="484">
        <f>'1M - RES'!G68</f>
        <v>7.9393000000000005E-2</v>
      </c>
      <c r="H68" s="484">
        <f>'1M - RES'!H68</f>
        <v>6.8507999999999999E-2</v>
      </c>
      <c r="I68" s="484">
        <f>'1M - RES'!I68</f>
        <v>6.7863999999999994E-2</v>
      </c>
      <c r="J68" s="484">
        <f>'1M - RES'!J68</f>
        <v>7.0565000000000003E-2</v>
      </c>
      <c r="K68" s="484">
        <f>'1M - RES'!K68</f>
        <v>7.3791999999999996E-2</v>
      </c>
      <c r="L68" s="484">
        <f>'1M - RES'!L68</f>
        <v>8.4539000000000003E-2</v>
      </c>
      <c r="M68" s="484">
        <f>'1M - RES'!M68</f>
        <v>8.9880000000000002E-2</v>
      </c>
      <c r="N68" s="484">
        <f>'1M - RES'!N68</f>
        <v>9.8311999999999997E-2</v>
      </c>
      <c r="O68" s="12">
        <f>'1M - RES'!O68</f>
        <v>0.10118199999999999</v>
      </c>
      <c r="P68" s="12">
        <f>'1M - RES'!P68</f>
        <v>8.8441000000000006E-2</v>
      </c>
      <c r="Q68" s="12">
        <f>'1M - RES'!Q68</f>
        <v>9.2879000000000003E-2</v>
      </c>
      <c r="R68" s="12">
        <f>'1M - RES'!R68</f>
        <v>8.4644999999999998E-2</v>
      </c>
      <c r="S68" s="12">
        <f>'1M - RES'!S68</f>
        <v>7.9393000000000005E-2</v>
      </c>
      <c r="T68" s="12">
        <f>'1M - RES'!T68</f>
        <v>6.8507999999999999E-2</v>
      </c>
      <c r="U68" s="12">
        <f>'1M - RES'!U68</f>
        <v>6.7863999999999994E-2</v>
      </c>
      <c r="V68" s="12">
        <f>'1M - RES'!V68</f>
        <v>7.0565000000000003E-2</v>
      </c>
      <c r="W68" s="12">
        <f>'1M - RES'!W68</f>
        <v>7.3791999999999996E-2</v>
      </c>
      <c r="X68" s="12">
        <f>'1M - RES'!X68</f>
        <v>8.4539000000000003E-2</v>
      </c>
      <c r="Y68" s="12">
        <f>'1M - RES'!Y68</f>
        <v>8.9880000000000002E-2</v>
      </c>
      <c r="Z68" s="12">
        <f>'1M - RES'!Z68</f>
        <v>9.8311999999999997E-2</v>
      </c>
      <c r="AA68" s="12">
        <f>'1M - RES'!AA68</f>
        <v>0.10118199999999999</v>
      </c>
      <c r="AC68" s="349">
        <f t="shared" si="44"/>
        <v>0.99999999999999989</v>
      </c>
      <c r="AD68" s="349">
        <f t="shared" si="45"/>
        <v>0.99999999999999989</v>
      </c>
      <c r="AE68" s="349">
        <f t="shared" si="46"/>
        <v>0.10118199999999999</v>
      </c>
      <c r="AF68" s="349" t="e">
        <f>SUM(#REF!)</f>
        <v>#REF!</v>
      </c>
      <c r="AG68" s="349" t="e">
        <f>SUM(#REF!)</f>
        <v>#REF!</v>
      </c>
      <c r="AH68" s="349" t="e">
        <f>SUM(#REF!)</f>
        <v>#REF!</v>
      </c>
      <c r="AI68" s="349" t="e">
        <f>SUM(#REF!)</f>
        <v>#REF!</v>
      </c>
    </row>
    <row r="69" spans="1:35" x14ac:dyDescent="0.25">
      <c r="A69" s="721"/>
      <c r="B69" s="58" t="s">
        <v>5</v>
      </c>
      <c r="C69" s="484">
        <f>'1M - RES'!C69</f>
        <v>8.4892999999999996E-2</v>
      </c>
      <c r="D69" s="484">
        <f>'1M - RES'!D69</f>
        <v>7.7366000000000004E-2</v>
      </c>
      <c r="E69" s="484">
        <f>'1M - RES'!E69</f>
        <v>8.4862999999999994E-2</v>
      </c>
      <c r="F69" s="484">
        <f>'1M - RES'!F69</f>
        <v>8.2143999999999995E-2</v>
      </c>
      <c r="G69" s="484">
        <f>'1M - RES'!G69</f>
        <v>8.4847000000000006E-2</v>
      </c>
      <c r="H69" s="484">
        <f>'1M - RES'!H69</f>
        <v>8.2122000000000001E-2</v>
      </c>
      <c r="I69" s="484">
        <f>'1M - RES'!I69</f>
        <v>8.4883E-2</v>
      </c>
      <c r="J69" s="484">
        <f>'1M - RES'!J69</f>
        <v>8.4839999999999999E-2</v>
      </c>
      <c r="K69" s="484">
        <f>'1M - RES'!K69</f>
        <v>8.2136000000000001E-2</v>
      </c>
      <c r="L69" s="484">
        <f>'1M - RES'!L69</f>
        <v>8.4869E-2</v>
      </c>
      <c r="M69" s="484">
        <f>'1M - RES'!M69</f>
        <v>8.2122000000000001E-2</v>
      </c>
      <c r="N69" s="484">
        <f>'1M - RES'!N69</f>
        <v>8.4915000000000004E-2</v>
      </c>
      <c r="O69" s="12">
        <f>'1M - RES'!O69</f>
        <v>8.4892999999999996E-2</v>
      </c>
      <c r="P69" s="12">
        <f>'1M - RES'!P69</f>
        <v>7.7366000000000004E-2</v>
      </c>
      <c r="Q69" s="12">
        <f>'1M - RES'!Q69</f>
        <v>8.4862999999999994E-2</v>
      </c>
      <c r="R69" s="12">
        <f>'1M - RES'!R69</f>
        <v>8.2143999999999995E-2</v>
      </c>
      <c r="S69" s="12">
        <f>'1M - RES'!S69</f>
        <v>8.4847000000000006E-2</v>
      </c>
      <c r="T69" s="12">
        <f>'1M - RES'!T69</f>
        <v>8.2122000000000001E-2</v>
      </c>
      <c r="U69" s="12">
        <f>'1M - RES'!U69</f>
        <v>8.4883E-2</v>
      </c>
      <c r="V69" s="12">
        <f>'1M - RES'!V69</f>
        <v>8.4839999999999999E-2</v>
      </c>
      <c r="W69" s="12">
        <f>'1M - RES'!W69</f>
        <v>8.2136000000000001E-2</v>
      </c>
      <c r="X69" s="12">
        <f>'1M - RES'!X69</f>
        <v>8.4869E-2</v>
      </c>
      <c r="Y69" s="12">
        <f>'1M - RES'!Y69</f>
        <v>8.2122000000000001E-2</v>
      </c>
      <c r="Z69" s="12">
        <f>'1M - RES'!Z69</f>
        <v>8.4915000000000004E-2</v>
      </c>
      <c r="AA69" s="12">
        <f>'1M - RES'!AA69</f>
        <v>8.4892999999999996E-2</v>
      </c>
      <c r="AC69" s="349">
        <f t="shared" si="44"/>
        <v>1</v>
      </c>
      <c r="AD69" s="349">
        <f t="shared" si="45"/>
        <v>1</v>
      </c>
      <c r="AE69" s="349">
        <f t="shared" si="46"/>
        <v>8.4892999999999996E-2</v>
      </c>
      <c r="AF69" s="349" t="e">
        <f>SUM(#REF!)</f>
        <v>#REF!</v>
      </c>
      <c r="AG69" s="349" t="e">
        <f>SUM(#REF!)</f>
        <v>#REF!</v>
      </c>
      <c r="AH69" s="349" t="e">
        <f>SUM(#REF!)</f>
        <v>#REF!</v>
      </c>
      <c r="AI69" s="349" t="e">
        <f>SUM(#REF!)</f>
        <v>#REF!</v>
      </c>
    </row>
    <row r="70" spans="1:35" x14ac:dyDescent="0.25">
      <c r="A70" s="721"/>
      <c r="B70" s="58" t="s">
        <v>6</v>
      </c>
      <c r="C70" s="484">
        <f>'1M - RES'!C70</f>
        <v>8.6451E-2</v>
      </c>
      <c r="D70" s="484">
        <f>'1M - RES'!D70</f>
        <v>7.1145E-2</v>
      </c>
      <c r="E70" s="484">
        <f>'1M - RES'!E70</f>
        <v>8.6052000000000003E-2</v>
      </c>
      <c r="F70" s="484">
        <f>'1M - RES'!F70</f>
        <v>8.0701999999999996E-2</v>
      </c>
      <c r="G70" s="484">
        <f>'1M - RES'!G70</f>
        <v>8.6052000000000003E-2</v>
      </c>
      <c r="H70" s="484">
        <f>'1M - RES'!H70</f>
        <v>8.0701999999999996E-2</v>
      </c>
      <c r="I70" s="484">
        <f>'1M - RES'!I70</f>
        <v>8.6451E-2</v>
      </c>
      <c r="J70" s="484">
        <f>'1M - RES'!J70</f>
        <v>8.5653000000000007E-2</v>
      </c>
      <c r="K70" s="484">
        <f>'1M - RES'!K70</f>
        <v>8.3031999999999995E-2</v>
      </c>
      <c r="L70" s="484">
        <f>'1M - RES'!L70</f>
        <v>8.6052000000000003E-2</v>
      </c>
      <c r="M70" s="484">
        <f>'1M - RES'!M70</f>
        <v>8.1087999999999993E-2</v>
      </c>
      <c r="N70" s="484">
        <f>'1M - RES'!N70</f>
        <v>8.6620000000000003E-2</v>
      </c>
      <c r="O70" s="12">
        <f>'1M - RES'!O70</f>
        <v>8.6451E-2</v>
      </c>
      <c r="P70" s="12">
        <f>'1M - RES'!P70</f>
        <v>7.1145E-2</v>
      </c>
      <c r="Q70" s="12">
        <f>'1M - RES'!Q70</f>
        <v>8.6052000000000003E-2</v>
      </c>
      <c r="R70" s="12">
        <f>'1M - RES'!R70</f>
        <v>8.0701999999999996E-2</v>
      </c>
      <c r="S70" s="12">
        <f>'1M - RES'!S70</f>
        <v>8.6052000000000003E-2</v>
      </c>
      <c r="T70" s="12">
        <f>'1M - RES'!T70</f>
        <v>8.0701999999999996E-2</v>
      </c>
      <c r="U70" s="12">
        <f>'1M - RES'!U70</f>
        <v>8.6451E-2</v>
      </c>
      <c r="V70" s="12">
        <f>'1M - RES'!V70</f>
        <v>8.5653000000000007E-2</v>
      </c>
      <c r="W70" s="12">
        <f>'1M - RES'!W70</f>
        <v>8.3031999999999995E-2</v>
      </c>
      <c r="X70" s="12">
        <f>'1M - RES'!X70</f>
        <v>8.6052000000000003E-2</v>
      </c>
      <c r="Y70" s="12">
        <f>'1M - RES'!Y70</f>
        <v>8.1087999999999993E-2</v>
      </c>
      <c r="Z70" s="12">
        <f>'1M - RES'!Z70</f>
        <v>8.6620000000000003E-2</v>
      </c>
      <c r="AA70" s="12">
        <f>'1M - RES'!AA70</f>
        <v>8.6451E-2</v>
      </c>
      <c r="AC70" s="349">
        <f t="shared" si="44"/>
        <v>1</v>
      </c>
      <c r="AD70" s="349">
        <f t="shared" si="45"/>
        <v>1</v>
      </c>
      <c r="AE70" s="349">
        <f t="shared" si="46"/>
        <v>8.6451E-2</v>
      </c>
      <c r="AF70" s="349" t="e">
        <f>SUM(#REF!)</f>
        <v>#REF!</v>
      </c>
      <c r="AG70" s="349" t="e">
        <f>SUM(#REF!)</f>
        <v>#REF!</v>
      </c>
      <c r="AH70" s="349" t="e">
        <f>SUM(#REF!)</f>
        <v>#REF!</v>
      </c>
      <c r="AI70" s="349" t="e">
        <f>SUM(#REF!)</f>
        <v>#REF!</v>
      </c>
    </row>
    <row r="71" spans="1:35" x14ac:dyDescent="0.25">
      <c r="A71" s="721"/>
      <c r="B71" s="58" t="s">
        <v>7</v>
      </c>
      <c r="C71" s="484">
        <f>'1M - RES'!C71</f>
        <v>7.7052999999999996E-2</v>
      </c>
      <c r="D71" s="484">
        <f>'1M - RES'!D71</f>
        <v>7.2168999999999997E-2</v>
      </c>
      <c r="E71" s="484">
        <f>'1M - RES'!E71</f>
        <v>8.0271999999999996E-2</v>
      </c>
      <c r="F71" s="484">
        <f>'1M - RES'!F71</f>
        <v>7.8752000000000003E-2</v>
      </c>
      <c r="G71" s="484">
        <f>'1M - RES'!G71</f>
        <v>8.5646E-2</v>
      </c>
      <c r="H71" s="484">
        <f>'1M - RES'!H71</f>
        <v>8.9111999999999997E-2</v>
      </c>
      <c r="I71" s="484">
        <f>'1M - RES'!I71</f>
        <v>9.4239000000000003E-2</v>
      </c>
      <c r="J71" s="484">
        <f>'1M - RES'!J71</f>
        <v>9.4212000000000004E-2</v>
      </c>
      <c r="K71" s="484">
        <f>'1M - RES'!K71</f>
        <v>8.4971000000000005E-2</v>
      </c>
      <c r="L71" s="484">
        <f>'1M - RES'!L71</f>
        <v>8.5653000000000007E-2</v>
      </c>
      <c r="M71" s="484">
        <f>'1M - RES'!M71</f>
        <v>7.8716999999999995E-2</v>
      </c>
      <c r="N71" s="484">
        <f>'1M - RES'!N71</f>
        <v>7.9203999999999997E-2</v>
      </c>
      <c r="O71" s="12">
        <f>'1M - RES'!O71</f>
        <v>7.7052999999999996E-2</v>
      </c>
      <c r="P71" s="12">
        <f>'1M - RES'!P71</f>
        <v>7.2168999999999997E-2</v>
      </c>
      <c r="Q71" s="12">
        <f>'1M - RES'!Q71</f>
        <v>8.0271999999999996E-2</v>
      </c>
      <c r="R71" s="12">
        <f>'1M - RES'!R71</f>
        <v>7.8752000000000003E-2</v>
      </c>
      <c r="S71" s="12">
        <f>'1M - RES'!S71</f>
        <v>8.5646E-2</v>
      </c>
      <c r="T71" s="12">
        <f>'1M - RES'!T71</f>
        <v>8.9111999999999997E-2</v>
      </c>
      <c r="U71" s="12">
        <f>'1M - RES'!U71</f>
        <v>9.4239000000000003E-2</v>
      </c>
      <c r="V71" s="12">
        <f>'1M - RES'!V71</f>
        <v>9.4212000000000004E-2</v>
      </c>
      <c r="W71" s="12">
        <f>'1M - RES'!W71</f>
        <v>8.4971000000000005E-2</v>
      </c>
      <c r="X71" s="12">
        <f>'1M - RES'!X71</f>
        <v>8.5653000000000007E-2</v>
      </c>
      <c r="Y71" s="12">
        <f>'1M - RES'!Y71</f>
        <v>7.8716999999999995E-2</v>
      </c>
      <c r="Z71" s="12">
        <f>'1M - RES'!Z71</f>
        <v>7.9203999999999997E-2</v>
      </c>
      <c r="AA71" s="12">
        <f>'1M - RES'!AA71</f>
        <v>7.7052999999999996E-2</v>
      </c>
      <c r="AC71" s="349">
        <f t="shared" si="44"/>
        <v>1</v>
      </c>
      <c r="AD71" s="349">
        <f t="shared" si="45"/>
        <v>1</v>
      </c>
      <c r="AE71" s="349">
        <f t="shared" si="46"/>
        <v>7.7052999999999996E-2</v>
      </c>
      <c r="AF71" s="349" t="e">
        <f>SUM(#REF!)</f>
        <v>#REF!</v>
      </c>
      <c r="AG71" s="349" t="e">
        <f>SUM(#REF!)</f>
        <v>#REF!</v>
      </c>
      <c r="AH71" s="349" t="e">
        <f>SUM(#REF!)</f>
        <v>#REF!</v>
      </c>
      <c r="AI71" s="349" t="e">
        <f>SUM(#REF!)</f>
        <v>#REF!</v>
      </c>
    </row>
    <row r="72" spans="1:35" ht="15.75" thickBot="1" x14ac:dyDescent="0.3">
      <c r="A72" s="722"/>
      <c r="B72" s="60" t="s">
        <v>8</v>
      </c>
      <c r="C72" s="485">
        <f>'1M - RES'!C72</f>
        <v>0.10352699999999999</v>
      </c>
      <c r="D72" s="485">
        <f>'1M - RES'!D72</f>
        <v>9.0719999999999995E-2</v>
      </c>
      <c r="E72" s="485">
        <f>'1M - RES'!E72</f>
        <v>9.5543000000000003E-2</v>
      </c>
      <c r="F72" s="485">
        <f>'1M - RES'!F72</f>
        <v>8.4798999999999999E-2</v>
      </c>
      <c r="G72" s="485">
        <f>'1M - RES'!G72</f>
        <v>8.3599999999999994E-2</v>
      </c>
      <c r="H72" s="485">
        <f>'1M - RES'!H72</f>
        <v>7.7064999999999995E-2</v>
      </c>
      <c r="I72" s="485">
        <f>'1M - RES'!I72</f>
        <v>6.7711999999999994E-2</v>
      </c>
      <c r="J72" s="485">
        <f>'1M - RES'!J72</f>
        <v>6.3687999999999995E-2</v>
      </c>
      <c r="K72" s="485">
        <f>'1M - RES'!K72</f>
        <v>6.9373000000000004E-2</v>
      </c>
      <c r="L72" s="485">
        <f>'1M - RES'!L72</f>
        <v>7.9644000000000006E-2</v>
      </c>
      <c r="M72" s="485">
        <f>'1M - RES'!M72</f>
        <v>8.4751999999999994E-2</v>
      </c>
      <c r="N72" s="485">
        <f>'1M - RES'!N72</f>
        <v>9.9576999999999999E-2</v>
      </c>
      <c r="O72" s="205">
        <f>'1M - RES'!O72</f>
        <v>0.10352699999999999</v>
      </c>
      <c r="P72" s="205">
        <f>'1M - RES'!P72</f>
        <v>9.0719999999999995E-2</v>
      </c>
      <c r="Q72" s="205">
        <f>'1M - RES'!Q72</f>
        <v>9.5543000000000003E-2</v>
      </c>
      <c r="R72" s="205">
        <f>'1M - RES'!R72</f>
        <v>8.4798999999999999E-2</v>
      </c>
      <c r="S72" s="205">
        <f>'1M - RES'!S72</f>
        <v>8.3599999999999994E-2</v>
      </c>
      <c r="T72" s="205">
        <f>'1M - RES'!T72</f>
        <v>7.7064999999999995E-2</v>
      </c>
      <c r="U72" s="205">
        <f>'1M - RES'!U72</f>
        <v>6.7711999999999994E-2</v>
      </c>
      <c r="V72" s="205">
        <f>'1M - RES'!V72</f>
        <v>6.3687999999999995E-2</v>
      </c>
      <c r="W72" s="205">
        <f>'1M - RES'!W72</f>
        <v>6.9373000000000004E-2</v>
      </c>
      <c r="X72" s="205">
        <f>'1M - RES'!X72</f>
        <v>7.9644000000000006E-2</v>
      </c>
      <c r="Y72" s="205">
        <f>'1M - RES'!Y72</f>
        <v>8.4751999999999994E-2</v>
      </c>
      <c r="Z72" s="205">
        <f>'1M - RES'!Z72</f>
        <v>9.9576999999999999E-2</v>
      </c>
      <c r="AA72" s="205">
        <f>'1M - RES'!AA72</f>
        <v>0.10352699999999999</v>
      </c>
      <c r="AC72" s="349">
        <f t="shared" si="44"/>
        <v>1</v>
      </c>
      <c r="AD72" s="349">
        <f t="shared" si="45"/>
        <v>1</v>
      </c>
      <c r="AE72" s="349">
        <f t="shared" si="46"/>
        <v>0.10352699999999999</v>
      </c>
      <c r="AF72" s="349" t="e">
        <f>SUM(#REF!)</f>
        <v>#REF!</v>
      </c>
      <c r="AG72" s="349" t="e">
        <f>SUM(#REF!)</f>
        <v>#REF!</v>
      </c>
      <c r="AH72" s="349" t="e">
        <f>SUM(#REF!)</f>
        <v>#REF!</v>
      </c>
      <c r="AI72" s="349" t="e">
        <f>SUM(#REF!)</f>
        <v>#REF!</v>
      </c>
    </row>
    <row r="73" spans="1:35" x14ac:dyDescent="0.25">
      <c r="B73" s="487" t="s">
        <v>219</v>
      </c>
      <c r="AC73" s="138" t="s">
        <v>217</v>
      </c>
    </row>
    <row r="74" spans="1:35" ht="15.75" thickBot="1" x14ac:dyDescent="0.3">
      <c r="AC74" s="138"/>
    </row>
    <row r="75" spans="1:35" ht="15.75" thickBot="1" x14ac:dyDescent="0.3">
      <c r="A75" s="726" t="s">
        <v>208</v>
      </c>
      <c r="B75" s="728" t="s">
        <v>150</v>
      </c>
      <c r="C75" s="102">
        <f>C$2</f>
        <v>45658</v>
      </c>
      <c r="D75" s="102">
        <f t="shared" ref="D75:AA75" si="47">D$2</f>
        <v>45689</v>
      </c>
      <c r="E75" s="102">
        <f t="shared" si="47"/>
        <v>45717</v>
      </c>
      <c r="F75" s="102">
        <f t="shared" si="47"/>
        <v>45748</v>
      </c>
      <c r="G75" s="102">
        <f t="shared" si="47"/>
        <v>45778</v>
      </c>
      <c r="H75" s="102">
        <f t="shared" si="47"/>
        <v>45809</v>
      </c>
      <c r="I75" s="102">
        <f t="shared" si="47"/>
        <v>45839</v>
      </c>
      <c r="J75" s="102">
        <f t="shared" si="47"/>
        <v>45870</v>
      </c>
      <c r="K75" s="102">
        <f t="shared" si="47"/>
        <v>45901</v>
      </c>
      <c r="L75" s="102">
        <f t="shared" si="47"/>
        <v>45931</v>
      </c>
      <c r="M75" s="102">
        <f t="shared" si="47"/>
        <v>45962</v>
      </c>
      <c r="N75" s="102">
        <f t="shared" si="47"/>
        <v>45992</v>
      </c>
      <c r="O75" s="350">
        <f t="shared" si="47"/>
        <v>46023</v>
      </c>
      <c r="P75" s="350">
        <f t="shared" si="47"/>
        <v>46054</v>
      </c>
      <c r="Q75" s="350">
        <f t="shared" si="47"/>
        <v>46082</v>
      </c>
      <c r="R75" s="350">
        <f t="shared" si="47"/>
        <v>46113</v>
      </c>
      <c r="S75" s="350">
        <f t="shared" si="47"/>
        <v>46143</v>
      </c>
      <c r="T75" s="350">
        <f t="shared" si="47"/>
        <v>46174</v>
      </c>
      <c r="U75" s="350">
        <f t="shared" si="47"/>
        <v>46204</v>
      </c>
      <c r="V75" s="350">
        <f t="shared" si="47"/>
        <v>46235</v>
      </c>
      <c r="W75" s="350">
        <f t="shared" si="47"/>
        <v>46266</v>
      </c>
      <c r="X75" s="350">
        <f t="shared" si="47"/>
        <v>46296</v>
      </c>
      <c r="Y75" s="350">
        <f t="shared" si="47"/>
        <v>46327</v>
      </c>
      <c r="Z75" s="350">
        <f t="shared" si="47"/>
        <v>46357</v>
      </c>
      <c r="AA75" s="350">
        <f t="shared" si="47"/>
        <v>46388</v>
      </c>
    </row>
    <row r="76" spans="1:35" ht="15.75" thickBot="1" x14ac:dyDescent="0.3">
      <c r="A76" s="727"/>
      <c r="B76" s="729"/>
      <c r="C76" s="476">
        <f>'1M - RES'!C76</f>
        <v>5.3462000000000003E-2</v>
      </c>
      <c r="D76" s="476">
        <f>'1M - RES'!D76</f>
        <v>5.3289999999999997E-2</v>
      </c>
      <c r="E76" s="476">
        <f>'1M - RES'!E76</f>
        <v>5.4837999999999998E-2</v>
      </c>
      <c r="F76" s="476">
        <f>'1M - RES'!F76</f>
        <v>5.9094000000000001E-2</v>
      </c>
      <c r="G76" s="476">
        <f>'1M - RES'!G76</f>
        <v>6.0398E-2</v>
      </c>
      <c r="H76" s="539">
        <f>'1M - RES'!H76</f>
        <v>0.140954</v>
      </c>
      <c r="I76" s="539">
        <f>'1M - RES'!I76</f>
        <v>0.14096900000000001</v>
      </c>
      <c r="J76" s="539">
        <f>'1M - RES'!J76</f>
        <v>0.14092399999999999</v>
      </c>
      <c r="K76" s="539">
        <f>'1M - RES'!K76</f>
        <v>0.14091400000000001</v>
      </c>
      <c r="L76" s="539">
        <f>'1M - RES'!L76</f>
        <v>6.6656999999999994E-2</v>
      </c>
      <c r="M76" s="539">
        <f>'1M - RES'!M76</f>
        <v>6.9969000000000003E-2</v>
      </c>
      <c r="N76" s="539">
        <f>'1M - RES'!N76</f>
        <v>6.4913999999999999E-2</v>
      </c>
      <c r="O76" s="539">
        <f>'1M - RES'!O76</f>
        <v>6.2024000000000003E-2</v>
      </c>
      <c r="P76" s="539">
        <f>'1M - RES'!P76</f>
        <v>6.2408999999999999E-2</v>
      </c>
      <c r="Q76" s="539">
        <f>'1M - RES'!Q76</f>
        <v>6.6390000000000005E-2</v>
      </c>
      <c r="R76" s="539">
        <f>'1M - RES'!R76</f>
        <v>6.6797999999999996E-2</v>
      </c>
      <c r="S76" s="539">
        <f>'1M - RES'!S76</f>
        <v>7.0060999999999998E-2</v>
      </c>
      <c r="T76" s="351">
        <f>'1M - RES'!T76</f>
        <v>0.140954</v>
      </c>
      <c r="U76" s="351">
        <f>'1M - RES'!U76</f>
        <v>0.14096900000000001</v>
      </c>
      <c r="V76" s="351">
        <f>'1M - RES'!V76</f>
        <v>0.14092399999999999</v>
      </c>
      <c r="W76" s="351">
        <f>'1M - RES'!W76</f>
        <v>0.14091400000000001</v>
      </c>
      <c r="X76" s="351">
        <f>'1M - RES'!X76</f>
        <v>6.6656999999999994E-2</v>
      </c>
      <c r="Y76" s="351">
        <f>'1M - RES'!Y76</f>
        <v>6.9969000000000003E-2</v>
      </c>
      <c r="Z76" s="351">
        <f>'1M - RES'!Z76</f>
        <v>6.4913999999999999E-2</v>
      </c>
      <c r="AA76" s="351">
        <f>'1M - RES'!AA76</f>
        <v>6.2024000000000003E-2</v>
      </c>
      <c r="AC76" s="138"/>
    </row>
    <row r="77" spans="1:35" x14ac:dyDescent="0.25">
      <c r="B77" s="77"/>
      <c r="C77" s="477" t="s">
        <v>262</v>
      </c>
      <c r="H77" s="537" t="s">
        <v>289</v>
      </c>
    </row>
    <row r="78" spans="1:35" ht="15.75" thickBot="1" x14ac:dyDescent="0.3">
      <c r="A78" s="489" t="s">
        <v>265</v>
      </c>
      <c r="B78" s="368"/>
      <c r="C78" s="368"/>
    </row>
    <row r="79" spans="1:35" s="294" customFormat="1" ht="19.5" thickBot="1" x14ac:dyDescent="0.3">
      <c r="A79" s="297" t="s">
        <v>209</v>
      </c>
      <c r="B79" s="329" t="s">
        <v>13</v>
      </c>
      <c r="C79" s="491">
        <f>'1M - RES'!C79</f>
        <v>1</v>
      </c>
      <c r="D79" s="330">
        <f>C79</f>
        <v>1</v>
      </c>
      <c r="E79" s="293">
        <f t="shared" ref="E79:AA79" si="48">D79</f>
        <v>1</v>
      </c>
      <c r="F79" s="331">
        <f t="shared" si="48"/>
        <v>1</v>
      </c>
      <c r="G79" s="331">
        <f t="shared" si="48"/>
        <v>1</v>
      </c>
      <c r="H79" s="331">
        <f t="shared" si="48"/>
        <v>1</v>
      </c>
      <c r="I79" s="331">
        <f t="shared" si="48"/>
        <v>1</v>
      </c>
      <c r="J79" s="331">
        <f t="shared" si="48"/>
        <v>1</v>
      </c>
      <c r="K79" s="331">
        <f t="shared" si="48"/>
        <v>1</v>
      </c>
      <c r="L79" s="331">
        <f t="shared" si="48"/>
        <v>1</v>
      </c>
      <c r="M79" s="331">
        <f t="shared" si="48"/>
        <v>1</v>
      </c>
      <c r="N79" s="331">
        <f t="shared" si="48"/>
        <v>1</v>
      </c>
      <c r="O79" s="331">
        <f t="shared" si="48"/>
        <v>1</v>
      </c>
      <c r="P79" s="331">
        <f t="shared" si="48"/>
        <v>1</v>
      </c>
      <c r="Q79" s="331">
        <f t="shared" si="48"/>
        <v>1</v>
      </c>
      <c r="R79" s="331">
        <f t="shared" si="48"/>
        <v>1</v>
      </c>
      <c r="S79" s="331">
        <f t="shared" si="48"/>
        <v>1</v>
      </c>
      <c r="T79" s="331">
        <f t="shared" si="48"/>
        <v>1</v>
      </c>
      <c r="U79" s="331">
        <f t="shared" si="48"/>
        <v>1</v>
      </c>
      <c r="V79" s="331">
        <f t="shared" si="48"/>
        <v>1</v>
      </c>
      <c r="W79" s="331">
        <f t="shared" si="48"/>
        <v>1</v>
      </c>
      <c r="X79" s="331">
        <f t="shared" si="48"/>
        <v>1</v>
      </c>
      <c r="Y79" s="331">
        <f t="shared" si="48"/>
        <v>1</v>
      </c>
      <c r="Z79" s="331">
        <f t="shared" si="48"/>
        <v>1</v>
      </c>
      <c r="AA79" s="331">
        <f t="shared" si="48"/>
        <v>1</v>
      </c>
    </row>
    <row r="80" spans="1:35" ht="16.5" customHeight="1" x14ac:dyDescent="0.35">
      <c r="B80" s="326"/>
      <c r="C80" s="292"/>
      <c r="D80" s="292"/>
      <c r="E80" s="292"/>
      <c r="F80" s="292"/>
      <c r="G80" s="292"/>
      <c r="H80" s="292"/>
      <c r="I80" s="292"/>
      <c r="J80" s="292"/>
      <c r="K80" s="292"/>
      <c r="L80" s="292"/>
      <c r="M80" s="292"/>
      <c r="N80" s="292"/>
      <c r="O80" s="292"/>
    </row>
    <row r="81" spans="1:27" ht="15.75" thickBot="1" x14ac:dyDescent="0.3">
      <c r="A81" s="299" t="s">
        <v>162</v>
      </c>
      <c r="B81" s="299"/>
      <c r="C81" s="299"/>
      <c r="D81" s="299"/>
      <c r="E81" s="299"/>
      <c r="F81" s="299"/>
      <c r="G81" s="299"/>
      <c r="H81" s="299"/>
      <c r="I81" s="299"/>
      <c r="J81" s="290"/>
    </row>
    <row r="82" spans="1:27" ht="16.350000000000001" customHeight="1" thickBot="1" x14ac:dyDescent="0.3">
      <c r="A82" s="717" t="s">
        <v>15</v>
      </c>
      <c r="B82" s="11" t="s">
        <v>10</v>
      </c>
      <c r="C82" s="102">
        <f>C$2</f>
        <v>45658</v>
      </c>
      <c r="D82" s="102">
        <f t="shared" ref="D82:AA82" si="49">D$2</f>
        <v>45689</v>
      </c>
      <c r="E82" s="102">
        <f t="shared" si="49"/>
        <v>45717</v>
      </c>
      <c r="F82" s="102">
        <f t="shared" si="49"/>
        <v>45748</v>
      </c>
      <c r="G82" s="102">
        <f t="shared" si="49"/>
        <v>45778</v>
      </c>
      <c r="H82" s="102">
        <f t="shared" si="49"/>
        <v>45809</v>
      </c>
      <c r="I82" s="102">
        <f t="shared" si="49"/>
        <v>45839</v>
      </c>
      <c r="J82" s="102">
        <f t="shared" si="49"/>
        <v>45870</v>
      </c>
      <c r="K82" s="102">
        <f t="shared" si="49"/>
        <v>45901</v>
      </c>
      <c r="L82" s="102">
        <f t="shared" si="49"/>
        <v>45931</v>
      </c>
      <c r="M82" s="102">
        <f t="shared" si="49"/>
        <v>45962</v>
      </c>
      <c r="N82" s="102">
        <f t="shared" si="49"/>
        <v>45992</v>
      </c>
      <c r="O82" s="102">
        <f t="shared" si="49"/>
        <v>46023</v>
      </c>
      <c r="P82" s="102">
        <f t="shared" si="49"/>
        <v>46054</v>
      </c>
      <c r="Q82" s="102">
        <f t="shared" si="49"/>
        <v>46082</v>
      </c>
      <c r="R82" s="102">
        <f t="shared" si="49"/>
        <v>46113</v>
      </c>
      <c r="S82" s="102">
        <f t="shared" si="49"/>
        <v>46143</v>
      </c>
      <c r="T82" s="102">
        <f t="shared" si="49"/>
        <v>46174</v>
      </c>
      <c r="U82" s="102">
        <f t="shared" si="49"/>
        <v>46204</v>
      </c>
      <c r="V82" s="102">
        <f t="shared" si="49"/>
        <v>46235</v>
      </c>
      <c r="W82" s="102">
        <f t="shared" si="49"/>
        <v>46266</v>
      </c>
      <c r="X82" s="102">
        <f t="shared" si="49"/>
        <v>46296</v>
      </c>
      <c r="Y82" s="102">
        <f t="shared" si="49"/>
        <v>46327</v>
      </c>
      <c r="Z82" s="102">
        <f t="shared" si="49"/>
        <v>46357</v>
      </c>
      <c r="AA82" s="102">
        <f t="shared" si="49"/>
        <v>46388</v>
      </c>
    </row>
    <row r="83" spans="1:27" ht="15" customHeight="1" x14ac:dyDescent="0.25">
      <c r="A83" s="718"/>
      <c r="B83" s="8" t="str">
        <f t="shared" ref="B83:B93" si="50">B33</f>
        <v>Building Shell</v>
      </c>
      <c r="C83" s="13">
        <f>C48*C63*C$76*C$79</f>
        <v>0</v>
      </c>
      <c r="D83" s="13">
        <f t="shared" ref="D83:AA83" si="51">D48*D63*D$76*D$79</f>
        <v>0</v>
      </c>
      <c r="E83" s="13">
        <f t="shared" si="51"/>
        <v>0</v>
      </c>
      <c r="F83" s="13">
        <f t="shared" si="51"/>
        <v>0.46059990984000004</v>
      </c>
      <c r="G83" s="13">
        <f t="shared" si="51"/>
        <v>15.227908496274241</v>
      </c>
      <c r="H83" s="13">
        <f t="shared" si="51"/>
        <v>174.58286761602983</v>
      </c>
      <c r="I83" s="13">
        <f t="shared" si="51"/>
        <v>263.46827446577703</v>
      </c>
      <c r="J83" s="13">
        <f t="shared" si="51"/>
        <v>301.11590893921147</v>
      </c>
      <c r="K83" s="13">
        <f t="shared" si="51"/>
        <v>316.03787149607905</v>
      </c>
      <c r="L83" s="13">
        <f t="shared" si="51"/>
        <v>128.63784800303657</v>
      </c>
      <c r="M83" s="13">
        <f t="shared" si="51"/>
        <v>256.34319833417635</v>
      </c>
      <c r="N83" s="13">
        <f t="shared" si="51"/>
        <v>523.28844097484227</v>
      </c>
      <c r="O83" s="13">
        <f t="shared" si="51"/>
        <v>567.55982045355768</v>
      </c>
      <c r="P83" s="13">
        <f t="shared" si="51"/>
        <v>477.59306762674407</v>
      </c>
      <c r="Q83" s="13">
        <f t="shared" si="51"/>
        <v>382.32229171576495</v>
      </c>
      <c r="R83" s="13">
        <f t="shared" si="51"/>
        <v>203.84170303239981</v>
      </c>
      <c r="S83" s="13">
        <f t="shared" si="51"/>
        <v>235.52695281952424</v>
      </c>
      <c r="T83" s="13">
        <f t="shared" si="51"/>
        <v>1204.942696111968</v>
      </c>
      <c r="U83" s="13">
        <f t="shared" si="51"/>
        <v>1623.7911415432586</v>
      </c>
      <c r="V83" s="13">
        <f t="shared" si="51"/>
        <v>1543.406847861909</v>
      </c>
      <c r="W83" s="13">
        <f t="shared" si="51"/>
        <v>773.45024117820969</v>
      </c>
      <c r="X83" s="13">
        <f t="shared" si="51"/>
        <v>202.83598093380846</v>
      </c>
      <c r="Y83" s="13">
        <f t="shared" si="51"/>
        <v>342.82250941066928</v>
      </c>
      <c r="Z83" s="13">
        <f t="shared" si="51"/>
        <v>570.73536111852934</v>
      </c>
      <c r="AA83" s="13">
        <f t="shared" si="51"/>
        <v>567.55982045355768</v>
      </c>
    </row>
    <row r="84" spans="1:27" ht="15.75" x14ac:dyDescent="0.25">
      <c r="A84" s="718"/>
      <c r="B84" s="8" t="str">
        <f t="shared" si="50"/>
        <v>Cooling</v>
      </c>
      <c r="C84" s="13">
        <f t="shared" ref="C84:AA84" si="52">C49*C64*C$76*C$79</f>
        <v>0</v>
      </c>
      <c r="D84" s="13">
        <f t="shared" si="52"/>
        <v>0</v>
      </c>
      <c r="E84" s="13">
        <f t="shared" si="52"/>
        <v>0.26310288057899994</v>
      </c>
      <c r="F84" s="13">
        <f t="shared" si="52"/>
        <v>14.571109772828908</v>
      </c>
      <c r="G84" s="13">
        <f t="shared" si="52"/>
        <v>154.21980077670142</v>
      </c>
      <c r="H84" s="13">
        <f t="shared" si="52"/>
        <v>1945.5512551238708</v>
      </c>
      <c r="I84" s="13">
        <f t="shared" si="52"/>
        <v>12238.476553160543</v>
      </c>
      <c r="J84" s="13">
        <f t="shared" si="52"/>
        <v>22842.739428291541</v>
      </c>
      <c r="K84" s="13">
        <f t="shared" si="52"/>
        <v>14924.807310154163</v>
      </c>
      <c r="L84" s="13">
        <f t="shared" si="52"/>
        <v>1730.559035570895</v>
      </c>
      <c r="M84" s="13">
        <f t="shared" si="52"/>
        <v>200.45346487021726</v>
      </c>
      <c r="N84" s="13">
        <f t="shared" si="52"/>
        <v>184.99000846632052</v>
      </c>
      <c r="O84" s="13">
        <f t="shared" si="52"/>
        <v>186.0933006999899</v>
      </c>
      <c r="P84" s="13">
        <f t="shared" si="52"/>
        <v>171.644396842677</v>
      </c>
      <c r="Q84" s="13">
        <f t="shared" si="52"/>
        <v>519.5612202637742</v>
      </c>
      <c r="R84" s="13">
        <f t="shared" si="52"/>
        <v>2513.0614162323764</v>
      </c>
      <c r="S84" s="13">
        <f t="shared" si="52"/>
        <v>11458.036540234018</v>
      </c>
      <c r="T84" s="13">
        <f t="shared" si="52"/>
        <v>74299.367344561397</v>
      </c>
      <c r="U84" s="13">
        <f t="shared" si="52"/>
        <v>100374.36864877584</v>
      </c>
      <c r="V84" s="13">
        <f t="shared" si="52"/>
        <v>95404.489694124612</v>
      </c>
      <c r="W84" s="13">
        <f t="shared" si="52"/>
        <v>44606.148155168601</v>
      </c>
      <c r="X84" s="13">
        <f t="shared" si="52"/>
        <v>3078.5726410474495</v>
      </c>
      <c r="Y84" s="13">
        <f t="shared" si="52"/>
        <v>252.61700516792487</v>
      </c>
      <c r="Z84" s="13">
        <f t="shared" si="52"/>
        <v>198.49727548965822</v>
      </c>
      <c r="AA84" s="13">
        <f t="shared" si="52"/>
        <v>186.0933006999899</v>
      </c>
    </row>
    <row r="85" spans="1:27" ht="15.75" x14ac:dyDescent="0.25">
      <c r="A85" s="718"/>
      <c r="B85" s="8" t="str">
        <f t="shared" si="50"/>
        <v>Freezer</v>
      </c>
      <c r="C85" s="13">
        <f t="shared" ref="C85:AA85" si="53">C50*C65*C$76*C$79</f>
        <v>0</v>
      </c>
      <c r="D85" s="13">
        <f t="shared" si="53"/>
        <v>0</v>
      </c>
      <c r="E85" s="13">
        <f t="shared" si="53"/>
        <v>0</v>
      </c>
      <c r="F85" s="13">
        <f t="shared" si="53"/>
        <v>0</v>
      </c>
      <c r="G85" s="13">
        <f t="shared" si="53"/>
        <v>0</v>
      </c>
      <c r="H85" s="13">
        <f t="shared" si="53"/>
        <v>0</v>
      </c>
      <c r="I85" s="13">
        <f t="shared" si="53"/>
        <v>0</v>
      </c>
      <c r="J85" s="13">
        <f t="shared" si="53"/>
        <v>0</v>
      </c>
      <c r="K85" s="13">
        <f t="shared" si="53"/>
        <v>0</v>
      </c>
      <c r="L85" s="13">
        <f t="shared" si="53"/>
        <v>0</v>
      </c>
      <c r="M85" s="13">
        <f t="shared" si="53"/>
        <v>0</v>
      </c>
      <c r="N85" s="13">
        <f t="shared" si="53"/>
        <v>0</v>
      </c>
      <c r="O85" s="13">
        <f t="shared" si="53"/>
        <v>0</v>
      </c>
      <c r="P85" s="13">
        <f t="shared" si="53"/>
        <v>0</v>
      </c>
      <c r="Q85" s="13">
        <f t="shared" si="53"/>
        <v>0</v>
      </c>
      <c r="R85" s="13">
        <f t="shared" si="53"/>
        <v>0</v>
      </c>
      <c r="S85" s="13">
        <f t="shared" si="53"/>
        <v>0</v>
      </c>
      <c r="T85" s="13">
        <f t="shared" si="53"/>
        <v>0</v>
      </c>
      <c r="U85" s="13">
        <f t="shared" si="53"/>
        <v>0</v>
      </c>
      <c r="V85" s="13">
        <f t="shared" si="53"/>
        <v>0</v>
      </c>
      <c r="W85" s="13">
        <f t="shared" si="53"/>
        <v>0</v>
      </c>
      <c r="X85" s="13">
        <f t="shared" si="53"/>
        <v>0</v>
      </c>
      <c r="Y85" s="13">
        <f t="shared" si="53"/>
        <v>0</v>
      </c>
      <c r="Z85" s="13">
        <f t="shared" si="53"/>
        <v>0</v>
      </c>
      <c r="AA85" s="13">
        <f t="shared" si="53"/>
        <v>0</v>
      </c>
    </row>
    <row r="86" spans="1:27" ht="15.75" x14ac:dyDescent="0.25">
      <c r="A86" s="718"/>
      <c r="B86" s="8" t="str">
        <f t="shared" si="50"/>
        <v>Heating</v>
      </c>
      <c r="C86" s="13">
        <f t="shared" ref="C86:AA86" si="54">C51*C66*C$76*C$79</f>
        <v>0</v>
      </c>
      <c r="D86" s="13">
        <f t="shared" si="54"/>
        <v>0</v>
      </c>
      <c r="E86" s="13">
        <f t="shared" si="54"/>
        <v>0</v>
      </c>
      <c r="F86" s="13">
        <f t="shared" si="54"/>
        <v>14.423071020509342</v>
      </c>
      <c r="G86" s="13">
        <f t="shared" si="54"/>
        <v>8.6422563770462411</v>
      </c>
      <c r="H86" s="13">
        <f t="shared" si="54"/>
        <v>1.1999689444116002</v>
      </c>
      <c r="I86" s="13">
        <f t="shared" si="54"/>
        <v>0.10995955426881002</v>
      </c>
      <c r="J86" s="13">
        <f t="shared" si="54"/>
        <v>0.37296650110985996</v>
      </c>
      <c r="K86" s="13">
        <f t="shared" si="54"/>
        <v>1039.4800719485593</v>
      </c>
      <c r="L86" s="13">
        <f t="shared" si="54"/>
        <v>8941.6407736672245</v>
      </c>
      <c r="M86" s="13">
        <f t="shared" si="54"/>
        <v>32999.434809417799</v>
      </c>
      <c r="N86" s="13">
        <f t="shared" si="54"/>
        <v>68908.022202062712</v>
      </c>
      <c r="O86" s="13">
        <f t="shared" si="54"/>
        <v>75206.990674201326</v>
      </c>
      <c r="P86" s="13">
        <f t="shared" si="54"/>
        <v>63251.652826779777</v>
      </c>
      <c r="Q86" s="13">
        <f t="shared" si="54"/>
        <v>49811.556293134512</v>
      </c>
      <c r="R86" s="13">
        <f t="shared" si="54"/>
        <v>21739.353471971197</v>
      </c>
      <c r="S86" s="13">
        <f t="shared" si="54"/>
        <v>6683.7428808508512</v>
      </c>
      <c r="T86" s="13">
        <f t="shared" si="54"/>
        <v>400.01734735385548</v>
      </c>
      <c r="U86" s="13">
        <f t="shared" si="54"/>
        <v>4.7065872503357928</v>
      </c>
      <c r="V86" s="13">
        <f t="shared" si="54"/>
        <v>7.0576272265496787</v>
      </c>
      <c r="W86" s="13">
        <f t="shared" si="54"/>
        <v>6907.3585106273267</v>
      </c>
      <c r="X86" s="13">
        <f t="shared" si="54"/>
        <v>20386.352819329866</v>
      </c>
      <c r="Y86" s="13">
        <f t="shared" si="54"/>
        <v>45124.936155513191</v>
      </c>
      <c r="Z86" s="13">
        <f t="shared" si="54"/>
        <v>75603.690249646213</v>
      </c>
      <c r="AA86" s="13">
        <f t="shared" si="54"/>
        <v>75206.990674201326</v>
      </c>
    </row>
    <row r="87" spans="1:27" ht="15.75" x14ac:dyDescent="0.25">
      <c r="A87" s="718"/>
      <c r="B87" s="8" t="str">
        <f t="shared" si="50"/>
        <v>HVAC</v>
      </c>
      <c r="C87" s="13">
        <f t="shared" ref="C87:AA87" si="55">C52*C67*C$76*C$79</f>
        <v>0</v>
      </c>
      <c r="D87" s="13">
        <f t="shared" si="55"/>
        <v>1609.2419999232361</v>
      </c>
      <c r="E87" s="13">
        <f t="shared" si="55"/>
        <v>2494.5475593713008</v>
      </c>
      <c r="F87" s="13">
        <f t="shared" si="55"/>
        <v>2211.4102112281294</v>
      </c>
      <c r="G87" s="13">
        <f t="shared" si="55"/>
        <v>4099.6990454747574</v>
      </c>
      <c r="H87" s="13">
        <f t="shared" si="55"/>
        <v>29270.613292724021</v>
      </c>
      <c r="I87" s="13">
        <f t="shared" si="55"/>
        <v>40678.735049951174</v>
      </c>
      <c r="J87" s="13">
        <f t="shared" si="55"/>
        <v>39205.416778812098</v>
      </c>
      <c r="K87" s="13">
        <f t="shared" si="55"/>
        <v>20169.999206166845</v>
      </c>
      <c r="L87" s="13">
        <f t="shared" si="55"/>
        <v>3191.2741372228334</v>
      </c>
      <c r="M87" s="13">
        <f t="shared" si="55"/>
        <v>1862.5274341496527</v>
      </c>
      <c r="N87" s="13">
        <f t="shared" si="55"/>
        <v>3774.9763731161534</v>
      </c>
      <c r="O87" s="13">
        <f t="shared" si="55"/>
        <v>4083.5194928792039</v>
      </c>
      <c r="P87" s="13">
        <f t="shared" si="55"/>
        <v>3436.2203437150674</v>
      </c>
      <c r="Q87" s="13">
        <f t="shared" si="55"/>
        <v>2750.759434549027</v>
      </c>
      <c r="R87" s="13">
        <f t="shared" si="55"/>
        <v>1466.6146858833388</v>
      </c>
      <c r="S87" s="13">
        <f t="shared" si="55"/>
        <v>1694.5859595352883</v>
      </c>
      <c r="T87" s="13">
        <f t="shared" si="55"/>
        <v>8669.4068361702703</v>
      </c>
      <c r="U87" s="13">
        <f t="shared" si="55"/>
        <v>11682.967221953049</v>
      </c>
      <c r="V87" s="13">
        <f t="shared" si="55"/>
        <v>11104.612626825437</v>
      </c>
      <c r="W87" s="13">
        <f t="shared" si="55"/>
        <v>5564.8744375515344</v>
      </c>
      <c r="X87" s="13">
        <f t="shared" si="55"/>
        <v>1459.3786454766464</v>
      </c>
      <c r="Y87" s="13">
        <f t="shared" si="55"/>
        <v>2466.5636102596268</v>
      </c>
      <c r="Z87" s="13">
        <f t="shared" si="55"/>
        <v>4106.367097199538</v>
      </c>
      <c r="AA87" s="13">
        <f t="shared" si="55"/>
        <v>4083.5194928792039</v>
      </c>
    </row>
    <row r="88" spans="1:27" ht="15.75" x14ac:dyDescent="0.25">
      <c r="A88" s="718"/>
      <c r="B88" s="8" t="str">
        <f t="shared" si="50"/>
        <v>Lighting</v>
      </c>
      <c r="C88" s="13">
        <f t="shared" ref="C88:AA88" si="56">C53*C68*C$76*C$79</f>
        <v>0</v>
      </c>
      <c r="D88" s="13">
        <f t="shared" si="56"/>
        <v>5.337496157925</v>
      </c>
      <c r="E88" s="13">
        <f t="shared" si="56"/>
        <v>12.15877335568042</v>
      </c>
      <c r="F88" s="13">
        <f t="shared" si="56"/>
        <v>30.527752168994848</v>
      </c>
      <c r="G88" s="13">
        <f t="shared" si="56"/>
        <v>50.058857462787813</v>
      </c>
      <c r="H88" s="13">
        <f t="shared" si="56"/>
        <v>143.49620839918322</v>
      </c>
      <c r="I88" s="13">
        <f t="shared" si="56"/>
        <v>262.3103321049137</v>
      </c>
      <c r="J88" s="13">
        <f t="shared" si="56"/>
        <v>369.93072159355614</v>
      </c>
      <c r="K88" s="13">
        <f t="shared" si="56"/>
        <v>400.43318696808831</v>
      </c>
      <c r="L88" s="13">
        <f t="shared" si="56"/>
        <v>226.61974500960244</v>
      </c>
      <c r="M88" s="13">
        <f t="shared" si="56"/>
        <v>291.09846027070608</v>
      </c>
      <c r="N88" s="13">
        <f t="shared" si="56"/>
        <v>355.32979454687188</v>
      </c>
      <c r="O88" s="13">
        <f t="shared" si="56"/>
        <v>378.38325267349461</v>
      </c>
      <c r="P88" s="13">
        <f t="shared" si="56"/>
        <v>332.7895986389654</v>
      </c>
      <c r="Q88" s="13">
        <f t="shared" si="56"/>
        <v>371.7826127309271</v>
      </c>
      <c r="R88" s="13">
        <f t="shared" si="56"/>
        <v>340.90521462301632</v>
      </c>
      <c r="S88" s="13">
        <f t="shared" si="56"/>
        <v>335.37247837771247</v>
      </c>
      <c r="T88" s="13">
        <f t="shared" si="56"/>
        <v>582.22060271799751</v>
      </c>
      <c r="U88" s="13">
        <f t="shared" si="56"/>
        <v>576.80889443009551</v>
      </c>
      <c r="V88" s="13">
        <f t="shared" si="56"/>
        <v>599.57454044849442</v>
      </c>
      <c r="W88" s="13">
        <f t="shared" si="56"/>
        <v>626.94912404252557</v>
      </c>
      <c r="X88" s="13">
        <f t="shared" si="56"/>
        <v>339.75960700268854</v>
      </c>
      <c r="Y88" s="13">
        <f t="shared" si="56"/>
        <v>379.17317609469183</v>
      </c>
      <c r="Z88" s="13">
        <f t="shared" si="56"/>
        <v>384.78114092264769</v>
      </c>
      <c r="AA88" s="13">
        <f t="shared" si="56"/>
        <v>378.38325267349461</v>
      </c>
    </row>
    <row r="89" spans="1:27" ht="15.75" x14ac:dyDescent="0.25">
      <c r="A89" s="718"/>
      <c r="B89" s="8" t="str">
        <f t="shared" si="50"/>
        <v>Miscellaneous</v>
      </c>
      <c r="C89" s="13">
        <f t="shared" ref="C89:AA89" si="57">C54*C69*C$76*C$79</f>
        <v>0</v>
      </c>
      <c r="D89" s="13">
        <f t="shared" si="57"/>
        <v>0</v>
      </c>
      <c r="E89" s="13">
        <f t="shared" si="57"/>
        <v>0</v>
      </c>
      <c r="F89" s="13">
        <f t="shared" si="57"/>
        <v>0</v>
      </c>
      <c r="G89" s="13">
        <f t="shared" si="57"/>
        <v>0</v>
      </c>
      <c r="H89" s="13">
        <f t="shared" si="57"/>
        <v>0</v>
      </c>
      <c r="I89" s="13">
        <f t="shared" si="57"/>
        <v>0</v>
      </c>
      <c r="J89" s="13">
        <f t="shared" si="57"/>
        <v>0</v>
      </c>
      <c r="K89" s="13">
        <f t="shared" si="57"/>
        <v>0</v>
      </c>
      <c r="L89" s="13">
        <f t="shared" si="57"/>
        <v>0.50088077908782003</v>
      </c>
      <c r="M89" s="13">
        <f t="shared" si="57"/>
        <v>1.0502469586989855</v>
      </c>
      <c r="N89" s="13">
        <f t="shared" si="57"/>
        <v>1.0690398713176299</v>
      </c>
      <c r="O89" s="13">
        <f t="shared" si="57"/>
        <v>1.0499497179480566</v>
      </c>
      <c r="P89" s="13">
        <f t="shared" si="57"/>
        <v>0.9627958646653072</v>
      </c>
      <c r="Q89" s="13">
        <f t="shared" si="57"/>
        <v>1.1234607344092031</v>
      </c>
      <c r="R89" s="13">
        <f t="shared" si="57"/>
        <v>1.0941482132607645</v>
      </c>
      <c r="S89" s="13">
        <f t="shared" si="57"/>
        <v>1.1853583739637286</v>
      </c>
      <c r="T89" s="13">
        <f t="shared" si="57"/>
        <v>2.3082017794585687</v>
      </c>
      <c r="U89" s="13">
        <f t="shared" si="57"/>
        <v>2.3860590554975167</v>
      </c>
      <c r="V89" s="13">
        <f t="shared" si="57"/>
        <v>2.3840890367279974</v>
      </c>
      <c r="W89" s="13">
        <f t="shared" si="57"/>
        <v>2.3079401428634787</v>
      </c>
      <c r="X89" s="13">
        <f t="shared" si="57"/>
        <v>1.1280586958077654</v>
      </c>
      <c r="Y89" s="13">
        <f t="shared" si="57"/>
        <v>1.1457821013021028</v>
      </c>
      <c r="Z89" s="13">
        <f t="shared" si="57"/>
        <v>1.0991567572947156</v>
      </c>
      <c r="AA89" s="13">
        <f t="shared" si="57"/>
        <v>1.0499497179480566</v>
      </c>
    </row>
    <row r="90" spans="1:27" ht="15.75" x14ac:dyDescent="0.25">
      <c r="A90" s="718"/>
      <c r="B90" s="8" t="str">
        <f t="shared" si="50"/>
        <v>Pool Spa</v>
      </c>
      <c r="C90" s="13">
        <f t="shared" ref="C90:AA90" si="58">C55*C70*C$76*C$79</f>
        <v>0</v>
      </c>
      <c r="D90" s="13">
        <f t="shared" si="58"/>
        <v>0</v>
      </c>
      <c r="E90" s="13">
        <f t="shared" si="58"/>
        <v>0</v>
      </c>
      <c r="F90" s="13">
        <f t="shared" si="58"/>
        <v>0</v>
      </c>
      <c r="G90" s="13">
        <f t="shared" si="58"/>
        <v>0</v>
      </c>
      <c r="H90" s="13">
        <f t="shared" si="58"/>
        <v>0</v>
      </c>
      <c r="I90" s="13">
        <f t="shared" si="58"/>
        <v>0</v>
      </c>
      <c r="J90" s="13">
        <f t="shared" si="58"/>
        <v>0</v>
      </c>
      <c r="K90" s="13">
        <f t="shared" si="58"/>
        <v>0</v>
      </c>
      <c r="L90" s="13">
        <f t="shared" si="58"/>
        <v>0</v>
      </c>
      <c r="M90" s="13">
        <f t="shared" si="58"/>
        <v>0</v>
      </c>
      <c r="N90" s="13">
        <f t="shared" si="58"/>
        <v>0</v>
      </c>
      <c r="O90" s="13">
        <f t="shared" si="58"/>
        <v>0</v>
      </c>
      <c r="P90" s="13">
        <f t="shared" si="58"/>
        <v>0</v>
      </c>
      <c r="Q90" s="13">
        <f t="shared" si="58"/>
        <v>0</v>
      </c>
      <c r="R90" s="13">
        <f t="shared" si="58"/>
        <v>0</v>
      </c>
      <c r="S90" s="13">
        <f t="shared" si="58"/>
        <v>0</v>
      </c>
      <c r="T90" s="13">
        <f t="shared" si="58"/>
        <v>0</v>
      </c>
      <c r="U90" s="13">
        <f t="shared" si="58"/>
        <v>0</v>
      </c>
      <c r="V90" s="13">
        <f t="shared" si="58"/>
        <v>0</v>
      </c>
      <c r="W90" s="13">
        <f t="shared" si="58"/>
        <v>0</v>
      </c>
      <c r="X90" s="13">
        <f t="shared" si="58"/>
        <v>0</v>
      </c>
      <c r="Y90" s="13">
        <f t="shared" si="58"/>
        <v>0</v>
      </c>
      <c r="Z90" s="13">
        <f t="shared" si="58"/>
        <v>0</v>
      </c>
      <c r="AA90" s="13">
        <f t="shared" si="58"/>
        <v>0</v>
      </c>
    </row>
    <row r="91" spans="1:27" ht="15.75" x14ac:dyDescent="0.25">
      <c r="A91" s="718"/>
      <c r="B91" s="8" t="str">
        <f t="shared" si="50"/>
        <v>Refrigeration</v>
      </c>
      <c r="C91" s="13">
        <f t="shared" ref="C91:AA91" si="59">C56*C71*C$76*C$79</f>
        <v>0</v>
      </c>
      <c r="D91" s="13">
        <f t="shared" si="59"/>
        <v>0</v>
      </c>
      <c r="E91" s="13">
        <f t="shared" si="59"/>
        <v>4.2489879672239992</v>
      </c>
      <c r="F91" s="13">
        <f t="shared" si="59"/>
        <v>23.957611501824001</v>
      </c>
      <c r="G91" s="13">
        <f t="shared" si="59"/>
        <v>53.259633823967995</v>
      </c>
      <c r="H91" s="13">
        <f t="shared" si="59"/>
        <v>181.86313157298</v>
      </c>
      <c r="I91" s="13">
        <f t="shared" si="59"/>
        <v>265.01138577406351</v>
      </c>
      <c r="J91" s="13">
        <f t="shared" si="59"/>
        <v>320.38413637229996</v>
      </c>
      <c r="K91" s="13">
        <f t="shared" si="59"/>
        <v>304.34804701136557</v>
      </c>
      <c r="L91" s="13">
        <f t="shared" si="59"/>
        <v>163.49214985035076</v>
      </c>
      <c r="M91" s="13">
        <f t="shared" si="59"/>
        <v>179.25677020015297</v>
      </c>
      <c r="N91" s="13">
        <f t="shared" si="59"/>
        <v>177.55451576671317</v>
      </c>
      <c r="O91" s="13">
        <f t="shared" si="59"/>
        <v>169.69196950815427</v>
      </c>
      <c r="P91" s="13">
        <f t="shared" si="59"/>
        <v>159.92261345173483</v>
      </c>
      <c r="Q91" s="13">
        <f t="shared" si="59"/>
        <v>189.22508950745697</v>
      </c>
      <c r="R91" s="13">
        <f t="shared" si="59"/>
        <v>186.78285892235073</v>
      </c>
      <c r="S91" s="13">
        <f t="shared" si="59"/>
        <v>213.05679191462039</v>
      </c>
      <c r="T91" s="13">
        <f t="shared" si="59"/>
        <v>445.99045359771253</v>
      </c>
      <c r="U91" s="13">
        <f t="shared" si="59"/>
        <v>471.70041139077915</v>
      </c>
      <c r="V91" s="13">
        <f t="shared" si="59"/>
        <v>471.41473393859513</v>
      </c>
      <c r="W91" s="13">
        <f t="shared" si="59"/>
        <v>425.14476853388754</v>
      </c>
      <c r="X91" s="13">
        <f t="shared" si="59"/>
        <v>202.72173264783893</v>
      </c>
      <c r="Y91" s="13">
        <f t="shared" si="59"/>
        <v>195.56276467297693</v>
      </c>
      <c r="Z91" s="13">
        <f t="shared" si="59"/>
        <v>182.55656409955216</v>
      </c>
      <c r="AA91" s="13">
        <f t="shared" si="59"/>
        <v>169.69196950815427</v>
      </c>
    </row>
    <row r="92" spans="1:27" ht="15.75" customHeight="1" x14ac:dyDescent="0.25">
      <c r="A92" s="718"/>
      <c r="B92" s="8" t="str">
        <f t="shared" si="50"/>
        <v>Water Heating</v>
      </c>
      <c r="C92" s="13">
        <f t="shared" ref="C92:AA92" si="60">C57*C72*C$76*C$79</f>
        <v>0</v>
      </c>
      <c r="D92" s="13">
        <f t="shared" si="60"/>
        <v>0</v>
      </c>
      <c r="E92" s="13">
        <f t="shared" si="60"/>
        <v>0</v>
      </c>
      <c r="F92" s="13">
        <f t="shared" si="60"/>
        <v>75.961669470056378</v>
      </c>
      <c r="G92" s="13">
        <f t="shared" si="60"/>
        <v>153.692189137344</v>
      </c>
      <c r="H92" s="13">
        <f t="shared" si="60"/>
        <v>337.975213943136</v>
      </c>
      <c r="I92" s="13">
        <f t="shared" si="60"/>
        <v>304.423922876745</v>
      </c>
      <c r="J92" s="13">
        <f t="shared" si="60"/>
        <v>289.73685771300813</v>
      </c>
      <c r="K92" s="13">
        <f t="shared" si="60"/>
        <v>317.77723303801167</v>
      </c>
      <c r="L92" s="13">
        <f t="shared" si="60"/>
        <v>173.53971034079905</v>
      </c>
      <c r="M92" s="13">
        <f t="shared" si="60"/>
        <v>221.56617020609187</v>
      </c>
      <c r="N92" s="13">
        <f t="shared" si="60"/>
        <v>299.4088902915006</v>
      </c>
      <c r="O92" s="13">
        <f t="shared" si="60"/>
        <v>325.69883682743364</v>
      </c>
      <c r="P92" s="13">
        <f t="shared" si="60"/>
        <v>287.17926041657631</v>
      </c>
      <c r="Q92" s="13">
        <f t="shared" si="60"/>
        <v>321.73947572730367</v>
      </c>
      <c r="R92" s="13">
        <f t="shared" si="60"/>
        <v>287.31413840197729</v>
      </c>
      <c r="S92" s="13">
        <f t="shared" si="60"/>
        <v>297.08820969508412</v>
      </c>
      <c r="T92" s="13">
        <f t="shared" si="60"/>
        <v>550.98197943721095</v>
      </c>
      <c r="U92" s="13">
        <f t="shared" si="60"/>
        <v>484.16352472385262</v>
      </c>
      <c r="V92" s="13">
        <f t="shared" si="60"/>
        <v>455.2452048572307</v>
      </c>
      <c r="W92" s="13">
        <f t="shared" si="60"/>
        <v>495.84669874899282</v>
      </c>
      <c r="X92" s="13">
        <f t="shared" si="60"/>
        <v>269.27847229387737</v>
      </c>
      <c r="Y92" s="13">
        <f t="shared" si="60"/>
        <v>300.78656216586342</v>
      </c>
      <c r="Z92" s="13">
        <f t="shared" si="60"/>
        <v>327.86889462559168</v>
      </c>
      <c r="AA92" s="13">
        <f t="shared" si="60"/>
        <v>325.69883682743364</v>
      </c>
    </row>
    <row r="93" spans="1:27" ht="15.75" customHeight="1" x14ac:dyDescent="0.25">
      <c r="A93" s="718"/>
      <c r="B93" s="181" t="str">
        <f t="shared" si="50"/>
        <v>Motors(uses bus. load shape)</v>
      </c>
      <c r="C93" s="2"/>
      <c r="D93" s="2"/>
      <c r="E93" s="2"/>
      <c r="F93" s="2"/>
      <c r="G93" s="2"/>
      <c r="H93" s="2"/>
      <c r="I93" s="2"/>
      <c r="J93" s="2"/>
      <c r="K93" s="2"/>
      <c r="L93" s="2"/>
      <c r="M93" s="2"/>
      <c r="N93" s="2"/>
      <c r="O93" s="2"/>
      <c r="P93" s="2"/>
      <c r="Q93" s="2"/>
      <c r="R93" s="2"/>
      <c r="S93" s="2"/>
      <c r="T93" s="2"/>
      <c r="U93" s="2"/>
      <c r="V93" s="2"/>
      <c r="W93" s="2"/>
      <c r="X93" s="2"/>
      <c r="Y93" s="2"/>
      <c r="Z93" s="2"/>
      <c r="AA93" s="2"/>
    </row>
    <row r="94" spans="1:27" ht="15.75" customHeight="1" x14ac:dyDescent="0.25">
      <c r="A94" s="718"/>
      <c r="B94" s="168" t="s">
        <v>16</v>
      </c>
      <c r="C94" s="13">
        <f>SUM(C83:C93)</f>
        <v>0</v>
      </c>
      <c r="D94" s="13">
        <f>SUM(D83:D93)</f>
        <v>1614.5794960811611</v>
      </c>
      <c r="E94" s="13">
        <f t="shared" ref="E94:AA94" si="61">SUM(E83:E93)</f>
        <v>2511.2184235747841</v>
      </c>
      <c r="F94" s="13">
        <f t="shared" si="61"/>
        <v>2371.3120250721827</v>
      </c>
      <c r="G94" s="13">
        <f t="shared" si="61"/>
        <v>4534.7996915488802</v>
      </c>
      <c r="H94" s="13">
        <f t="shared" si="61"/>
        <v>32055.281938323635</v>
      </c>
      <c r="I94" s="13">
        <f t="shared" si="61"/>
        <v>54012.53547788749</v>
      </c>
      <c r="J94" s="13">
        <f t="shared" si="61"/>
        <v>63329.696798222823</v>
      </c>
      <c r="K94" s="13">
        <f t="shared" si="61"/>
        <v>37472.88292678311</v>
      </c>
      <c r="L94" s="13">
        <f t="shared" si="61"/>
        <v>14556.264280443829</v>
      </c>
      <c r="M94" s="13">
        <f t="shared" si="61"/>
        <v>36011.730554407499</v>
      </c>
      <c r="N94" s="13">
        <f t="shared" si="61"/>
        <v>74224.639265096412</v>
      </c>
      <c r="O94" s="13">
        <f t="shared" si="61"/>
        <v>80918.987296961117</v>
      </c>
      <c r="P94" s="13">
        <f t="shared" si="61"/>
        <v>68117.964903336207</v>
      </c>
      <c r="Q94" s="13">
        <f t="shared" si="61"/>
        <v>54348.069878363174</v>
      </c>
      <c r="R94" s="13">
        <f t="shared" si="61"/>
        <v>26738.967637279915</v>
      </c>
      <c r="S94" s="13">
        <f t="shared" si="61"/>
        <v>20918.595171801066</v>
      </c>
      <c r="T94" s="13">
        <f t="shared" si="61"/>
        <v>86155.235461729855</v>
      </c>
      <c r="U94" s="13">
        <f t="shared" si="61"/>
        <v>115220.89248912271</v>
      </c>
      <c r="V94" s="13">
        <f t="shared" si="61"/>
        <v>109588.18536431955</v>
      </c>
      <c r="W94" s="13">
        <f t="shared" si="61"/>
        <v>59402.079875993935</v>
      </c>
      <c r="X94" s="13">
        <f t="shared" si="61"/>
        <v>25940.027957427981</v>
      </c>
      <c r="Y94" s="13">
        <f t="shared" si="61"/>
        <v>49063.60756538625</v>
      </c>
      <c r="Z94" s="13">
        <f t="shared" si="61"/>
        <v>81375.595739858996</v>
      </c>
      <c r="AA94" s="13">
        <f t="shared" si="61"/>
        <v>80918.987296961117</v>
      </c>
    </row>
    <row r="95" spans="1:27" ht="16.5" customHeight="1" thickBot="1" x14ac:dyDescent="0.3">
      <c r="A95" s="719"/>
      <c r="B95" s="94" t="s">
        <v>17</v>
      </c>
      <c r="C95" s="14">
        <f>C94</f>
        <v>0</v>
      </c>
      <c r="D95" s="14">
        <f>C95+D94</f>
        <v>1614.5794960811611</v>
      </c>
      <c r="E95" s="14">
        <f t="shared" ref="E95:AA95" si="62">D95+E94</f>
        <v>4125.7979196559454</v>
      </c>
      <c r="F95" s="14">
        <f t="shared" si="62"/>
        <v>6497.1099447281285</v>
      </c>
      <c r="G95" s="14">
        <f t="shared" si="62"/>
        <v>11031.909636277009</v>
      </c>
      <c r="H95" s="14">
        <f t="shared" si="62"/>
        <v>43087.191574600642</v>
      </c>
      <c r="I95" s="14">
        <f t="shared" si="62"/>
        <v>97099.727052488131</v>
      </c>
      <c r="J95" s="14">
        <f t="shared" si="62"/>
        <v>160429.42385071097</v>
      </c>
      <c r="K95" s="14">
        <f t="shared" si="62"/>
        <v>197902.30677749409</v>
      </c>
      <c r="L95" s="14">
        <f t="shared" si="62"/>
        <v>212458.57105793792</v>
      </c>
      <c r="M95" s="14">
        <f t="shared" si="62"/>
        <v>248470.30161234541</v>
      </c>
      <c r="N95" s="14">
        <f t="shared" si="62"/>
        <v>322694.94087744184</v>
      </c>
      <c r="O95" s="14">
        <f t="shared" si="62"/>
        <v>403613.92817440297</v>
      </c>
      <c r="P95" s="14">
        <f t="shared" si="62"/>
        <v>471731.89307773917</v>
      </c>
      <c r="Q95" s="14">
        <f t="shared" si="62"/>
        <v>526079.96295610233</v>
      </c>
      <c r="R95" s="14">
        <f t="shared" si="62"/>
        <v>552818.93059338222</v>
      </c>
      <c r="S95" s="14">
        <f t="shared" si="62"/>
        <v>573737.52576518327</v>
      </c>
      <c r="T95" s="14">
        <f t="shared" si="62"/>
        <v>659892.76122691308</v>
      </c>
      <c r="U95" s="14">
        <f t="shared" si="62"/>
        <v>775113.65371603577</v>
      </c>
      <c r="V95" s="14">
        <f t="shared" si="62"/>
        <v>884701.83908035536</v>
      </c>
      <c r="W95" s="14">
        <f t="shared" si="62"/>
        <v>944103.91895634925</v>
      </c>
      <c r="X95" s="14">
        <f t="shared" si="62"/>
        <v>970043.94691377727</v>
      </c>
      <c r="Y95" s="14">
        <f t="shared" si="62"/>
        <v>1019107.5544791635</v>
      </c>
      <c r="Z95" s="14">
        <f t="shared" si="62"/>
        <v>1100483.1502190225</v>
      </c>
      <c r="AA95" s="14">
        <f t="shared" si="62"/>
        <v>1181402.1375159835</v>
      </c>
    </row>
    <row r="96" spans="1:27" x14ac:dyDescent="0.25">
      <c r="A96" s="308"/>
      <c r="B96" s="301"/>
      <c r="C96" s="302"/>
      <c r="D96" s="301"/>
      <c r="E96" s="302"/>
      <c r="F96" s="301"/>
      <c r="G96" s="302"/>
      <c r="H96" s="301"/>
      <c r="I96" s="302"/>
      <c r="J96" s="301"/>
      <c r="K96" s="302"/>
      <c r="L96" s="301"/>
      <c r="M96" s="302"/>
      <c r="N96" s="301"/>
      <c r="O96" s="302"/>
      <c r="P96" s="301"/>
      <c r="Q96" s="302"/>
      <c r="R96" s="301"/>
      <c r="S96" s="302"/>
      <c r="T96" s="301"/>
      <c r="U96" s="302"/>
      <c r="V96" s="301"/>
      <c r="W96" s="302"/>
      <c r="X96" s="301"/>
      <c r="Y96" s="302"/>
      <c r="Z96" s="301"/>
      <c r="AA96" s="302"/>
    </row>
    <row r="112" spans="10:10" x14ac:dyDescent="0.25">
      <c r="J112" s="3"/>
    </row>
    <row r="113" spans="4:4" x14ac:dyDescent="0.25">
      <c r="D113" s="4"/>
    </row>
  </sheetData>
  <mergeCells count="8">
    <mergeCell ref="A82:A95"/>
    <mergeCell ref="A62:A72"/>
    <mergeCell ref="B75:B76"/>
    <mergeCell ref="A2:A14"/>
    <mergeCell ref="A17:A29"/>
    <mergeCell ref="A32:A44"/>
    <mergeCell ref="A75:A76"/>
    <mergeCell ref="A47:A59"/>
  </mergeCells>
  <pageMargins left="0.7" right="0.7" top="0.75" bottom="0.75" header="0.3" footer="0.3"/>
  <pageSetup orientation="portrait" r:id="rId1"/>
  <headerFooter>
    <oddFooter>&amp;RSchedule JNG-D7.G</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5" tint="0.59999389629810485"/>
  </sheetPr>
  <dimension ref="A1:AI129"/>
  <sheetViews>
    <sheetView tabSelected="1" zoomScale="80" zoomScaleNormal="80" workbookViewId="0">
      <pane xSplit="2" topLeftCell="C1" activePane="topRight" state="frozen"/>
      <selection activeCell="B43" sqref="B43"/>
      <selection pane="topRight" activeCell="B43" sqref="B43"/>
    </sheetView>
  </sheetViews>
  <sheetFormatPr defaultRowHeight="15" x14ac:dyDescent="0.25"/>
  <cols>
    <col min="1" max="1" width="9.85546875" customWidth="1"/>
    <col min="2" max="2" width="24.85546875" customWidth="1"/>
    <col min="3" max="3" width="15.85546875" bestFit="1" customWidth="1"/>
    <col min="4" max="9" width="13.85546875" customWidth="1"/>
    <col min="10" max="16" width="14.140625" bestFit="1" customWidth="1"/>
    <col min="17" max="27" width="14.140625" customWidth="1"/>
    <col min="28" max="28" width="10.5703125" bestFit="1" customWidth="1"/>
    <col min="29" max="35" width="12" customWidth="1"/>
    <col min="40" max="40" width="9.140625" customWidth="1"/>
  </cols>
  <sheetData>
    <row r="1" spans="1:27" ht="15.75" thickBot="1" x14ac:dyDescent="0.3"/>
    <row r="2" spans="1:27" ht="15.75" customHeight="1" thickBot="1" x14ac:dyDescent="0.3">
      <c r="A2" s="730" t="s">
        <v>204</v>
      </c>
      <c r="B2" s="313" t="s">
        <v>10</v>
      </c>
      <c r="C2" s="102">
        <f>'1M - RES'!C2</f>
        <v>45658</v>
      </c>
      <c r="D2" s="102">
        <f>'1M - RES'!D2</f>
        <v>45689</v>
      </c>
      <c r="E2" s="102">
        <f>'1M - RES'!E2</f>
        <v>45717</v>
      </c>
      <c r="F2" s="102">
        <f>'1M - RES'!F2</f>
        <v>45748</v>
      </c>
      <c r="G2" s="102">
        <f>'1M - RES'!G2</f>
        <v>45778</v>
      </c>
      <c r="H2" s="102">
        <f>'1M - RES'!H2</f>
        <v>45809</v>
      </c>
      <c r="I2" s="102">
        <f>'1M - RES'!I2</f>
        <v>45839</v>
      </c>
      <c r="J2" s="102">
        <f>'1M - RES'!J2</f>
        <v>45870</v>
      </c>
      <c r="K2" s="102">
        <f>'1M - RES'!K2</f>
        <v>45901</v>
      </c>
      <c r="L2" s="102">
        <f>'1M - RES'!L2</f>
        <v>45931</v>
      </c>
      <c r="M2" s="102">
        <f>'1M - RES'!M2</f>
        <v>45962</v>
      </c>
      <c r="N2" s="102">
        <f>'1M - RES'!N2</f>
        <v>45992</v>
      </c>
      <c r="O2" s="102">
        <f>'1M - RES'!O2</f>
        <v>46023</v>
      </c>
      <c r="P2" s="102">
        <f>'1M - RES'!P2</f>
        <v>46054</v>
      </c>
      <c r="Q2" s="102">
        <f>'1M - RES'!Q2</f>
        <v>46082</v>
      </c>
      <c r="R2" s="102">
        <f>'1M - RES'!R2</f>
        <v>46113</v>
      </c>
      <c r="S2" s="102">
        <f>'1M - RES'!S2</f>
        <v>46143</v>
      </c>
      <c r="T2" s="102">
        <f>'1M - RES'!T2</f>
        <v>46174</v>
      </c>
      <c r="U2" s="102">
        <f>'1M - RES'!U2</f>
        <v>46204</v>
      </c>
      <c r="V2" s="102">
        <f>'1M - RES'!V2</f>
        <v>46235</v>
      </c>
      <c r="W2" s="102">
        <f>'1M - RES'!W2</f>
        <v>46266</v>
      </c>
      <c r="X2" s="102">
        <f>'1M - RES'!X2</f>
        <v>46296</v>
      </c>
      <c r="Y2" s="102">
        <f>'1M - RES'!Y2</f>
        <v>46327</v>
      </c>
      <c r="Z2" s="102">
        <f>'1M - RES'!Z2</f>
        <v>46357</v>
      </c>
      <c r="AA2" s="102">
        <f>'1M - RES'!AA2</f>
        <v>46388</v>
      </c>
    </row>
    <row r="3" spans="1:27" ht="15" customHeight="1" x14ac:dyDescent="0.25">
      <c r="A3" s="731"/>
      <c r="B3" s="312" t="s">
        <v>18</v>
      </c>
      <c r="C3" s="471">
        <f>'BIZ kWh ENTRY'!C86</f>
        <v>0</v>
      </c>
      <c r="D3" s="471">
        <f>'BIZ kWh ENTRY'!D86</f>
        <v>0</v>
      </c>
      <c r="E3" s="471">
        <f>'BIZ kWh ENTRY'!E86</f>
        <v>0</v>
      </c>
      <c r="F3" s="471">
        <f>'BIZ kWh ENTRY'!F86</f>
        <v>0</v>
      </c>
      <c r="G3" s="471">
        <f>'BIZ kWh ENTRY'!G86</f>
        <v>0</v>
      </c>
      <c r="H3" s="471">
        <f>'BIZ kWh ENTRY'!H86</f>
        <v>0</v>
      </c>
      <c r="I3" s="471">
        <f>'BIZ kWh ENTRY'!I86</f>
        <v>0</v>
      </c>
      <c r="J3" s="471">
        <f>'BIZ kWh ENTRY'!J86</f>
        <v>0</v>
      </c>
      <c r="K3" s="471">
        <f>'BIZ kWh ENTRY'!K86</f>
        <v>0</v>
      </c>
      <c r="L3" s="471">
        <f>'BIZ kWh ENTRY'!L86</f>
        <v>0</v>
      </c>
      <c r="M3" s="471">
        <f>'BIZ kWh ENTRY'!M86</f>
        <v>0</v>
      </c>
      <c r="N3" s="471">
        <f>SUM('BIZ kWh ENTRY'!N86:T86)</f>
        <v>0</v>
      </c>
      <c r="O3" s="109"/>
      <c r="P3" s="109"/>
      <c r="Q3" s="109"/>
      <c r="R3" s="109"/>
      <c r="S3" s="109"/>
      <c r="T3" s="109"/>
      <c r="U3" s="109"/>
      <c r="V3" s="109"/>
      <c r="W3" s="109"/>
      <c r="X3" s="109"/>
      <c r="Y3" s="109"/>
      <c r="Z3" s="109"/>
      <c r="AA3" s="109"/>
    </row>
    <row r="4" spans="1:27" x14ac:dyDescent="0.25">
      <c r="A4" s="731"/>
      <c r="B4" s="7" t="s">
        <v>0</v>
      </c>
      <c r="C4" s="471">
        <f>'BIZ kWh ENTRY'!C87</f>
        <v>0</v>
      </c>
      <c r="D4" s="471">
        <f>'BIZ kWh ENTRY'!D87</f>
        <v>0</v>
      </c>
      <c r="E4" s="471">
        <f>'BIZ kWh ENTRY'!E87</f>
        <v>0</v>
      </c>
      <c r="F4" s="471">
        <f>'BIZ kWh ENTRY'!F87</f>
        <v>0</v>
      </c>
      <c r="G4" s="471">
        <f>'BIZ kWh ENTRY'!G87</f>
        <v>0</v>
      </c>
      <c r="H4" s="471">
        <f>'BIZ kWh ENTRY'!H87</f>
        <v>0</v>
      </c>
      <c r="I4" s="471">
        <f>'BIZ kWh ENTRY'!I87</f>
        <v>0</v>
      </c>
      <c r="J4" s="471">
        <f>'BIZ kWh ENTRY'!J87</f>
        <v>0</v>
      </c>
      <c r="K4" s="471">
        <f>'BIZ kWh ENTRY'!K87</f>
        <v>0</v>
      </c>
      <c r="L4" s="471">
        <f>'BIZ kWh ENTRY'!L87</f>
        <v>0</v>
      </c>
      <c r="M4" s="471">
        <f>'BIZ kWh ENTRY'!M87</f>
        <v>0</v>
      </c>
      <c r="N4" s="471">
        <f>SUM('BIZ kWh ENTRY'!N87:T87)</f>
        <v>0</v>
      </c>
      <c r="O4" s="109"/>
      <c r="P4" s="109"/>
      <c r="Q4" s="109"/>
      <c r="R4" s="109"/>
      <c r="S4" s="109"/>
      <c r="T4" s="109"/>
      <c r="U4" s="109"/>
      <c r="V4" s="109"/>
      <c r="W4" s="109"/>
      <c r="X4" s="109"/>
      <c r="Y4" s="109"/>
      <c r="Z4" s="109"/>
      <c r="AA4" s="109"/>
    </row>
    <row r="5" spans="1:27" x14ac:dyDescent="0.25">
      <c r="A5" s="731"/>
      <c r="B5" s="6" t="s">
        <v>19</v>
      </c>
      <c r="C5" s="471">
        <f>'BIZ kWh ENTRY'!C88</f>
        <v>0</v>
      </c>
      <c r="D5" s="471">
        <f>'BIZ kWh ENTRY'!D88</f>
        <v>0</v>
      </c>
      <c r="E5" s="471">
        <f>'BIZ kWh ENTRY'!E88</f>
        <v>0</v>
      </c>
      <c r="F5" s="471">
        <f>'BIZ kWh ENTRY'!F88</f>
        <v>0</v>
      </c>
      <c r="G5" s="471">
        <f>'BIZ kWh ENTRY'!G88</f>
        <v>0</v>
      </c>
      <c r="H5" s="471">
        <f>'BIZ kWh ENTRY'!H88</f>
        <v>0</v>
      </c>
      <c r="I5" s="471">
        <f>'BIZ kWh ENTRY'!I88</f>
        <v>0</v>
      </c>
      <c r="J5" s="471">
        <f>'BIZ kWh ENTRY'!J88</f>
        <v>0</v>
      </c>
      <c r="K5" s="471">
        <f>'BIZ kWh ENTRY'!K88</f>
        <v>0</v>
      </c>
      <c r="L5" s="471">
        <f>'BIZ kWh ENTRY'!L88</f>
        <v>0</v>
      </c>
      <c r="M5" s="471">
        <f>'BIZ kWh ENTRY'!M88</f>
        <v>0</v>
      </c>
      <c r="N5" s="471">
        <f>SUM('BIZ kWh ENTRY'!N88:T88)</f>
        <v>0</v>
      </c>
      <c r="O5" s="109"/>
      <c r="P5" s="109"/>
      <c r="Q5" s="109"/>
      <c r="R5" s="109"/>
      <c r="S5" s="109"/>
      <c r="T5" s="109"/>
      <c r="U5" s="109"/>
      <c r="V5" s="109"/>
      <c r="W5" s="109"/>
      <c r="X5" s="109"/>
      <c r="Y5" s="109"/>
      <c r="Z5" s="109"/>
      <c r="AA5" s="109"/>
    </row>
    <row r="6" spans="1:27" x14ac:dyDescent="0.25">
      <c r="A6" s="731"/>
      <c r="B6" s="6" t="s">
        <v>1</v>
      </c>
      <c r="C6" s="471">
        <f>'BIZ kWh ENTRY'!C89</f>
        <v>0</v>
      </c>
      <c r="D6" s="471">
        <f>'BIZ kWh ENTRY'!D89</f>
        <v>0</v>
      </c>
      <c r="E6" s="471">
        <f>'BIZ kWh ENTRY'!E89</f>
        <v>0</v>
      </c>
      <c r="F6" s="471">
        <f>'BIZ kWh ENTRY'!F89</f>
        <v>0</v>
      </c>
      <c r="G6" s="471">
        <f>'BIZ kWh ENTRY'!G89</f>
        <v>0</v>
      </c>
      <c r="H6" s="471">
        <f>'BIZ kWh ENTRY'!H89</f>
        <v>0</v>
      </c>
      <c r="I6" s="471">
        <f>'BIZ kWh ENTRY'!I89</f>
        <v>0</v>
      </c>
      <c r="J6" s="471">
        <f>'BIZ kWh ENTRY'!J89</f>
        <v>0</v>
      </c>
      <c r="K6" s="471">
        <f>'BIZ kWh ENTRY'!K89</f>
        <v>0</v>
      </c>
      <c r="L6" s="471">
        <f>'BIZ kWh ENTRY'!L89</f>
        <v>0</v>
      </c>
      <c r="M6" s="471">
        <f>'BIZ kWh ENTRY'!M89</f>
        <v>0</v>
      </c>
      <c r="N6" s="471">
        <f>SUM('BIZ kWh ENTRY'!N89:T89)</f>
        <v>0</v>
      </c>
      <c r="O6" s="109"/>
      <c r="P6" s="109"/>
      <c r="Q6" s="109"/>
      <c r="R6" s="109"/>
      <c r="S6" s="109"/>
      <c r="T6" s="109"/>
      <c r="U6" s="109"/>
      <c r="V6" s="109"/>
      <c r="W6" s="109"/>
      <c r="X6" s="109"/>
      <c r="Y6" s="109"/>
      <c r="Z6" s="109"/>
      <c r="AA6" s="109"/>
    </row>
    <row r="7" spans="1:27" x14ac:dyDescent="0.25">
      <c r="A7" s="731"/>
      <c r="B7" s="7" t="s">
        <v>20</v>
      </c>
      <c r="C7" s="471">
        <f>'BIZ kWh ENTRY'!C90</f>
        <v>0</v>
      </c>
      <c r="D7" s="471">
        <f>'BIZ kWh ENTRY'!D90</f>
        <v>0</v>
      </c>
      <c r="E7" s="471">
        <f>'BIZ kWh ENTRY'!E90</f>
        <v>0</v>
      </c>
      <c r="F7" s="471">
        <f>'BIZ kWh ENTRY'!F90</f>
        <v>0</v>
      </c>
      <c r="G7" s="471">
        <f>'BIZ kWh ENTRY'!G90</f>
        <v>0</v>
      </c>
      <c r="H7" s="471">
        <f>'BIZ kWh ENTRY'!H90</f>
        <v>0</v>
      </c>
      <c r="I7" s="471">
        <f>'BIZ kWh ENTRY'!I90</f>
        <v>0</v>
      </c>
      <c r="J7" s="471">
        <f>'BIZ kWh ENTRY'!J90</f>
        <v>0</v>
      </c>
      <c r="K7" s="471">
        <f>'BIZ kWh ENTRY'!K90</f>
        <v>0</v>
      </c>
      <c r="L7" s="471">
        <f>'BIZ kWh ENTRY'!L90</f>
        <v>0</v>
      </c>
      <c r="M7" s="471">
        <f>'BIZ kWh ENTRY'!M90</f>
        <v>0</v>
      </c>
      <c r="N7" s="471">
        <f>SUM('BIZ kWh ENTRY'!N90:T90)</f>
        <v>0</v>
      </c>
      <c r="O7" s="109"/>
      <c r="P7" s="109"/>
      <c r="Q7" s="109"/>
      <c r="R7" s="109"/>
      <c r="S7" s="109"/>
      <c r="T7" s="109"/>
      <c r="U7" s="109"/>
      <c r="V7" s="109"/>
      <c r="W7" s="109"/>
      <c r="X7" s="109"/>
      <c r="Y7" s="109"/>
      <c r="Z7" s="109"/>
      <c r="AA7" s="109"/>
    </row>
    <row r="8" spans="1:27" x14ac:dyDescent="0.25">
      <c r="A8" s="731"/>
      <c r="B8" s="6" t="s">
        <v>9</v>
      </c>
      <c r="C8" s="471">
        <f>'BIZ kWh ENTRY'!C91</f>
        <v>0</v>
      </c>
      <c r="D8" s="471">
        <f>'BIZ kWh ENTRY'!D91</f>
        <v>0</v>
      </c>
      <c r="E8" s="471">
        <f>'BIZ kWh ENTRY'!E91</f>
        <v>0</v>
      </c>
      <c r="F8" s="471">
        <f>'BIZ kWh ENTRY'!F91</f>
        <v>0</v>
      </c>
      <c r="G8" s="471">
        <f>'BIZ kWh ENTRY'!G91</f>
        <v>0</v>
      </c>
      <c r="H8" s="471">
        <f>'BIZ kWh ENTRY'!H91</f>
        <v>0</v>
      </c>
      <c r="I8" s="471">
        <f>'BIZ kWh ENTRY'!I91</f>
        <v>0</v>
      </c>
      <c r="J8" s="471">
        <f>'BIZ kWh ENTRY'!J91</f>
        <v>0</v>
      </c>
      <c r="K8" s="471">
        <f>'BIZ kWh ENTRY'!K91</f>
        <v>0</v>
      </c>
      <c r="L8" s="471">
        <f>'BIZ kWh ENTRY'!L91</f>
        <v>0</v>
      </c>
      <c r="M8" s="471">
        <f>'BIZ kWh ENTRY'!M91</f>
        <v>0</v>
      </c>
      <c r="N8" s="471">
        <f>SUM('BIZ kWh ENTRY'!N91:T91)</f>
        <v>0</v>
      </c>
      <c r="O8" s="109"/>
      <c r="P8" s="109"/>
      <c r="Q8" s="109"/>
      <c r="R8" s="109"/>
      <c r="S8" s="109"/>
      <c r="T8" s="109"/>
      <c r="U8" s="109"/>
      <c r="V8" s="109"/>
      <c r="W8" s="109"/>
      <c r="X8" s="109"/>
      <c r="Y8" s="109"/>
      <c r="Z8" s="109"/>
      <c r="AA8" s="109"/>
    </row>
    <row r="9" spans="1:27" x14ac:dyDescent="0.25">
      <c r="A9" s="731"/>
      <c r="B9" s="6" t="s">
        <v>3</v>
      </c>
      <c r="C9" s="471">
        <f>'BIZ kWh ENTRY'!C92</f>
        <v>0</v>
      </c>
      <c r="D9" s="471">
        <f>'BIZ kWh ENTRY'!D92</f>
        <v>0</v>
      </c>
      <c r="E9" s="471">
        <f>'BIZ kWh ENTRY'!E92</f>
        <v>0</v>
      </c>
      <c r="F9" s="471">
        <f>'BIZ kWh ENTRY'!F92</f>
        <v>0</v>
      </c>
      <c r="G9" s="471">
        <f>'BIZ kWh ENTRY'!G92</f>
        <v>0</v>
      </c>
      <c r="H9" s="471">
        <f>'BIZ kWh ENTRY'!H92</f>
        <v>0</v>
      </c>
      <c r="I9" s="471">
        <f>'BIZ kWh ENTRY'!I92</f>
        <v>0</v>
      </c>
      <c r="J9" s="471">
        <f>'BIZ kWh ENTRY'!J92</f>
        <v>0</v>
      </c>
      <c r="K9" s="471">
        <f>'BIZ kWh ENTRY'!K92</f>
        <v>0</v>
      </c>
      <c r="L9" s="471">
        <f>'BIZ kWh ENTRY'!L92</f>
        <v>0</v>
      </c>
      <c r="M9" s="471">
        <f>'BIZ kWh ENTRY'!M92</f>
        <v>0</v>
      </c>
      <c r="N9" s="471">
        <f>SUM('BIZ kWh ENTRY'!N92:T92)</f>
        <v>0</v>
      </c>
      <c r="O9" s="109"/>
      <c r="P9" s="109"/>
      <c r="Q9" s="109"/>
      <c r="R9" s="109"/>
      <c r="S9" s="109"/>
      <c r="T9" s="109"/>
      <c r="U9" s="109"/>
      <c r="V9" s="109"/>
      <c r="W9" s="109"/>
      <c r="X9" s="109"/>
      <c r="Y9" s="109"/>
      <c r="Z9" s="109"/>
      <c r="AA9" s="109"/>
    </row>
    <row r="10" spans="1:27" x14ac:dyDescent="0.25">
      <c r="A10" s="731"/>
      <c r="B10" s="6" t="s">
        <v>4</v>
      </c>
      <c r="C10" s="471">
        <f>'BIZ kWh ENTRY'!C93</f>
        <v>0</v>
      </c>
      <c r="D10" s="471">
        <f>'BIZ kWh ENTRY'!D93</f>
        <v>0</v>
      </c>
      <c r="E10" s="471">
        <f>'BIZ kWh ENTRY'!E93</f>
        <v>0</v>
      </c>
      <c r="F10" s="471">
        <f>'BIZ kWh ENTRY'!F93</f>
        <v>29098.97</v>
      </c>
      <c r="G10" s="471">
        <f>'BIZ kWh ENTRY'!G93</f>
        <v>35230</v>
      </c>
      <c r="H10" s="471">
        <f>'BIZ kWh ENTRY'!H93</f>
        <v>0</v>
      </c>
      <c r="I10" s="471">
        <f>'BIZ kWh ENTRY'!I93</f>
        <v>2635</v>
      </c>
      <c r="J10" s="471">
        <f>'BIZ kWh ENTRY'!J93</f>
        <v>0</v>
      </c>
      <c r="K10" s="471">
        <f>'BIZ kWh ENTRY'!K93</f>
        <v>0</v>
      </c>
      <c r="L10" s="471">
        <f>'BIZ kWh ENTRY'!L93</f>
        <v>0</v>
      </c>
      <c r="M10" s="471">
        <f>'BIZ kWh ENTRY'!M93</f>
        <v>0</v>
      </c>
      <c r="N10" s="471">
        <f>SUM('BIZ kWh ENTRY'!N93:T93)</f>
        <v>20299.369919304198</v>
      </c>
      <c r="O10" s="109"/>
      <c r="P10" s="109"/>
      <c r="Q10" s="109"/>
      <c r="R10" s="109"/>
      <c r="S10" s="109"/>
      <c r="T10" s="109"/>
      <c r="U10" s="109"/>
      <c r="V10" s="109"/>
      <c r="W10" s="109"/>
      <c r="X10" s="109"/>
      <c r="Y10" s="109"/>
      <c r="Z10" s="109"/>
      <c r="AA10" s="109"/>
    </row>
    <row r="11" spans="1:27" x14ac:dyDescent="0.25">
      <c r="A11" s="731"/>
      <c r="B11" s="6" t="s">
        <v>5</v>
      </c>
      <c r="C11" s="471">
        <f>'BIZ kWh ENTRY'!C94</f>
        <v>0</v>
      </c>
      <c r="D11" s="471">
        <f>'BIZ kWh ENTRY'!D94</f>
        <v>0</v>
      </c>
      <c r="E11" s="471">
        <f>'BIZ kWh ENTRY'!E94</f>
        <v>0</v>
      </c>
      <c r="F11" s="471">
        <f>'BIZ kWh ENTRY'!F94</f>
        <v>0</v>
      </c>
      <c r="G11" s="471">
        <f>'BIZ kWh ENTRY'!G94</f>
        <v>0</v>
      </c>
      <c r="H11" s="471">
        <f>'BIZ kWh ENTRY'!H94</f>
        <v>0</v>
      </c>
      <c r="I11" s="471">
        <f>'BIZ kWh ENTRY'!I94</f>
        <v>0</v>
      </c>
      <c r="J11" s="471">
        <f>'BIZ kWh ENTRY'!J94</f>
        <v>0</v>
      </c>
      <c r="K11" s="471">
        <f>'BIZ kWh ENTRY'!K94</f>
        <v>0</v>
      </c>
      <c r="L11" s="471">
        <f>'BIZ kWh ENTRY'!L94</f>
        <v>0</v>
      </c>
      <c r="M11" s="471">
        <f>'BIZ kWh ENTRY'!M94</f>
        <v>0</v>
      </c>
      <c r="N11" s="471">
        <f>SUM('BIZ kWh ENTRY'!N94:T94)</f>
        <v>0</v>
      </c>
      <c r="O11" s="109"/>
      <c r="P11" s="109"/>
      <c r="Q11" s="109"/>
      <c r="R11" s="109"/>
      <c r="S11" s="109"/>
      <c r="T11" s="109"/>
      <c r="U11" s="109"/>
      <c r="V11" s="109"/>
      <c r="W11" s="109"/>
      <c r="X11" s="109"/>
      <c r="Y11" s="109"/>
      <c r="Z11" s="109"/>
      <c r="AA11" s="109"/>
    </row>
    <row r="12" spans="1:27" x14ac:dyDescent="0.25">
      <c r="A12" s="731"/>
      <c r="B12" s="6" t="s">
        <v>21</v>
      </c>
      <c r="C12" s="471">
        <f>'BIZ kWh ENTRY'!C95</f>
        <v>0</v>
      </c>
      <c r="D12" s="471">
        <f>'BIZ kWh ENTRY'!D95</f>
        <v>0</v>
      </c>
      <c r="E12" s="471">
        <f>'BIZ kWh ENTRY'!E95</f>
        <v>0</v>
      </c>
      <c r="F12" s="471">
        <f>'BIZ kWh ENTRY'!F95</f>
        <v>0</v>
      </c>
      <c r="G12" s="471">
        <f>'BIZ kWh ENTRY'!G95</f>
        <v>0</v>
      </c>
      <c r="H12" s="471">
        <f>'BIZ kWh ENTRY'!H95</f>
        <v>0</v>
      </c>
      <c r="I12" s="471">
        <f>'BIZ kWh ENTRY'!I95</f>
        <v>0</v>
      </c>
      <c r="J12" s="471">
        <f>'BIZ kWh ENTRY'!J95</f>
        <v>0</v>
      </c>
      <c r="K12" s="471">
        <f>'BIZ kWh ENTRY'!K95</f>
        <v>0</v>
      </c>
      <c r="L12" s="471">
        <f>'BIZ kWh ENTRY'!L95</f>
        <v>0</v>
      </c>
      <c r="M12" s="471">
        <f>'BIZ kWh ENTRY'!M95</f>
        <v>0</v>
      </c>
      <c r="N12" s="471">
        <f>SUM('BIZ kWh ENTRY'!N95:T95)</f>
        <v>0</v>
      </c>
      <c r="O12" s="109"/>
      <c r="P12" s="109"/>
      <c r="Q12" s="109"/>
      <c r="R12" s="109"/>
      <c r="S12" s="109"/>
      <c r="T12" s="109"/>
      <c r="U12" s="109"/>
      <c r="V12" s="109"/>
      <c r="W12" s="109"/>
      <c r="X12" s="109"/>
      <c r="Y12" s="109"/>
      <c r="Z12" s="109"/>
      <c r="AA12" s="109"/>
    </row>
    <row r="13" spans="1:27" x14ac:dyDescent="0.25">
      <c r="A13" s="731"/>
      <c r="B13" s="6" t="s">
        <v>22</v>
      </c>
      <c r="C13" s="471">
        <f>'BIZ kWh ENTRY'!C96</f>
        <v>0</v>
      </c>
      <c r="D13" s="471">
        <f>'BIZ kWh ENTRY'!D96</f>
        <v>0</v>
      </c>
      <c r="E13" s="471">
        <f>'BIZ kWh ENTRY'!E96</f>
        <v>0</v>
      </c>
      <c r="F13" s="471">
        <f>'BIZ kWh ENTRY'!F96</f>
        <v>0</v>
      </c>
      <c r="G13" s="471">
        <f>'BIZ kWh ENTRY'!G96</f>
        <v>0</v>
      </c>
      <c r="H13" s="471">
        <f>'BIZ kWh ENTRY'!H96</f>
        <v>0</v>
      </c>
      <c r="I13" s="471">
        <f>'BIZ kWh ENTRY'!I96</f>
        <v>0</v>
      </c>
      <c r="J13" s="471">
        <f>'BIZ kWh ENTRY'!J96</f>
        <v>0</v>
      </c>
      <c r="K13" s="471">
        <f>'BIZ kWh ENTRY'!K96</f>
        <v>0</v>
      </c>
      <c r="L13" s="471">
        <f>'BIZ kWh ENTRY'!L96</f>
        <v>0</v>
      </c>
      <c r="M13" s="471">
        <f>'BIZ kWh ENTRY'!M96</f>
        <v>0</v>
      </c>
      <c r="N13" s="471">
        <f>SUM('BIZ kWh ENTRY'!N96:T96)</f>
        <v>0</v>
      </c>
      <c r="O13" s="109"/>
      <c r="P13" s="109"/>
      <c r="Q13" s="109"/>
      <c r="R13" s="109"/>
      <c r="S13" s="109"/>
      <c r="T13" s="109"/>
      <c r="U13" s="109"/>
      <c r="V13" s="109"/>
      <c r="W13" s="109"/>
      <c r="X13" s="109"/>
      <c r="Y13" s="109"/>
      <c r="Z13" s="109"/>
      <c r="AA13" s="109"/>
    </row>
    <row r="14" spans="1:27" x14ac:dyDescent="0.25">
      <c r="A14" s="731"/>
      <c r="B14" s="6" t="s">
        <v>7</v>
      </c>
      <c r="C14" s="471">
        <f>'BIZ kWh ENTRY'!C97</f>
        <v>0</v>
      </c>
      <c r="D14" s="471">
        <f>'BIZ kWh ENTRY'!D97</f>
        <v>0</v>
      </c>
      <c r="E14" s="471">
        <f>'BIZ kWh ENTRY'!E97</f>
        <v>0</v>
      </c>
      <c r="F14" s="471">
        <f>'BIZ kWh ENTRY'!F97</f>
        <v>0</v>
      </c>
      <c r="G14" s="471">
        <f>'BIZ kWh ENTRY'!G97</f>
        <v>0</v>
      </c>
      <c r="H14" s="471">
        <f>'BIZ kWh ENTRY'!H97</f>
        <v>0</v>
      </c>
      <c r="I14" s="471">
        <f>'BIZ kWh ENTRY'!I97</f>
        <v>0</v>
      </c>
      <c r="J14" s="471">
        <f>'BIZ kWh ENTRY'!J97</f>
        <v>0</v>
      </c>
      <c r="K14" s="471">
        <f>'BIZ kWh ENTRY'!K97</f>
        <v>0</v>
      </c>
      <c r="L14" s="471">
        <f>'BIZ kWh ENTRY'!L97</f>
        <v>0</v>
      </c>
      <c r="M14" s="471">
        <f>'BIZ kWh ENTRY'!M97</f>
        <v>0</v>
      </c>
      <c r="N14" s="471">
        <f>SUM('BIZ kWh ENTRY'!N97:T97)</f>
        <v>0</v>
      </c>
      <c r="O14" s="109"/>
      <c r="P14" s="109"/>
      <c r="Q14" s="109"/>
      <c r="R14" s="109"/>
      <c r="S14" s="109"/>
      <c r="T14" s="109"/>
      <c r="U14" s="109"/>
      <c r="V14" s="109"/>
      <c r="W14" s="109"/>
      <c r="X14" s="109"/>
      <c r="Y14" s="109"/>
      <c r="Z14" s="109"/>
      <c r="AA14" s="109"/>
    </row>
    <row r="15" spans="1:27" x14ac:dyDescent="0.25">
      <c r="A15" s="731"/>
      <c r="B15" s="6" t="s">
        <v>8</v>
      </c>
      <c r="C15" s="471">
        <f>'BIZ kWh ENTRY'!C98</f>
        <v>0</v>
      </c>
      <c r="D15" s="471">
        <f>'BIZ kWh ENTRY'!D98</f>
        <v>0</v>
      </c>
      <c r="E15" s="471">
        <f>'BIZ kWh ENTRY'!E98</f>
        <v>0</v>
      </c>
      <c r="F15" s="471">
        <f>'BIZ kWh ENTRY'!F98</f>
        <v>0</v>
      </c>
      <c r="G15" s="471">
        <f>'BIZ kWh ENTRY'!G98</f>
        <v>0</v>
      </c>
      <c r="H15" s="471">
        <f>'BIZ kWh ENTRY'!H98</f>
        <v>0</v>
      </c>
      <c r="I15" s="471">
        <f>'BIZ kWh ENTRY'!I98</f>
        <v>0</v>
      </c>
      <c r="J15" s="471">
        <f>'BIZ kWh ENTRY'!J98</f>
        <v>0</v>
      </c>
      <c r="K15" s="471">
        <f>'BIZ kWh ENTRY'!K98</f>
        <v>0</v>
      </c>
      <c r="L15" s="471">
        <f>'BIZ kWh ENTRY'!L98</f>
        <v>0</v>
      </c>
      <c r="M15" s="471">
        <f>'BIZ kWh ENTRY'!M98</f>
        <v>0</v>
      </c>
      <c r="N15" s="471">
        <f>SUM('BIZ kWh ENTRY'!N98:T98)</f>
        <v>0</v>
      </c>
      <c r="O15" s="109"/>
      <c r="P15" s="109"/>
      <c r="Q15" s="109"/>
      <c r="R15" s="109"/>
      <c r="S15" s="109"/>
      <c r="T15" s="109"/>
      <c r="U15" s="109"/>
      <c r="V15" s="109"/>
      <c r="W15" s="109"/>
      <c r="X15" s="109"/>
      <c r="Y15" s="109"/>
      <c r="Z15" s="109"/>
      <c r="AA15" s="109"/>
    </row>
    <row r="16" spans="1:27" x14ac:dyDescent="0.25">
      <c r="A16" s="731"/>
      <c r="B16" s="6" t="s">
        <v>11</v>
      </c>
      <c r="C16" s="2"/>
      <c r="D16" s="2"/>
      <c r="E16" s="165"/>
      <c r="F16" s="165"/>
      <c r="G16" s="165"/>
      <c r="H16" s="165"/>
      <c r="I16" s="165"/>
      <c r="J16" s="165"/>
      <c r="K16" s="165"/>
      <c r="L16" s="165"/>
      <c r="M16" s="165"/>
      <c r="N16" s="165"/>
      <c r="O16" s="109"/>
      <c r="P16" s="109"/>
      <c r="Q16" s="109"/>
      <c r="R16" s="109"/>
      <c r="S16" s="109"/>
      <c r="T16" s="109"/>
      <c r="U16" s="109"/>
      <c r="V16" s="109"/>
      <c r="W16" s="109"/>
      <c r="X16" s="109"/>
      <c r="Y16" s="109"/>
      <c r="Z16" s="109"/>
      <c r="AA16" s="109"/>
    </row>
    <row r="17" spans="1:27" ht="15.75" thickBot="1" x14ac:dyDescent="0.3">
      <c r="A17" s="732"/>
      <c r="B17" s="10" t="str">
        <f>'LI 1M - RES'!B14</f>
        <v>Monthly kWh</v>
      </c>
      <c r="C17" s="166">
        <f>SUM(C3:C16)</f>
        <v>0</v>
      </c>
      <c r="D17" s="166">
        <f t="shared" ref="D17:AA17" si="0">SUM(D3:D16)</f>
        <v>0</v>
      </c>
      <c r="E17" s="166">
        <f t="shared" si="0"/>
        <v>0</v>
      </c>
      <c r="F17" s="166">
        <f t="shared" si="0"/>
        <v>29098.97</v>
      </c>
      <c r="G17" s="166">
        <f t="shared" si="0"/>
        <v>35230</v>
      </c>
      <c r="H17" s="166">
        <f t="shared" si="0"/>
        <v>0</v>
      </c>
      <c r="I17" s="166">
        <f t="shared" si="0"/>
        <v>2635</v>
      </c>
      <c r="J17" s="166">
        <f t="shared" si="0"/>
        <v>0</v>
      </c>
      <c r="K17" s="166">
        <f t="shared" si="0"/>
        <v>0</v>
      </c>
      <c r="L17" s="166">
        <f t="shared" si="0"/>
        <v>0</v>
      </c>
      <c r="M17" s="166">
        <f t="shared" si="0"/>
        <v>0</v>
      </c>
      <c r="N17" s="166">
        <f t="shared" si="0"/>
        <v>20299.369919304198</v>
      </c>
      <c r="O17" s="167">
        <f t="shared" si="0"/>
        <v>0</v>
      </c>
      <c r="P17" s="167">
        <f t="shared" si="0"/>
        <v>0</v>
      </c>
      <c r="Q17" s="167">
        <f t="shared" si="0"/>
        <v>0</v>
      </c>
      <c r="R17" s="167">
        <f t="shared" si="0"/>
        <v>0</v>
      </c>
      <c r="S17" s="167">
        <f t="shared" si="0"/>
        <v>0</v>
      </c>
      <c r="T17" s="167">
        <f t="shared" si="0"/>
        <v>0</v>
      </c>
      <c r="U17" s="167">
        <f t="shared" si="0"/>
        <v>0</v>
      </c>
      <c r="V17" s="167">
        <f t="shared" si="0"/>
        <v>0</v>
      </c>
      <c r="W17" s="167">
        <f t="shared" si="0"/>
        <v>0</v>
      </c>
      <c r="X17" s="167">
        <f t="shared" si="0"/>
        <v>0</v>
      </c>
      <c r="Y17" s="167">
        <f t="shared" si="0"/>
        <v>0</v>
      </c>
      <c r="Z17" s="167">
        <f t="shared" si="0"/>
        <v>0</v>
      </c>
      <c r="AA17" s="167">
        <f t="shared" si="0"/>
        <v>0</v>
      </c>
    </row>
    <row r="18" spans="1:27" x14ac:dyDescent="0.25">
      <c r="A18" s="300"/>
      <c r="B18" s="301"/>
      <c r="C18" s="301"/>
      <c r="D18" s="301"/>
      <c r="E18" s="301"/>
      <c r="F18" s="301"/>
      <c r="G18" s="301"/>
      <c r="H18" s="301"/>
      <c r="I18" s="301"/>
      <c r="J18" s="301"/>
      <c r="K18" s="301"/>
      <c r="L18" s="301"/>
      <c r="M18" s="301"/>
      <c r="N18" s="301"/>
      <c r="O18" s="301"/>
      <c r="P18" s="301"/>
      <c r="Q18" s="301"/>
      <c r="R18" s="301"/>
      <c r="S18" s="301"/>
      <c r="T18" s="301"/>
      <c r="U18" s="301"/>
      <c r="V18" s="301"/>
      <c r="W18" s="301"/>
      <c r="X18" s="301"/>
      <c r="Y18" s="301"/>
      <c r="Z18" s="301"/>
      <c r="AA18" s="301"/>
    </row>
    <row r="19" spans="1:27" ht="15.75" thickBot="1" x14ac:dyDescent="0.3">
      <c r="C19" s="222"/>
      <c r="D19" s="222"/>
      <c r="E19" s="222"/>
      <c r="F19" s="222"/>
      <c r="G19" s="222"/>
      <c r="H19" s="222"/>
      <c r="I19" s="222"/>
      <c r="J19" s="222"/>
      <c r="K19" s="222"/>
      <c r="L19" s="222"/>
      <c r="M19" s="222"/>
      <c r="N19" s="222"/>
      <c r="O19" s="222"/>
      <c r="P19" s="222"/>
      <c r="Q19" s="222"/>
      <c r="R19" s="222"/>
      <c r="S19" s="222"/>
      <c r="T19" s="222"/>
      <c r="U19" s="222"/>
      <c r="V19" s="222"/>
      <c r="W19" s="222"/>
      <c r="X19" s="222"/>
      <c r="Y19" s="222"/>
      <c r="Z19" s="222"/>
      <c r="AA19" s="222"/>
    </row>
    <row r="20" spans="1:27" ht="16.350000000000001" customHeight="1" thickBot="1" x14ac:dyDescent="0.3">
      <c r="A20" s="733" t="s">
        <v>205</v>
      </c>
      <c r="B20" s="313" t="str">
        <f t="shared" ref="B20" si="1">B2</f>
        <v>End Use</v>
      </c>
      <c r="C20" s="102">
        <f>C$2</f>
        <v>45658</v>
      </c>
      <c r="D20" s="102">
        <f t="shared" ref="D20:AA20" si="2">D$2</f>
        <v>45689</v>
      </c>
      <c r="E20" s="102">
        <f t="shared" si="2"/>
        <v>45717</v>
      </c>
      <c r="F20" s="102">
        <f t="shared" si="2"/>
        <v>45748</v>
      </c>
      <c r="G20" s="102">
        <f t="shared" si="2"/>
        <v>45778</v>
      </c>
      <c r="H20" s="102">
        <f t="shared" si="2"/>
        <v>45809</v>
      </c>
      <c r="I20" s="102">
        <f t="shared" si="2"/>
        <v>45839</v>
      </c>
      <c r="J20" s="102">
        <f t="shared" si="2"/>
        <v>45870</v>
      </c>
      <c r="K20" s="102">
        <f t="shared" si="2"/>
        <v>45901</v>
      </c>
      <c r="L20" s="102">
        <f t="shared" si="2"/>
        <v>45931</v>
      </c>
      <c r="M20" s="102">
        <f t="shared" si="2"/>
        <v>45962</v>
      </c>
      <c r="N20" s="102">
        <f t="shared" si="2"/>
        <v>45992</v>
      </c>
      <c r="O20" s="102">
        <f t="shared" si="2"/>
        <v>46023</v>
      </c>
      <c r="P20" s="102">
        <f t="shared" si="2"/>
        <v>46054</v>
      </c>
      <c r="Q20" s="102">
        <f t="shared" si="2"/>
        <v>46082</v>
      </c>
      <c r="R20" s="102">
        <f t="shared" si="2"/>
        <v>46113</v>
      </c>
      <c r="S20" s="102">
        <f t="shared" si="2"/>
        <v>46143</v>
      </c>
      <c r="T20" s="102">
        <f t="shared" si="2"/>
        <v>46174</v>
      </c>
      <c r="U20" s="102">
        <f t="shared" si="2"/>
        <v>46204</v>
      </c>
      <c r="V20" s="102">
        <f t="shared" si="2"/>
        <v>46235</v>
      </c>
      <c r="W20" s="102">
        <f t="shared" si="2"/>
        <v>46266</v>
      </c>
      <c r="X20" s="102">
        <f t="shared" si="2"/>
        <v>46296</v>
      </c>
      <c r="Y20" s="102">
        <f t="shared" si="2"/>
        <v>46327</v>
      </c>
      <c r="Z20" s="102">
        <f t="shared" si="2"/>
        <v>46357</v>
      </c>
      <c r="AA20" s="102">
        <f t="shared" si="2"/>
        <v>46388</v>
      </c>
    </row>
    <row r="21" spans="1:27" ht="15" customHeight="1" x14ac:dyDescent="0.25">
      <c r="A21" s="734"/>
      <c r="B21" s="312" t="str">
        <f t="shared" ref="B21:C35" si="3">B3</f>
        <v>Air Comp</v>
      </c>
      <c r="C21" s="2">
        <f>C3</f>
        <v>0</v>
      </c>
      <c r="D21" s="2">
        <f>IF(SUM($C$17:$N$17)=0,0,C21+D3)</f>
        <v>0</v>
      </c>
      <c r="E21" s="2">
        <f t="shared" ref="E21:AA21" si="4">IF(SUM($C$17:$N$17)=0,0,D21+E3)</f>
        <v>0</v>
      </c>
      <c r="F21" s="2">
        <f t="shared" si="4"/>
        <v>0</v>
      </c>
      <c r="G21" s="2">
        <f t="shared" si="4"/>
        <v>0</v>
      </c>
      <c r="H21" s="2">
        <f t="shared" si="4"/>
        <v>0</v>
      </c>
      <c r="I21" s="2">
        <f t="shared" si="4"/>
        <v>0</v>
      </c>
      <c r="J21" s="2">
        <f t="shared" si="4"/>
        <v>0</v>
      </c>
      <c r="K21" s="2">
        <f t="shared" si="4"/>
        <v>0</v>
      </c>
      <c r="L21" s="2">
        <f t="shared" si="4"/>
        <v>0</v>
      </c>
      <c r="M21" s="2">
        <f t="shared" si="4"/>
        <v>0</v>
      </c>
      <c r="N21" s="2">
        <f t="shared" si="4"/>
        <v>0</v>
      </c>
      <c r="O21" s="2">
        <f t="shared" si="4"/>
        <v>0</v>
      </c>
      <c r="P21" s="2">
        <f t="shared" si="4"/>
        <v>0</v>
      </c>
      <c r="Q21" s="2">
        <f t="shared" si="4"/>
        <v>0</v>
      </c>
      <c r="R21" s="2">
        <f t="shared" si="4"/>
        <v>0</v>
      </c>
      <c r="S21" s="2">
        <f t="shared" si="4"/>
        <v>0</v>
      </c>
      <c r="T21" s="2">
        <f t="shared" si="4"/>
        <v>0</v>
      </c>
      <c r="U21" s="2">
        <f t="shared" si="4"/>
        <v>0</v>
      </c>
      <c r="V21" s="2">
        <f t="shared" si="4"/>
        <v>0</v>
      </c>
      <c r="W21" s="2">
        <f t="shared" si="4"/>
        <v>0</v>
      </c>
      <c r="X21" s="2">
        <f t="shared" si="4"/>
        <v>0</v>
      </c>
      <c r="Y21" s="2">
        <f t="shared" si="4"/>
        <v>0</v>
      </c>
      <c r="Z21" s="2">
        <f t="shared" si="4"/>
        <v>0</v>
      </c>
      <c r="AA21" s="2">
        <f t="shared" si="4"/>
        <v>0</v>
      </c>
    </row>
    <row r="22" spans="1:27" x14ac:dyDescent="0.25">
      <c r="A22" s="734"/>
      <c r="B22" s="7" t="str">
        <f t="shared" si="3"/>
        <v>Building Shell</v>
      </c>
      <c r="C22" s="2">
        <f t="shared" si="3"/>
        <v>0</v>
      </c>
      <c r="D22" s="2">
        <f t="shared" ref="D22:AA22" si="5">IF(SUM($C$17:$N$17)=0,0,C22+D4)</f>
        <v>0</v>
      </c>
      <c r="E22" s="2">
        <f t="shared" si="5"/>
        <v>0</v>
      </c>
      <c r="F22" s="2">
        <f t="shared" si="5"/>
        <v>0</v>
      </c>
      <c r="G22" s="2">
        <f t="shared" si="5"/>
        <v>0</v>
      </c>
      <c r="H22" s="2">
        <f t="shared" si="5"/>
        <v>0</v>
      </c>
      <c r="I22" s="2">
        <f t="shared" si="5"/>
        <v>0</v>
      </c>
      <c r="J22" s="2">
        <f t="shared" si="5"/>
        <v>0</v>
      </c>
      <c r="K22" s="2">
        <f t="shared" si="5"/>
        <v>0</v>
      </c>
      <c r="L22" s="2">
        <f t="shared" si="5"/>
        <v>0</v>
      </c>
      <c r="M22" s="2">
        <f t="shared" si="5"/>
        <v>0</v>
      </c>
      <c r="N22" s="2">
        <f t="shared" si="5"/>
        <v>0</v>
      </c>
      <c r="O22" s="2">
        <f t="shared" si="5"/>
        <v>0</v>
      </c>
      <c r="P22" s="2">
        <f t="shared" si="5"/>
        <v>0</v>
      </c>
      <c r="Q22" s="2">
        <f t="shared" si="5"/>
        <v>0</v>
      </c>
      <c r="R22" s="2">
        <f t="shared" si="5"/>
        <v>0</v>
      </c>
      <c r="S22" s="2">
        <f t="shared" si="5"/>
        <v>0</v>
      </c>
      <c r="T22" s="2">
        <f t="shared" si="5"/>
        <v>0</v>
      </c>
      <c r="U22" s="2">
        <f t="shared" si="5"/>
        <v>0</v>
      </c>
      <c r="V22" s="2">
        <f t="shared" si="5"/>
        <v>0</v>
      </c>
      <c r="W22" s="2">
        <f t="shared" si="5"/>
        <v>0</v>
      </c>
      <c r="X22" s="2">
        <f t="shared" si="5"/>
        <v>0</v>
      </c>
      <c r="Y22" s="2">
        <f t="shared" si="5"/>
        <v>0</v>
      </c>
      <c r="Z22" s="2">
        <f t="shared" si="5"/>
        <v>0</v>
      </c>
      <c r="AA22" s="2">
        <f t="shared" si="5"/>
        <v>0</v>
      </c>
    </row>
    <row r="23" spans="1:27" x14ac:dyDescent="0.25">
      <c r="A23" s="734"/>
      <c r="B23" s="6" t="str">
        <f t="shared" si="3"/>
        <v>Cooking</v>
      </c>
      <c r="C23" s="2">
        <f t="shared" si="3"/>
        <v>0</v>
      </c>
      <c r="D23" s="2">
        <f t="shared" ref="D23:AA23" si="6">IF(SUM($C$17:$N$17)=0,0,C23+D5)</f>
        <v>0</v>
      </c>
      <c r="E23" s="2">
        <f t="shared" si="6"/>
        <v>0</v>
      </c>
      <c r="F23" s="2">
        <f t="shared" si="6"/>
        <v>0</v>
      </c>
      <c r="G23" s="2">
        <f t="shared" si="6"/>
        <v>0</v>
      </c>
      <c r="H23" s="2">
        <f t="shared" si="6"/>
        <v>0</v>
      </c>
      <c r="I23" s="2">
        <f t="shared" si="6"/>
        <v>0</v>
      </c>
      <c r="J23" s="2">
        <f t="shared" si="6"/>
        <v>0</v>
      </c>
      <c r="K23" s="2">
        <f t="shared" si="6"/>
        <v>0</v>
      </c>
      <c r="L23" s="2">
        <f t="shared" si="6"/>
        <v>0</v>
      </c>
      <c r="M23" s="2">
        <f t="shared" si="6"/>
        <v>0</v>
      </c>
      <c r="N23" s="2">
        <f t="shared" si="6"/>
        <v>0</v>
      </c>
      <c r="O23" s="2">
        <f t="shared" si="6"/>
        <v>0</v>
      </c>
      <c r="P23" s="2">
        <f t="shared" si="6"/>
        <v>0</v>
      </c>
      <c r="Q23" s="2">
        <f t="shared" si="6"/>
        <v>0</v>
      </c>
      <c r="R23" s="2">
        <f t="shared" si="6"/>
        <v>0</v>
      </c>
      <c r="S23" s="2">
        <f t="shared" si="6"/>
        <v>0</v>
      </c>
      <c r="T23" s="2">
        <f t="shared" si="6"/>
        <v>0</v>
      </c>
      <c r="U23" s="2">
        <f t="shared" si="6"/>
        <v>0</v>
      </c>
      <c r="V23" s="2">
        <f t="shared" si="6"/>
        <v>0</v>
      </c>
      <c r="W23" s="2">
        <f t="shared" si="6"/>
        <v>0</v>
      </c>
      <c r="X23" s="2">
        <f t="shared" si="6"/>
        <v>0</v>
      </c>
      <c r="Y23" s="2">
        <f t="shared" si="6"/>
        <v>0</v>
      </c>
      <c r="Z23" s="2">
        <f t="shared" si="6"/>
        <v>0</v>
      </c>
      <c r="AA23" s="2">
        <f t="shared" si="6"/>
        <v>0</v>
      </c>
    </row>
    <row r="24" spans="1:27" x14ac:dyDescent="0.25">
      <c r="A24" s="734"/>
      <c r="B24" s="6" t="str">
        <f t="shared" si="3"/>
        <v>Cooling</v>
      </c>
      <c r="C24" s="2">
        <f t="shared" si="3"/>
        <v>0</v>
      </c>
      <c r="D24" s="2">
        <f t="shared" ref="D24:AA24" si="7">IF(SUM($C$17:$N$17)=0,0,C24+D6)</f>
        <v>0</v>
      </c>
      <c r="E24" s="2">
        <f t="shared" si="7"/>
        <v>0</v>
      </c>
      <c r="F24" s="2">
        <f t="shared" si="7"/>
        <v>0</v>
      </c>
      <c r="G24" s="2">
        <f t="shared" si="7"/>
        <v>0</v>
      </c>
      <c r="H24" s="2">
        <f t="shared" si="7"/>
        <v>0</v>
      </c>
      <c r="I24" s="2">
        <f t="shared" si="7"/>
        <v>0</v>
      </c>
      <c r="J24" s="2">
        <f t="shared" si="7"/>
        <v>0</v>
      </c>
      <c r="K24" s="2">
        <f t="shared" si="7"/>
        <v>0</v>
      </c>
      <c r="L24" s="2">
        <f t="shared" si="7"/>
        <v>0</v>
      </c>
      <c r="M24" s="2">
        <f t="shared" si="7"/>
        <v>0</v>
      </c>
      <c r="N24" s="2">
        <f t="shared" si="7"/>
        <v>0</v>
      </c>
      <c r="O24" s="2">
        <f t="shared" si="7"/>
        <v>0</v>
      </c>
      <c r="P24" s="2">
        <f t="shared" si="7"/>
        <v>0</v>
      </c>
      <c r="Q24" s="2">
        <f t="shared" si="7"/>
        <v>0</v>
      </c>
      <c r="R24" s="2">
        <f t="shared" si="7"/>
        <v>0</v>
      </c>
      <c r="S24" s="2">
        <f t="shared" si="7"/>
        <v>0</v>
      </c>
      <c r="T24" s="2">
        <f t="shared" si="7"/>
        <v>0</v>
      </c>
      <c r="U24" s="2">
        <f t="shared" si="7"/>
        <v>0</v>
      </c>
      <c r="V24" s="2">
        <f t="shared" si="7"/>
        <v>0</v>
      </c>
      <c r="W24" s="2">
        <f t="shared" si="7"/>
        <v>0</v>
      </c>
      <c r="X24" s="2">
        <f t="shared" si="7"/>
        <v>0</v>
      </c>
      <c r="Y24" s="2">
        <f t="shared" si="7"/>
        <v>0</v>
      </c>
      <c r="Z24" s="2">
        <f t="shared" si="7"/>
        <v>0</v>
      </c>
      <c r="AA24" s="2">
        <f t="shared" si="7"/>
        <v>0</v>
      </c>
    </row>
    <row r="25" spans="1:27" x14ac:dyDescent="0.25">
      <c r="A25" s="734"/>
      <c r="B25" s="7" t="str">
        <f t="shared" si="3"/>
        <v>Ext Lighting</v>
      </c>
      <c r="C25" s="2">
        <f t="shared" si="3"/>
        <v>0</v>
      </c>
      <c r="D25" s="2">
        <f t="shared" ref="D25:AA25" si="8">IF(SUM($C$17:$N$17)=0,0,C25+D7)</f>
        <v>0</v>
      </c>
      <c r="E25" s="2">
        <f t="shared" si="8"/>
        <v>0</v>
      </c>
      <c r="F25" s="2">
        <f t="shared" si="8"/>
        <v>0</v>
      </c>
      <c r="G25" s="2">
        <f t="shared" si="8"/>
        <v>0</v>
      </c>
      <c r="H25" s="2">
        <f t="shared" si="8"/>
        <v>0</v>
      </c>
      <c r="I25" s="2">
        <f t="shared" si="8"/>
        <v>0</v>
      </c>
      <c r="J25" s="2">
        <f t="shared" si="8"/>
        <v>0</v>
      </c>
      <c r="K25" s="2">
        <f t="shared" si="8"/>
        <v>0</v>
      </c>
      <c r="L25" s="2">
        <f t="shared" si="8"/>
        <v>0</v>
      </c>
      <c r="M25" s="2">
        <f t="shared" si="8"/>
        <v>0</v>
      </c>
      <c r="N25" s="2">
        <f t="shared" si="8"/>
        <v>0</v>
      </c>
      <c r="O25" s="2">
        <f t="shared" si="8"/>
        <v>0</v>
      </c>
      <c r="P25" s="2">
        <f t="shared" si="8"/>
        <v>0</v>
      </c>
      <c r="Q25" s="2">
        <f t="shared" si="8"/>
        <v>0</v>
      </c>
      <c r="R25" s="2">
        <f t="shared" si="8"/>
        <v>0</v>
      </c>
      <c r="S25" s="2">
        <f t="shared" si="8"/>
        <v>0</v>
      </c>
      <c r="T25" s="2">
        <f t="shared" si="8"/>
        <v>0</v>
      </c>
      <c r="U25" s="2">
        <f t="shared" si="8"/>
        <v>0</v>
      </c>
      <c r="V25" s="2">
        <f t="shared" si="8"/>
        <v>0</v>
      </c>
      <c r="W25" s="2">
        <f t="shared" si="8"/>
        <v>0</v>
      </c>
      <c r="X25" s="2">
        <f t="shared" si="8"/>
        <v>0</v>
      </c>
      <c r="Y25" s="2">
        <f t="shared" si="8"/>
        <v>0</v>
      </c>
      <c r="Z25" s="2">
        <f t="shared" si="8"/>
        <v>0</v>
      </c>
      <c r="AA25" s="2">
        <f t="shared" si="8"/>
        <v>0</v>
      </c>
    </row>
    <row r="26" spans="1:27" x14ac:dyDescent="0.25">
      <c r="A26" s="734"/>
      <c r="B26" s="6" t="str">
        <f t="shared" si="3"/>
        <v>Heating</v>
      </c>
      <c r="C26" s="2">
        <f t="shared" si="3"/>
        <v>0</v>
      </c>
      <c r="D26" s="2">
        <f t="shared" ref="D26:AA26" si="9">IF(SUM($C$17:$N$17)=0,0,C26+D8)</f>
        <v>0</v>
      </c>
      <c r="E26" s="2">
        <f t="shared" si="9"/>
        <v>0</v>
      </c>
      <c r="F26" s="2">
        <f t="shared" si="9"/>
        <v>0</v>
      </c>
      <c r="G26" s="2">
        <f t="shared" si="9"/>
        <v>0</v>
      </c>
      <c r="H26" s="2">
        <f t="shared" si="9"/>
        <v>0</v>
      </c>
      <c r="I26" s="2">
        <f t="shared" si="9"/>
        <v>0</v>
      </c>
      <c r="J26" s="2">
        <f t="shared" si="9"/>
        <v>0</v>
      </c>
      <c r="K26" s="2">
        <f t="shared" si="9"/>
        <v>0</v>
      </c>
      <c r="L26" s="2">
        <f t="shared" si="9"/>
        <v>0</v>
      </c>
      <c r="M26" s="2">
        <f t="shared" si="9"/>
        <v>0</v>
      </c>
      <c r="N26" s="2">
        <f t="shared" si="9"/>
        <v>0</v>
      </c>
      <c r="O26" s="2">
        <f t="shared" si="9"/>
        <v>0</v>
      </c>
      <c r="P26" s="2">
        <f t="shared" si="9"/>
        <v>0</v>
      </c>
      <c r="Q26" s="2">
        <f t="shared" si="9"/>
        <v>0</v>
      </c>
      <c r="R26" s="2">
        <f t="shared" si="9"/>
        <v>0</v>
      </c>
      <c r="S26" s="2">
        <f t="shared" si="9"/>
        <v>0</v>
      </c>
      <c r="T26" s="2">
        <f t="shared" si="9"/>
        <v>0</v>
      </c>
      <c r="U26" s="2">
        <f t="shared" si="9"/>
        <v>0</v>
      </c>
      <c r="V26" s="2">
        <f t="shared" si="9"/>
        <v>0</v>
      </c>
      <c r="W26" s="2">
        <f t="shared" si="9"/>
        <v>0</v>
      </c>
      <c r="X26" s="2">
        <f t="shared" si="9"/>
        <v>0</v>
      </c>
      <c r="Y26" s="2">
        <f t="shared" si="9"/>
        <v>0</v>
      </c>
      <c r="Z26" s="2">
        <f t="shared" si="9"/>
        <v>0</v>
      </c>
      <c r="AA26" s="2">
        <f t="shared" si="9"/>
        <v>0</v>
      </c>
    </row>
    <row r="27" spans="1:27" x14ac:dyDescent="0.25">
      <c r="A27" s="734"/>
      <c r="B27" s="6" t="str">
        <f t="shared" si="3"/>
        <v>HVAC</v>
      </c>
      <c r="C27" s="2">
        <f t="shared" si="3"/>
        <v>0</v>
      </c>
      <c r="D27" s="2">
        <f t="shared" ref="D27:AA27" si="10">IF(SUM($C$17:$N$17)=0,0,C27+D9)</f>
        <v>0</v>
      </c>
      <c r="E27" s="2">
        <f t="shared" si="10"/>
        <v>0</v>
      </c>
      <c r="F27" s="2">
        <f t="shared" si="10"/>
        <v>0</v>
      </c>
      <c r="G27" s="2">
        <f t="shared" si="10"/>
        <v>0</v>
      </c>
      <c r="H27" s="2">
        <f t="shared" si="10"/>
        <v>0</v>
      </c>
      <c r="I27" s="2">
        <f t="shared" si="10"/>
        <v>0</v>
      </c>
      <c r="J27" s="2">
        <f t="shared" si="10"/>
        <v>0</v>
      </c>
      <c r="K27" s="2">
        <f t="shared" si="10"/>
        <v>0</v>
      </c>
      <c r="L27" s="2">
        <f t="shared" si="10"/>
        <v>0</v>
      </c>
      <c r="M27" s="2">
        <f t="shared" si="10"/>
        <v>0</v>
      </c>
      <c r="N27" s="2">
        <f t="shared" si="10"/>
        <v>0</v>
      </c>
      <c r="O27" s="2">
        <f t="shared" si="10"/>
        <v>0</v>
      </c>
      <c r="P27" s="2">
        <f t="shared" si="10"/>
        <v>0</v>
      </c>
      <c r="Q27" s="2">
        <f t="shared" si="10"/>
        <v>0</v>
      </c>
      <c r="R27" s="2">
        <f t="shared" si="10"/>
        <v>0</v>
      </c>
      <c r="S27" s="2">
        <f t="shared" si="10"/>
        <v>0</v>
      </c>
      <c r="T27" s="2">
        <f t="shared" si="10"/>
        <v>0</v>
      </c>
      <c r="U27" s="2">
        <f t="shared" si="10"/>
        <v>0</v>
      </c>
      <c r="V27" s="2">
        <f t="shared" si="10"/>
        <v>0</v>
      </c>
      <c r="W27" s="2">
        <f t="shared" si="10"/>
        <v>0</v>
      </c>
      <c r="X27" s="2">
        <f t="shared" si="10"/>
        <v>0</v>
      </c>
      <c r="Y27" s="2">
        <f t="shared" si="10"/>
        <v>0</v>
      </c>
      <c r="Z27" s="2">
        <f t="shared" si="10"/>
        <v>0</v>
      </c>
      <c r="AA27" s="2">
        <f t="shared" si="10"/>
        <v>0</v>
      </c>
    </row>
    <row r="28" spans="1:27" x14ac:dyDescent="0.25">
      <c r="A28" s="734"/>
      <c r="B28" s="6" t="str">
        <f t="shared" si="3"/>
        <v>Lighting</v>
      </c>
      <c r="C28" s="2">
        <f t="shared" si="3"/>
        <v>0</v>
      </c>
      <c r="D28" s="2">
        <f t="shared" ref="D28:AA28" si="11">IF(SUM($C$17:$N$17)=0,0,C28+D10)</f>
        <v>0</v>
      </c>
      <c r="E28" s="2">
        <f t="shared" si="11"/>
        <v>0</v>
      </c>
      <c r="F28" s="2">
        <f t="shared" si="11"/>
        <v>29098.97</v>
      </c>
      <c r="G28" s="2">
        <f t="shared" si="11"/>
        <v>64328.97</v>
      </c>
      <c r="H28" s="2">
        <f t="shared" si="11"/>
        <v>64328.97</v>
      </c>
      <c r="I28" s="2">
        <f t="shared" si="11"/>
        <v>66963.97</v>
      </c>
      <c r="J28" s="2">
        <f t="shared" si="11"/>
        <v>66963.97</v>
      </c>
      <c r="K28" s="2">
        <f t="shared" si="11"/>
        <v>66963.97</v>
      </c>
      <c r="L28" s="2">
        <f t="shared" si="11"/>
        <v>66963.97</v>
      </c>
      <c r="M28" s="2">
        <f t="shared" si="11"/>
        <v>66963.97</v>
      </c>
      <c r="N28" s="2">
        <f t="shared" si="11"/>
        <v>87263.339919304199</v>
      </c>
      <c r="O28" s="2">
        <f t="shared" si="11"/>
        <v>87263.339919304199</v>
      </c>
      <c r="P28" s="2">
        <f t="shared" si="11"/>
        <v>87263.339919304199</v>
      </c>
      <c r="Q28" s="2">
        <f t="shared" si="11"/>
        <v>87263.339919304199</v>
      </c>
      <c r="R28" s="2">
        <f t="shared" si="11"/>
        <v>87263.339919304199</v>
      </c>
      <c r="S28" s="2">
        <f t="shared" si="11"/>
        <v>87263.339919304199</v>
      </c>
      <c r="T28" s="2">
        <f t="shared" si="11"/>
        <v>87263.339919304199</v>
      </c>
      <c r="U28" s="2">
        <f t="shared" si="11"/>
        <v>87263.339919304199</v>
      </c>
      <c r="V28" s="2">
        <f t="shared" si="11"/>
        <v>87263.339919304199</v>
      </c>
      <c r="W28" s="2">
        <f t="shared" si="11"/>
        <v>87263.339919304199</v>
      </c>
      <c r="X28" s="2">
        <f t="shared" si="11"/>
        <v>87263.339919304199</v>
      </c>
      <c r="Y28" s="2">
        <f t="shared" si="11"/>
        <v>87263.339919304199</v>
      </c>
      <c r="Z28" s="2">
        <f t="shared" si="11"/>
        <v>87263.339919304199</v>
      </c>
      <c r="AA28" s="2">
        <f t="shared" si="11"/>
        <v>87263.339919304199</v>
      </c>
    </row>
    <row r="29" spans="1:27" x14ac:dyDescent="0.25">
      <c r="A29" s="734"/>
      <c r="B29" s="6" t="str">
        <f t="shared" si="3"/>
        <v>Miscellaneous</v>
      </c>
      <c r="C29" s="2">
        <f t="shared" si="3"/>
        <v>0</v>
      </c>
      <c r="D29" s="2">
        <f t="shared" ref="D29:AA29" si="12">IF(SUM($C$17:$N$17)=0,0,C29+D11)</f>
        <v>0</v>
      </c>
      <c r="E29" s="2">
        <f t="shared" si="12"/>
        <v>0</v>
      </c>
      <c r="F29" s="2">
        <f t="shared" si="12"/>
        <v>0</v>
      </c>
      <c r="G29" s="2">
        <f t="shared" si="12"/>
        <v>0</v>
      </c>
      <c r="H29" s="2">
        <f t="shared" si="12"/>
        <v>0</v>
      </c>
      <c r="I29" s="2">
        <f t="shared" si="12"/>
        <v>0</v>
      </c>
      <c r="J29" s="2">
        <f t="shared" si="12"/>
        <v>0</v>
      </c>
      <c r="K29" s="2">
        <f t="shared" si="12"/>
        <v>0</v>
      </c>
      <c r="L29" s="2">
        <f t="shared" si="12"/>
        <v>0</v>
      </c>
      <c r="M29" s="2">
        <f t="shared" si="12"/>
        <v>0</v>
      </c>
      <c r="N29" s="2">
        <f t="shared" si="12"/>
        <v>0</v>
      </c>
      <c r="O29" s="2">
        <f t="shared" si="12"/>
        <v>0</v>
      </c>
      <c r="P29" s="2">
        <f t="shared" si="12"/>
        <v>0</v>
      </c>
      <c r="Q29" s="2">
        <f t="shared" si="12"/>
        <v>0</v>
      </c>
      <c r="R29" s="2">
        <f t="shared" si="12"/>
        <v>0</v>
      </c>
      <c r="S29" s="2">
        <f t="shared" si="12"/>
        <v>0</v>
      </c>
      <c r="T29" s="2">
        <f t="shared" si="12"/>
        <v>0</v>
      </c>
      <c r="U29" s="2">
        <f t="shared" si="12"/>
        <v>0</v>
      </c>
      <c r="V29" s="2">
        <f t="shared" si="12"/>
        <v>0</v>
      </c>
      <c r="W29" s="2">
        <f t="shared" si="12"/>
        <v>0</v>
      </c>
      <c r="X29" s="2">
        <f t="shared" si="12"/>
        <v>0</v>
      </c>
      <c r="Y29" s="2">
        <f t="shared" si="12"/>
        <v>0</v>
      </c>
      <c r="Z29" s="2">
        <f t="shared" si="12"/>
        <v>0</v>
      </c>
      <c r="AA29" s="2">
        <f t="shared" si="12"/>
        <v>0</v>
      </c>
    </row>
    <row r="30" spans="1:27" ht="15" customHeight="1" x14ac:dyDescent="0.25">
      <c r="A30" s="734"/>
      <c r="B30" s="6" t="str">
        <f t="shared" si="3"/>
        <v>Motors</v>
      </c>
      <c r="C30" s="2">
        <f t="shared" si="3"/>
        <v>0</v>
      </c>
      <c r="D30" s="2">
        <f t="shared" ref="D30:AA30" si="13">IF(SUM($C$17:$N$17)=0,0,C30+D12)</f>
        <v>0</v>
      </c>
      <c r="E30" s="2">
        <f t="shared" si="13"/>
        <v>0</v>
      </c>
      <c r="F30" s="2">
        <f t="shared" si="13"/>
        <v>0</v>
      </c>
      <c r="G30" s="2">
        <f t="shared" si="13"/>
        <v>0</v>
      </c>
      <c r="H30" s="2">
        <f t="shared" si="13"/>
        <v>0</v>
      </c>
      <c r="I30" s="2">
        <f t="shared" si="13"/>
        <v>0</v>
      </c>
      <c r="J30" s="2">
        <f t="shared" si="13"/>
        <v>0</v>
      </c>
      <c r="K30" s="2">
        <f t="shared" si="13"/>
        <v>0</v>
      </c>
      <c r="L30" s="2">
        <f t="shared" si="13"/>
        <v>0</v>
      </c>
      <c r="M30" s="2">
        <f t="shared" si="13"/>
        <v>0</v>
      </c>
      <c r="N30" s="2">
        <f t="shared" si="13"/>
        <v>0</v>
      </c>
      <c r="O30" s="2">
        <f t="shared" si="13"/>
        <v>0</v>
      </c>
      <c r="P30" s="2">
        <f t="shared" si="13"/>
        <v>0</v>
      </c>
      <c r="Q30" s="2">
        <f t="shared" si="13"/>
        <v>0</v>
      </c>
      <c r="R30" s="2">
        <f t="shared" si="13"/>
        <v>0</v>
      </c>
      <c r="S30" s="2">
        <f t="shared" si="13"/>
        <v>0</v>
      </c>
      <c r="T30" s="2">
        <f t="shared" si="13"/>
        <v>0</v>
      </c>
      <c r="U30" s="2">
        <f t="shared" si="13"/>
        <v>0</v>
      </c>
      <c r="V30" s="2">
        <f t="shared" si="13"/>
        <v>0</v>
      </c>
      <c r="W30" s="2">
        <f t="shared" si="13"/>
        <v>0</v>
      </c>
      <c r="X30" s="2">
        <f t="shared" si="13"/>
        <v>0</v>
      </c>
      <c r="Y30" s="2">
        <f t="shared" si="13"/>
        <v>0</v>
      </c>
      <c r="Z30" s="2">
        <f t="shared" si="13"/>
        <v>0</v>
      </c>
      <c r="AA30" s="2">
        <f t="shared" si="13"/>
        <v>0</v>
      </c>
    </row>
    <row r="31" spans="1:27" x14ac:dyDescent="0.25">
      <c r="A31" s="734"/>
      <c r="B31" s="6" t="str">
        <f t="shared" si="3"/>
        <v>Process</v>
      </c>
      <c r="C31" s="2">
        <f t="shared" si="3"/>
        <v>0</v>
      </c>
      <c r="D31" s="2">
        <f t="shared" ref="D31:AA31" si="14">IF(SUM($C$17:$N$17)=0,0,C31+D13)</f>
        <v>0</v>
      </c>
      <c r="E31" s="2">
        <f t="shared" si="14"/>
        <v>0</v>
      </c>
      <c r="F31" s="2">
        <f t="shared" si="14"/>
        <v>0</v>
      </c>
      <c r="G31" s="2">
        <f t="shared" si="14"/>
        <v>0</v>
      </c>
      <c r="H31" s="2">
        <f t="shared" si="14"/>
        <v>0</v>
      </c>
      <c r="I31" s="2">
        <f t="shared" si="14"/>
        <v>0</v>
      </c>
      <c r="J31" s="2">
        <f t="shared" si="14"/>
        <v>0</v>
      </c>
      <c r="K31" s="2">
        <f t="shared" si="14"/>
        <v>0</v>
      </c>
      <c r="L31" s="2">
        <f t="shared" si="14"/>
        <v>0</v>
      </c>
      <c r="M31" s="2">
        <f t="shared" si="14"/>
        <v>0</v>
      </c>
      <c r="N31" s="2">
        <f t="shared" si="14"/>
        <v>0</v>
      </c>
      <c r="O31" s="2">
        <f t="shared" si="14"/>
        <v>0</v>
      </c>
      <c r="P31" s="2">
        <f t="shared" si="14"/>
        <v>0</v>
      </c>
      <c r="Q31" s="2">
        <f t="shared" si="14"/>
        <v>0</v>
      </c>
      <c r="R31" s="2">
        <f t="shared" si="14"/>
        <v>0</v>
      </c>
      <c r="S31" s="2">
        <f t="shared" si="14"/>
        <v>0</v>
      </c>
      <c r="T31" s="2">
        <f t="shared" si="14"/>
        <v>0</v>
      </c>
      <c r="U31" s="2">
        <f t="shared" si="14"/>
        <v>0</v>
      </c>
      <c r="V31" s="2">
        <f t="shared" si="14"/>
        <v>0</v>
      </c>
      <c r="W31" s="2">
        <f t="shared" si="14"/>
        <v>0</v>
      </c>
      <c r="X31" s="2">
        <f t="shared" si="14"/>
        <v>0</v>
      </c>
      <c r="Y31" s="2">
        <f t="shared" si="14"/>
        <v>0</v>
      </c>
      <c r="Z31" s="2">
        <f t="shared" si="14"/>
        <v>0</v>
      </c>
      <c r="AA31" s="2">
        <f t="shared" si="14"/>
        <v>0</v>
      </c>
    </row>
    <row r="32" spans="1:27" x14ac:dyDescent="0.25">
      <c r="A32" s="734"/>
      <c r="B32" s="6" t="str">
        <f t="shared" si="3"/>
        <v>Refrigeration</v>
      </c>
      <c r="C32" s="2">
        <f t="shared" si="3"/>
        <v>0</v>
      </c>
      <c r="D32" s="2">
        <f t="shared" ref="D32:AA32" si="15">IF(SUM($C$17:$N$17)=0,0,C32+D14)</f>
        <v>0</v>
      </c>
      <c r="E32" s="2">
        <f t="shared" si="15"/>
        <v>0</v>
      </c>
      <c r="F32" s="2">
        <f t="shared" si="15"/>
        <v>0</v>
      </c>
      <c r="G32" s="2">
        <f t="shared" si="15"/>
        <v>0</v>
      </c>
      <c r="H32" s="2">
        <f t="shared" si="15"/>
        <v>0</v>
      </c>
      <c r="I32" s="2">
        <f t="shared" si="15"/>
        <v>0</v>
      </c>
      <c r="J32" s="2">
        <f t="shared" si="15"/>
        <v>0</v>
      </c>
      <c r="K32" s="2">
        <f t="shared" si="15"/>
        <v>0</v>
      </c>
      <c r="L32" s="2">
        <f t="shared" si="15"/>
        <v>0</v>
      </c>
      <c r="M32" s="2">
        <f t="shared" si="15"/>
        <v>0</v>
      </c>
      <c r="N32" s="2">
        <f t="shared" si="15"/>
        <v>0</v>
      </c>
      <c r="O32" s="2">
        <f t="shared" si="15"/>
        <v>0</v>
      </c>
      <c r="P32" s="2">
        <f t="shared" si="15"/>
        <v>0</v>
      </c>
      <c r="Q32" s="2">
        <f t="shared" si="15"/>
        <v>0</v>
      </c>
      <c r="R32" s="2">
        <f t="shared" si="15"/>
        <v>0</v>
      </c>
      <c r="S32" s="2">
        <f t="shared" si="15"/>
        <v>0</v>
      </c>
      <c r="T32" s="2">
        <f t="shared" si="15"/>
        <v>0</v>
      </c>
      <c r="U32" s="2">
        <f t="shared" si="15"/>
        <v>0</v>
      </c>
      <c r="V32" s="2">
        <f t="shared" si="15"/>
        <v>0</v>
      </c>
      <c r="W32" s="2">
        <f t="shared" si="15"/>
        <v>0</v>
      </c>
      <c r="X32" s="2">
        <f t="shared" si="15"/>
        <v>0</v>
      </c>
      <c r="Y32" s="2">
        <f t="shared" si="15"/>
        <v>0</v>
      </c>
      <c r="Z32" s="2">
        <f t="shared" si="15"/>
        <v>0</v>
      </c>
      <c r="AA32" s="2">
        <f t="shared" si="15"/>
        <v>0</v>
      </c>
    </row>
    <row r="33" spans="1:27" x14ac:dyDescent="0.25">
      <c r="A33" s="734"/>
      <c r="B33" s="6" t="str">
        <f t="shared" si="3"/>
        <v>Water Heating</v>
      </c>
      <c r="C33" s="2">
        <f t="shared" si="3"/>
        <v>0</v>
      </c>
      <c r="D33" s="2">
        <f t="shared" ref="D33:AA33" si="16">IF(SUM($C$17:$N$17)=0,0,C33+D15)</f>
        <v>0</v>
      </c>
      <c r="E33" s="2">
        <f t="shared" si="16"/>
        <v>0</v>
      </c>
      <c r="F33" s="2">
        <f t="shared" si="16"/>
        <v>0</v>
      </c>
      <c r="G33" s="2">
        <f t="shared" si="16"/>
        <v>0</v>
      </c>
      <c r="H33" s="2">
        <f t="shared" si="16"/>
        <v>0</v>
      </c>
      <c r="I33" s="2">
        <f t="shared" si="16"/>
        <v>0</v>
      </c>
      <c r="J33" s="2">
        <f t="shared" si="16"/>
        <v>0</v>
      </c>
      <c r="K33" s="2">
        <f t="shared" si="16"/>
        <v>0</v>
      </c>
      <c r="L33" s="2">
        <f t="shared" si="16"/>
        <v>0</v>
      </c>
      <c r="M33" s="2">
        <f t="shared" si="16"/>
        <v>0</v>
      </c>
      <c r="N33" s="2">
        <f t="shared" si="16"/>
        <v>0</v>
      </c>
      <c r="O33" s="2">
        <f t="shared" si="16"/>
        <v>0</v>
      </c>
      <c r="P33" s="2">
        <f t="shared" si="16"/>
        <v>0</v>
      </c>
      <c r="Q33" s="2">
        <f t="shared" si="16"/>
        <v>0</v>
      </c>
      <c r="R33" s="2">
        <f t="shared" si="16"/>
        <v>0</v>
      </c>
      <c r="S33" s="2">
        <f t="shared" si="16"/>
        <v>0</v>
      </c>
      <c r="T33" s="2">
        <f t="shared" si="16"/>
        <v>0</v>
      </c>
      <c r="U33" s="2">
        <f t="shared" si="16"/>
        <v>0</v>
      </c>
      <c r="V33" s="2">
        <f t="shared" si="16"/>
        <v>0</v>
      </c>
      <c r="W33" s="2">
        <f t="shared" si="16"/>
        <v>0</v>
      </c>
      <c r="X33" s="2">
        <f t="shared" si="16"/>
        <v>0</v>
      </c>
      <c r="Y33" s="2">
        <f t="shared" si="16"/>
        <v>0</v>
      </c>
      <c r="Z33" s="2">
        <f t="shared" si="16"/>
        <v>0</v>
      </c>
      <c r="AA33" s="2">
        <f t="shared" si="16"/>
        <v>0</v>
      </c>
    </row>
    <row r="34" spans="1:27" ht="15" customHeight="1" x14ac:dyDescent="0.25">
      <c r="A34" s="734"/>
      <c r="B34" s="6" t="str">
        <f t="shared" si="3"/>
        <v xml:space="preserve"> </v>
      </c>
      <c r="C34" s="2"/>
      <c r="D34" s="2"/>
      <c r="E34" s="2"/>
      <c r="F34" s="2"/>
      <c r="G34" s="2"/>
      <c r="H34" s="2"/>
      <c r="I34" s="2"/>
      <c r="J34" s="2"/>
      <c r="K34" s="2"/>
      <c r="L34" s="2"/>
      <c r="M34" s="2"/>
      <c r="N34" s="2"/>
      <c r="O34" s="2"/>
      <c r="P34" s="2"/>
      <c r="Q34" s="2"/>
      <c r="R34" s="2"/>
      <c r="S34" s="2"/>
      <c r="T34" s="2"/>
      <c r="U34" s="2"/>
      <c r="V34" s="2"/>
      <c r="W34" s="2"/>
      <c r="X34" s="2"/>
      <c r="Y34" s="2"/>
      <c r="Z34" s="2"/>
      <c r="AA34" s="2"/>
    </row>
    <row r="35" spans="1:27" ht="15" customHeight="1" thickBot="1" x14ac:dyDescent="0.3">
      <c r="A35" s="735"/>
      <c r="B35" s="10" t="str">
        <f t="shared" si="3"/>
        <v>Monthly kWh</v>
      </c>
      <c r="C35" s="166">
        <f>SUM(C21:C34)</f>
        <v>0</v>
      </c>
      <c r="D35" s="166">
        <f t="shared" ref="D35:AA35" si="17">SUM(D21:D34)</f>
        <v>0</v>
      </c>
      <c r="E35" s="166">
        <f t="shared" si="17"/>
        <v>0</v>
      </c>
      <c r="F35" s="166">
        <f t="shared" si="17"/>
        <v>29098.97</v>
      </c>
      <c r="G35" s="166">
        <f t="shared" si="17"/>
        <v>64328.97</v>
      </c>
      <c r="H35" s="166">
        <f t="shared" si="17"/>
        <v>64328.97</v>
      </c>
      <c r="I35" s="166">
        <f t="shared" si="17"/>
        <v>66963.97</v>
      </c>
      <c r="J35" s="166">
        <f t="shared" si="17"/>
        <v>66963.97</v>
      </c>
      <c r="K35" s="166">
        <f t="shared" si="17"/>
        <v>66963.97</v>
      </c>
      <c r="L35" s="166">
        <f t="shared" si="17"/>
        <v>66963.97</v>
      </c>
      <c r="M35" s="166">
        <f t="shared" si="17"/>
        <v>66963.97</v>
      </c>
      <c r="N35" s="166">
        <f t="shared" si="17"/>
        <v>87263.339919304199</v>
      </c>
      <c r="O35" s="166">
        <f t="shared" si="17"/>
        <v>87263.339919304199</v>
      </c>
      <c r="P35" s="166">
        <f t="shared" si="17"/>
        <v>87263.339919304199</v>
      </c>
      <c r="Q35" s="166">
        <f t="shared" si="17"/>
        <v>87263.339919304199</v>
      </c>
      <c r="R35" s="166">
        <f t="shared" si="17"/>
        <v>87263.339919304199</v>
      </c>
      <c r="S35" s="166">
        <f t="shared" si="17"/>
        <v>87263.339919304199</v>
      </c>
      <c r="T35" s="166">
        <f t="shared" si="17"/>
        <v>87263.339919304199</v>
      </c>
      <c r="U35" s="166">
        <f t="shared" si="17"/>
        <v>87263.339919304199</v>
      </c>
      <c r="V35" s="166">
        <f t="shared" si="17"/>
        <v>87263.339919304199</v>
      </c>
      <c r="W35" s="166">
        <f t="shared" si="17"/>
        <v>87263.339919304199</v>
      </c>
      <c r="X35" s="166">
        <f t="shared" si="17"/>
        <v>87263.339919304199</v>
      </c>
      <c r="Y35" s="166">
        <f t="shared" si="17"/>
        <v>87263.339919304199</v>
      </c>
      <c r="Z35" s="166">
        <f t="shared" si="17"/>
        <v>87263.339919304199</v>
      </c>
      <c r="AA35" s="166">
        <f t="shared" si="17"/>
        <v>87263.339919304199</v>
      </c>
    </row>
    <row r="36" spans="1:27" x14ac:dyDescent="0.25">
      <c r="A36" s="308"/>
      <c r="B36" s="301"/>
      <c r="C36" s="302"/>
      <c r="D36" s="301"/>
      <c r="E36" s="302"/>
      <c r="F36" s="301"/>
      <c r="G36" s="301"/>
      <c r="H36" s="302"/>
      <c r="I36" s="301"/>
      <c r="J36" s="301"/>
      <c r="K36" s="302"/>
      <c r="L36" s="301"/>
      <c r="M36" s="301"/>
      <c r="N36" s="289" t="s">
        <v>169</v>
      </c>
      <c r="O36" s="212">
        <f>SUM(C3:N16)</f>
        <v>87263.339919304199</v>
      </c>
      <c r="P36" s="301"/>
      <c r="Q36" s="302"/>
      <c r="R36" s="301"/>
      <c r="S36" s="301"/>
      <c r="T36" s="302"/>
      <c r="U36" s="301"/>
      <c r="V36" s="301"/>
      <c r="W36" s="302"/>
      <c r="X36" s="301"/>
      <c r="Y36" s="301"/>
      <c r="Z36" s="302"/>
      <c r="AA36" s="301"/>
    </row>
    <row r="37" spans="1:27" ht="15.75" thickBot="1" x14ac:dyDescent="0.3">
      <c r="C37" s="222"/>
      <c r="D37" s="222"/>
      <c r="E37" s="222"/>
      <c r="F37" s="222"/>
      <c r="G37" s="222"/>
      <c r="H37" s="222"/>
      <c r="I37" s="222"/>
      <c r="J37" s="222"/>
      <c r="K37" s="222"/>
      <c r="L37" s="222"/>
      <c r="M37" s="222"/>
      <c r="N37" s="222"/>
      <c r="O37" s="222"/>
      <c r="P37" s="222"/>
      <c r="Q37" s="222"/>
      <c r="R37" s="222"/>
      <c r="S37" s="222"/>
      <c r="T37" s="222"/>
      <c r="U37" s="222"/>
      <c r="V37" s="222"/>
      <c r="W37" s="222"/>
      <c r="X37" s="222"/>
      <c r="Y37" s="222"/>
      <c r="Z37" s="222"/>
      <c r="AA37" s="222"/>
    </row>
    <row r="38" spans="1:27" ht="16.350000000000001" customHeight="1" thickBot="1" x14ac:dyDescent="0.3">
      <c r="A38" s="736" t="s">
        <v>14</v>
      </c>
      <c r="B38" s="313" t="str">
        <f t="shared" ref="B38" si="18">B20</f>
        <v>End Use</v>
      </c>
      <c r="C38" s="102">
        <f>C$2</f>
        <v>45658</v>
      </c>
      <c r="D38" s="102">
        <f t="shared" ref="D38:AA38" si="19">D$2</f>
        <v>45689</v>
      </c>
      <c r="E38" s="102">
        <f t="shared" si="19"/>
        <v>45717</v>
      </c>
      <c r="F38" s="102">
        <f t="shared" si="19"/>
        <v>45748</v>
      </c>
      <c r="G38" s="102">
        <f t="shared" si="19"/>
        <v>45778</v>
      </c>
      <c r="H38" s="102">
        <f t="shared" si="19"/>
        <v>45809</v>
      </c>
      <c r="I38" s="102">
        <f t="shared" si="19"/>
        <v>45839</v>
      </c>
      <c r="J38" s="102">
        <f t="shared" si="19"/>
        <v>45870</v>
      </c>
      <c r="K38" s="102">
        <f t="shared" si="19"/>
        <v>45901</v>
      </c>
      <c r="L38" s="102">
        <f t="shared" si="19"/>
        <v>45931</v>
      </c>
      <c r="M38" s="102">
        <f t="shared" si="19"/>
        <v>45962</v>
      </c>
      <c r="N38" s="102">
        <f t="shared" si="19"/>
        <v>45992</v>
      </c>
      <c r="O38" s="102">
        <f t="shared" si="19"/>
        <v>46023</v>
      </c>
      <c r="P38" s="102">
        <f t="shared" si="19"/>
        <v>46054</v>
      </c>
      <c r="Q38" s="102">
        <f t="shared" si="19"/>
        <v>46082</v>
      </c>
      <c r="R38" s="102">
        <f t="shared" si="19"/>
        <v>46113</v>
      </c>
      <c r="S38" s="102">
        <f t="shared" si="19"/>
        <v>46143</v>
      </c>
      <c r="T38" s="102">
        <f t="shared" si="19"/>
        <v>46174</v>
      </c>
      <c r="U38" s="102">
        <f t="shared" si="19"/>
        <v>46204</v>
      </c>
      <c r="V38" s="102">
        <f t="shared" si="19"/>
        <v>46235</v>
      </c>
      <c r="W38" s="102">
        <f t="shared" si="19"/>
        <v>46266</v>
      </c>
      <c r="X38" s="102">
        <f t="shared" si="19"/>
        <v>46296</v>
      </c>
      <c r="Y38" s="102">
        <f t="shared" si="19"/>
        <v>46327</v>
      </c>
      <c r="Z38" s="102">
        <f t="shared" si="19"/>
        <v>46357</v>
      </c>
      <c r="AA38" s="102">
        <f t="shared" si="19"/>
        <v>46388</v>
      </c>
    </row>
    <row r="39" spans="1:27" ht="15" customHeight="1" x14ac:dyDescent="0.25">
      <c r="A39" s="737"/>
      <c r="B39" s="312" t="str">
        <f t="shared" ref="B39:B53" si="20">B21</f>
        <v>Air Comp</v>
      </c>
      <c r="C39" s="2">
        <v>0</v>
      </c>
      <c r="D39" s="2">
        <v>0</v>
      </c>
      <c r="E39" s="2">
        <v>0</v>
      </c>
      <c r="F39" s="2">
        <v>0</v>
      </c>
      <c r="G39" s="2">
        <f>F39</f>
        <v>0</v>
      </c>
      <c r="H39" s="2">
        <f t="shared" ref="H39:AA39" si="21">G39</f>
        <v>0</v>
      </c>
      <c r="I39" s="2">
        <f t="shared" si="21"/>
        <v>0</v>
      </c>
      <c r="J39" s="2">
        <f t="shared" si="21"/>
        <v>0</v>
      </c>
      <c r="K39" s="2">
        <f t="shared" si="21"/>
        <v>0</v>
      </c>
      <c r="L39" s="2">
        <f t="shared" si="21"/>
        <v>0</v>
      </c>
      <c r="M39" s="2">
        <f t="shared" si="21"/>
        <v>0</v>
      </c>
      <c r="N39" s="2">
        <f t="shared" si="21"/>
        <v>0</v>
      </c>
      <c r="O39" s="2">
        <f t="shared" si="21"/>
        <v>0</v>
      </c>
      <c r="P39" s="2">
        <f t="shared" si="21"/>
        <v>0</v>
      </c>
      <c r="Q39" s="2">
        <f t="shared" si="21"/>
        <v>0</v>
      </c>
      <c r="R39" s="2">
        <f t="shared" si="21"/>
        <v>0</v>
      </c>
      <c r="S39" s="2">
        <f t="shared" si="21"/>
        <v>0</v>
      </c>
      <c r="T39" s="2">
        <f t="shared" si="21"/>
        <v>0</v>
      </c>
      <c r="U39" s="2">
        <f t="shared" si="21"/>
        <v>0</v>
      </c>
      <c r="V39" s="2">
        <f t="shared" si="21"/>
        <v>0</v>
      </c>
      <c r="W39" s="2">
        <f t="shared" si="21"/>
        <v>0</v>
      </c>
      <c r="X39" s="2">
        <f t="shared" si="21"/>
        <v>0</v>
      </c>
      <c r="Y39" s="2">
        <f t="shared" si="21"/>
        <v>0</v>
      </c>
      <c r="Z39" s="2">
        <f t="shared" si="21"/>
        <v>0</v>
      </c>
      <c r="AA39" s="2">
        <f t="shared" si="21"/>
        <v>0</v>
      </c>
    </row>
    <row r="40" spans="1:27" x14ac:dyDescent="0.25">
      <c r="A40" s="737"/>
      <c r="B40" s="7" t="str">
        <f t="shared" si="20"/>
        <v>Building Shell</v>
      </c>
      <c r="C40" s="2">
        <v>0</v>
      </c>
      <c r="D40" s="2">
        <v>0</v>
      </c>
      <c r="E40" s="2">
        <v>0</v>
      </c>
      <c r="F40" s="2">
        <v>0</v>
      </c>
      <c r="G40" s="2">
        <f t="shared" ref="G40:AA40" si="22">F40</f>
        <v>0</v>
      </c>
      <c r="H40" s="2">
        <f t="shared" si="22"/>
        <v>0</v>
      </c>
      <c r="I40" s="2">
        <f t="shared" si="22"/>
        <v>0</v>
      </c>
      <c r="J40" s="2">
        <f t="shared" si="22"/>
        <v>0</v>
      </c>
      <c r="K40" s="2">
        <f t="shared" si="22"/>
        <v>0</v>
      </c>
      <c r="L40" s="2">
        <f t="shared" si="22"/>
        <v>0</v>
      </c>
      <c r="M40" s="2">
        <f t="shared" si="22"/>
        <v>0</v>
      </c>
      <c r="N40" s="2">
        <f t="shared" si="22"/>
        <v>0</v>
      </c>
      <c r="O40" s="2">
        <f t="shared" si="22"/>
        <v>0</v>
      </c>
      <c r="P40" s="2">
        <f t="shared" si="22"/>
        <v>0</v>
      </c>
      <c r="Q40" s="2">
        <f t="shared" si="22"/>
        <v>0</v>
      </c>
      <c r="R40" s="2">
        <f t="shared" si="22"/>
        <v>0</v>
      </c>
      <c r="S40" s="2">
        <f t="shared" si="22"/>
        <v>0</v>
      </c>
      <c r="T40" s="2">
        <f t="shared" si="22"/>
        <v>0</v>
      </c>
      <c r="U40" s="2">
        <f t="shared" si="22"/>
        <v>0</v>
      </c>
      <c r="V40" s="2">
        <f t="shared" si="22"/>
        <v>0</v>
      </c>
      <c r="W40" s="2">
        <f t="shared" si="22"/>
        <v>0</v>
      </c>
      <c r="X40" s="2">
        <f t="shared" si="22"/>
        <v>0</v>
      </c>
      <c r="Y40" s="2">
        <f t="shared" si="22"/>
        <v>0</v>
      </c>
      <c r="Z40" s="2">
        <f t="shared" si="22"/>
        <v>0</v>
      </c>
      <c r="AA40" s="2">
        <f t="shared" si="22"/>
        <v>0</v>
      </c>
    </row>
    <row r="41" spans="1:27" x14ac:dyDescent="0.25">
      <c r="A41" s="737"/>
      <c r="B41" s="6" t="str">
        <f t="shared" si="20"/>
        <v>Cooking</v>
      </c>
      <c r="C41" s="2">
        <v>0</v>
      </c>
      <c r="D41" s="2">
        <v>0</v>
      </c>
      <c r="E41" s="2">
        <v>0</v>
      </c>
      <c r="F41" s="2">
        <v>0</v>
      </c>
      <c r="G41" s="2">
        <f t="shared" ref="G41:AA41" si="23">F41</f>
        <v>0</v>
      </c>
      <c r="H41" s="2">
        <f t="shared" si="23"/>
        <v>0</v>
      </c>
      <c r="I41" s="2">
        <f t="shared" si="23"/>
        <v>0</v>
      </c>
      <c r="J41" s="2">
        <f t="shared" si="23"/>
        <v>0</v>
      </c>
      <c r="K41" s="2">
        <f t="shared" si="23"/>
        <v>0</v>
      </c>
      <c r="L41" s="2">
        <f t="shared" si="23"/>
        <v>0</v>
      </c>
      <c r="M41" s="2">
        <f t="shared" si="23"/>
        <v>0</v>
      </c>
      <c r="N41" s="2">
        <f t="shared" si="23"/>
        <v>0</v>
      </c>
      <c r="O41" s="2">
        <f t="shared" si="23"/>
        <v>0</v>
      </c>
      <c r="P41" s="2">
        <f t="shared" si="23"/>
        <v>0</v>
      </c>
      <c r="Q41" s="2">
        <f t="shared" si="23"/>
        <v>0</v>
      </c>
      <c r="R41" s="2">
        <f t="shared" si="23"/>
        <v>0</v>
      </c>
      <c r="S41" s="2">
        <f t="shared" si="23"/>
        <v>0</v>
      </c>
      <c r="T41" s="2">
        <f t="shared" si="23"/>
        <v>0</v>
      </c>
      <c r="U41" s="2">
        <f t="shared" si="23"/>
        <v>0</v>
      </c>
      <c r="V41" s="2">
        <f t="shared" si="23"/>
        <v>0</v>
      </c>
      <c r="W41" s="2">
        <f t="shared" si="23"/>
        <v>0</v>
      </c>
      <c r="X41" s="2">
        <f t="shared" si="23"/>
        <v>0</v>
      </c>
      <c r="Y41" s="2">
        <f t="shared" si="23"/>
        <v>0</v>
      </c>
      <c r="Z41" s="2">
        <f t="shared" si="23"/>
        <v>0</v>
      </c>
      <c r="AA41" s="2">
        <f t="shared" si="23"/>
        <v>0</v>
      </c>
    </row>
    <row r="42" spans="1:27" x14ac:dyDescent="0.25">
      <c r="A42" s="737"/>
      <c r="B42" s="6" t="str">
        <f t="shared" si="20"/>
        <v>Cooling</v>
      </c>
      <c r="C42" s="2">
        <v>0</v>
      </c>
      <c r="D42" s="2">
        <v>0</v>
      </c>
      <c r="E42" s="2">
        <v>0</v>
      </c>
      <c r="F42" s="2">
        <v>0</v>
      </c>
      <c r="G42" s="2">
        <f t="shared" ref="G42:AA42" si="24">F42</f>
        <v>0</v>
      </c>
      <c r="H42" s="2">
        <f t="shared" si="24"/>
        <v>0</v>
      </c>
      <c r="I42" s="2">
        <f t="shared" si="24"/>
        <v>0</v>
      </c>
      <c r="J42" s="2">
        <f t="shared" si="24"/>
        <v>0</v>
      </c>
      <c r="K42" s="2">
        <f t="shared" si="24"/>
        <v>0</v>
      </c>
      <c r="L42" s="2">
        <f t="shared" si="24"/>
        <v>0</v>
      </c>
      <c r="M42" s="2">
        <f t="shared" si="24"/>
        <v>0</v>
      </c>
      <c r="N42" s="2">
        <f t="shared" si="24"/>
        <v>0</v>
      </c>
      <c r="O42" s="2">
        <f t="shared" si="24"/>
        <v>0</v>
      </c>
      <c r="P42" s="2">
        <f t="shared" si="24"/>
        <v>0</v>
      </c>
      <c r="Q42" s="2">
        <f t="shared" si="24"/>
        <v>0</v>
      </c>
      <c r="R42" s="2">
        <f t="shared" si="24"/>
        <v>0</v>
      </c>
      <c r="S42" s="2">
        <f t="shared" si="24"/>
        <v>0</v>
      </c>
      <c r="T42" s="2">
        <f t="shared" si="24"/>
        <v>0</v>
      </c>
      <c r="U42" s="2">
        <f t="shared" si="24"/>
        <v>0</v>
      </c>
      <c r="V42" s="2">
        <f t="shared" si="24"/>
        <v>0</v>
      </c>
      <c r="W42" s="2">
        <f t="shared" si="24"/>
        <v>0</v>
      </c>
      <c r="X42" s="2">
        <f t="shared" si="24"/>
        <v>0</v>
      </c>
      <c r="Y42" s="2">
        <f t="shared" si="24"/>
        <v>0</v>
      </c>
      <c r="Z42" s="2">
        <f t="shared" si="24"/>
        <v>0</v>
      </c>
      <c r="AA42" s="2">
        <f t="shared" si="24"/>
        <v>0</v>
      </c>
    </row>
    <row r="43" spans="1:27" x14ac:dyDescent="0.25">
      <c r="A43" s="737"/>
      <c r="B43" s="7" t="str">
        <f t="shared" si="20"/>
        <v>Ext Lighting</v>
      </c>
      <c r="C43" s="2">
        <v>0</v>
      </c>
      <c r="D43" s="2">
        <v>0</v>
      </c>
      <c r="E43" s="2">
        <v>0</v>
      </c>
      <c r="F43" s="2">
        <v>0</v>
      </c>
      <c r="G43" s="2">
        <f t="shared" ref="G43:AA43" si="25">F43</f>
        <v>0</v>
      </c>
      <c r="H43" s="2">
        <f t="shared" si="25"/>
        <v>0</v>
      </c>
      <c r="I43" s="2">
        <f t="shared" si="25"/>
        <v>0</v>
      </c>
      <c r="J43" s="2">
        <f t="shared" si="25"/>
        <v>0</v>
      </c>
      <c r="K43" s="2">
        <f t="shared" si="25"/>
        <v>0</v>
      </c>
      <c r="L43" s="2">
        <f t="shared" si="25"/>
        <v>0</v>
      </c>
      <c r="M43" s="2">
        <f t="shared" si="25"/>
        <v>0</v>
      </c>
      <c r="N43" s="2">
        <f t="shared" si="25"/>
        <v>0</v>
      </c>
      <c r="O43" s="2">
        <f t="shared" si="25"/>
        <v>0</v>
      </c>
      <c r="P43" s="2">
        <f t="shared" si="25"/>
        <v>0</v>
      </c>
      <c r="Q43" s="2">
        <f t="shared" si="25"/>
        <v>0</v>
      </c>
      <c r="R43" s="2">
        <f t="shared" si="25"/>
        <v>0</v>
      </c>
      <c r="S43" s="2">
        <f t="shared" si="25"/>
        <v>0</v>
      </c>
      <c r="T43" s="2">
        <f t="shared" si="25"/>
        <v>0</v>
      </c>
      <c r="U43" s="2">
        <f t="shared" si="25"/>
        <v>0</v>
      </c>
      <c r="V43" s="2">
        <f t="shared" si="25"/>
        <v>0</v>
      </c>
      <c r="W43" s="2">
        <f t="shared" si="25"/>
        <v>0</v>
      </c>
      <c r="X43" s="2">
        <f t="shared" si="25"/>
        <v>0</v>
      </c>
      <c r="Y43" s="2">
        <f t="shared" si="25"/>
        <v>0</v>
      </c>
      <c r="Z43" s="2">
        <f t="shared" si="25"/>
        <v>0</v>
      </c>
      <c r="AA43" s="2">
        <f t="shared" si="25"/>
        <v>0</v>
      </c>
    </row>
    <row r="44" spans="1:27" x14ac:dyDescent="0.25">
      <c r="A44" s="737"/>
      <c r="B44" s="6" t="str">
        <f t="shared" si="20"/>
        <v>Heating</v>
      </c>
      <c r="C44" s="2">
        <v>0</v>
      </c>
      <c r="D44" s="2">
        <v>0</v>
      </c>
      <c r="E44" s="2">
        <v>0</v>
      </c>
      <c r="F44" s="2">
        <v>0</v>
      </c>
      <c r="G44" s="2">
        <f t="shared" ref="G44:AA44" si="26">F44</f>
        <v>0</v>
      </c>
      <c r="H44" s="2">
        <f t="shared" si="26"/>
        <v>0</v>
      </c>
      <c r="I44" s="2">
        <f t="shared" si="26"/>
        <v>0</v>
      </c>
      <c r="J44" s="2">
        <f t="shared" si="26"/>
        <v>0</v>
      </c>
      <c r="K44" s="2">
        <f t="shared" si="26"/>
        <v>0</v>
      </c>
      <c r="L44" s="2">
        <f t="shared" si="26"/>
        <v>0</v>
      </c>
      <c r="M44" s="2">
        <f t="shared" si="26"/>
        <v>0</v>
      </c>
      <c r="N44" s="2">
        <f t="shared" si="26"/>
        <v>0</v>
      </c>
      <c r="O44" s="2">
        <f t="shared" si="26"/>
        <v>0</v>
      </c>
      <c r="P44" s="2">
        <f t="shared" si="26"/>
        <v>0</v>
      </c>
      <c r="Q44" s="2">
        <f t="shared" si="26"/>
        <v>0</v>
      </c>
      <c r="R44" s="2">
        <f t="shared" si="26"/>
        <v>0</v>
      </c>
      <c r="S44" s="2">
        <f t="shared" si="26"/>
        <v>0</v>
      </c>
      <c r="T44" s="2">
        <f t="shared" si="26"/>
        <v>0</v>
      </c>
      <c r="U44" s="2">
        <f t="shared" si="26"/>
        <v>0</v>
      </c>
      <c r="V44" s="2">
        <f t="shared" si="26"/>
        <v>0</v>
      </c>
      <c r="W44" s="2">
        <f t="shared" si="26"/>
        <v>0</v>
      </c>
      <c r="X44" s="2">
        <f t="shared" si="26"/>
        <v>0</v>
      </c>
      <c r="Y44" s="2">
        <f t="shared" si="26"/>
        <v>0</v>
      </c>
      <c r="Z44" s="2">
        <f t="shared" si="26"/>
        <v>0</v>
      </c>
      <c r="AA44" s="2">
        <f t="shared" si="26"/>
        <v>0</v>
      </c>
    </row>
    <row r="45" spans="1:27" x14ac:dyDescent="0.25">
      <c r="A45" s="737"/>
      <c r="B45" s="6" t="str">
        <f t="shared" si="20"/>
        <v>HVAC</v>
      </c>
      <c r="C45" s="2">
        <v>0</v>
      </c>
      <c r="D45" s="2">
        <v>0</v>
      </c>
      <c r="E45" s="2">
        <v>0</v>
      </c>
      <c r="F45" s="2">
        <v>0</v>
      </c>
      <c r="G45" s="2">
        <f t="shared" ref="G45:AA45" si="27">F45</f>
        <v>0</v>
      </c>
      <c r="H45" s="2">
        <f t="shared" si="27"/>
        <v>0</v>
      </c>
      <c r="I45" s="2">
        <f t="shared" si="27"/>
        <v>0</v>
      </c>
      <c r="J45" s="2">
        <f t="shared" si="27"/>
        <v>0</v>
      </c>
      <c r="K45" s="2">
        <f t="shared" si="27"/>
        <v>0</v>
      </c>
      <c r="L45" s="2">
        <f t="shared" si="27"/>
        <v>0</v>
      </c>
      <c r="M45" s="2">
        <f t="shared" si="27"/>
        <v>0</v>
      </c>
      <c r="N45" s="2">
        <f t="shared" si="27"/>
        <v>0</v>
      </c>
      <c r="O45" s="2">
        <f t="shared" si="27"/>
        <v>0</v>
      </c>
      <c r="P45" s="2">
        <f t="shared" si="27"/>
        <v>0</v>
      </c>
      <c r="Q45" s="2">
        <f t="shared" si="27"/>
        <v>0</v>
      </c>
      <c r="R45" s="2">
        <f t="shared" si="27"/>
        <v>0</v>
      </c>
      <c r="S45" s="2">
        <f t="shared" si="27"/>
        <v>0</v>
      </c>
      <c r="T45" s="2">
        <f t="shared" si="27"/>
        <v>0</v>
      </c>
      <c r="U45" s="2">
        <f t="shared" si="27"/>
        <v>0</v>
      </c>
      <c r="V45" s="2">
        <f t="shared" si="27"/>
        <v>0</v>
      </c>
      <c r="W45" s="2">
        <f t="shared" si="27"/>
        <v>0</v>
      </c>
      <c r="X45" s="2">
        <f t="shared" si="27"/>
        <v>0</v>
      </c>
      <c r="Y45" s="2">
        <f t="shared" si="27"/>
        <v>0</v>
      </c>
      <c r="Z45" s="2">
        <f t="shared" si="27"/>
        <v>0</v>
      </c>
      <c r="AA45" s="2">
        <f t="shared" si="27"/>
        <v>0</v>
      </c>
    </row>
    <row r="46" spans="1:27" x14ac:dyDescent="0.25">
      <c r="A46" s="737"/>
      <c r="B46" s="6" t="str">
        <f t="shared" si="20"/>
        <v>Lighting</v>
      </c>
      <c r="C46" s="2">
        <v>0</v>
      </c>
      <c r="D46" s="2">
        <v>0</v>
      </c>
      <c r="E46" s="2">
        <v>0</v>
      </c>
      <c r="F46" s="2">
        <v>0</v>
      </c>
      <c r="G46" s="2">
        <f t="shared" ref="G46:AA46" si="28">F46</f>
        <v>0</v>
      </c>
      <c r="H46" s="2">
        <f t="shared" si="28"/>
        <v>0</v>
      </c>
      <c r="I46" s="2">
        <f t="shared" si="28"/>
        <v>0</v>
      </c>
      <c r="J46" s="2">
        <f t="shared" si="28"/>
        <v>0</v>
      </c>
      <c r="K46" s="2">
        <f t="shared" si="28"/>
        <v>0</v>
      </c>
      <c r="L46" s="2">
        <f t="shared" si="28"/>
        <v>0</v>
      </c>
      <c r="M46" s="2">
        <f t="shared" si="28"/>
        <v>0</v>
      </c>
      <c r="N46" s="2">
        <f t="shared" si="28"/>
        <v>0</v>
      </c>
      <c r="O46" s="2">
        <f t="shared" si="28"/>
        <v>0</v>
      </c>
      <c r="P46" s="2">
        <f t="shared" si="28"/>
        <v>0</v>
      </c>
      <c r="Q46" s="2">
        <f t="shared" si="28"/>
        <v>0</v>
      </c>
      <c r="R46" s="2">
        <f t="shared" si="28"/>
        <v>0</v>
      </c>
      <c r="S46" s="2">
        <f t="shared" si="28"/>
        <v>0</v>
      </c>
      <c r="T46" s="2">
        <f t="shared" si="28"/>
        <v>0</v>
      </c>
      <c r="U46" s="2">
        <f t="shared" si="28"/>
        <v>0</v>
      </c>
      <c r="V46" s="2">
        <f t="shared" si="28"/>
        <v>0</v>
      </c>
      <c r="W46" s="2">
        <f t="shared" si="28"/>
        <v>0</v>
      </c>
      <c r="X46" s="2">
        <f t="shared" si="28"/>
        <v>0</v>
      </c>
      <c r="Y46" s="2">
        <f t="shared" si="28"/>
        <v>0</v>
      </c>
      <c r="Z46" s="2">
        <f t="shared" si="28"/>
        <v>0</v>
      </c>
      <c r="AA46" s="2">
        <f t="shared" si="28"/>
        <v>0</v>
      </c>
    </row>
    <row r="47" spans="1:27" x14ac:dyDescent="0.25">
      <c r="A47" s="737"/>
      <c r="B47" s="6" t="str">
        <f t="shared" si="20"/>
        <v>Miscellaneous</v>
      </c>
      <c r="C47" s="2">
        <v>0</v>
      </c>
      <c r="D47" s="2">
        <v>0</v>
      </c>
      <c r="E47" s="2">
        <v>0</v>
      </c>
      <c r="F47" s="2">
        <v>0</v>
      </c>
      <c r="G47" s="2">
        <f t="shared" ref="G47:AA47" si="29">F47</f>
        <v>0</v>
      </c>
      <c r="H47" s="2">
        <f t="shared" si="29"/>
        <v>0</v>
      </c>
      <c r="I47" s="2">
        <f t="shared" si="29"/>
        <v>0</v>
      </c>
      <c r="J47" s="2">
        <f t="shared" si="29"/>
        <v>0</v>
      </c>
      <c r="K47" s="2">
        <f t="shared" si="29"/>
        <v>0</v>
      </c>
      <c r="L47" s="2">
        <f t="shared" si="29"/>
        <v>0</v>
      </c>
      <c r="M47" s="2">
        <f t="shared" si="29"/>
        <v>0</v>
      </c>
      <c r="N47" s="2">
        <f t="shared" si="29"/>
        <v>0</v>
      </c>
      <c r="O47" s="2">
        <f t="shared" si="29"/>
        <v>0</v>
      </c>
      <c r="P47" s="2">
        <f t="shared" si="29"/>
        <v>0</v>
      </c>
      <c r="Q47" s="2">
        <f t="shared" si="29"/>
        <v>0</v>
      </c>
      <c r="R47" s="2">
        <f t="shared" si="29"/>
        <v>0</v>
      </c>
      <c r="S47" s="2">
        <f t="shared" si="29"/>
        <v>0</v>
      </c>
      <c r="T47" s="2">
        <f t="shared" si="29"/>
        <v>0</v>
      </c>
      <c r="U47" s="2">
        <f t="shared" si="29"/>
        <v>0</v>
      </c>
      <c r="V47" s="2">
        <f t="shared" si="29"/>
        <v>0</v>
      </c>
      <c r="W47" s="2">
        <f t="shared" si="29"/>
        <v>0</v>
      </c>
      <c r="X47" s="2">
        <f t="shared" si="29"/>
        <v>0</v>
      </c>
      <c r="Y47" s="2">
        <f t="shared" si="29"/>
        <v>0</v>
      </c>
      <c r="Z47" s="2">
        <f t="shared" si="29"/>
        <v>0</v>
      </c>
      <c r="AA47" s="2">
        <f t="shared" si="29"/>
        <v>0</v>
      </c>
    </row>
    <row r="48" spans="1:27" ht="15" customHeight="1" x14ac:dyDescent="0.25">
      <c r="A48" s="737"/>
      <c r="B48" s="6" t="str">
        <f t="shared" si="20"/>
        <v>Motors</v>
      </c>
      <c r="C48" s="2">
        <v>0</v>
      </c>
      <c r="D48" s="2">
        <v>0</v>
      </c>
      <c r="E48" s="2">
        <v>0</v>
      </c>
      <c r="F48" s="2">
        <v>0</v>
      </c>
      <c r="G48" s="2">
        <f t="shared" ref="G48:AA48" si="30">F48</f>
        <v>0</v>
      </c>
      <c r="H48" s="2">
        <f t="shared" si="30"/>
        <v>0</v>
      </c>
      <c r="I48" s="2">
        <f t="shared" si="30"/>
        <v>0</v>
      </c>
      <c r="J48" s="2">
        <f t="shared" si="30"/>
        <v>0</v>
      </c>
      <c r="K48" s="2">
        <f t="shared" si="30"/>
        <v>0</v>
      </c>
      <c r="L48" s="2">
        <f t="shared" si="30"/>
        <v>0</v>
      </c>
      <c r="M48" s="2">
        <f t="shared" si="30"/>
        <v>0</v>
      </c>
      <c r="N48" s="2">
        <f t="shared" si="30"/>
        <v>0</v>
      </c>
      <c r="O48" s="2">
        <f t="shared" si="30"/>
        <v>0</v>
      </c>
      <c r="P48" s="2">
        <f t="shared" si="30"/>
        <v>0</v>
      </c>
      <c r="Q48" s="2">
        <f t="shared" si="30"/>
        <v>0</v>
      </c>
      <c r="R48" s="2">
        <f t="shared" si="30"/>
        <v>0</v>
      </c>
      <c r="S48" s="2">
        <f t="shared" si="30"/>
        <v>0</v>
      </c>
      <c r="T48" s="2">
        <f t="shared" si="30"/>
        <v>0</v>
      </c>
      <c r="U48" s="2">
        <f t="shared" si="30"/>
        <v>0</v>
      </c>
      <c r="V48" s="2">
        <f t="shared" si="30"/>
        <v>0</v>
      </c>
      <c r="W48" s="2">
        <f t="shared" si="30"/>
        <v>0</v>
      </c>
      <c r="X48" s="2">
        <f t="shared" si="30"/>
        <v>0</v>
      </c>
      <c r="Y48" s="2">
        <f t="shared" si="30"/>
        <v>0</v>
      </c>
      <c r="Z48" s="2">
        <f t="shared" si="30"/>
        <v>0</v>
      </c>
      <c r="AA48" s="2">
        <f t="shared" si="30"/>
        <v>0</v>
      </c>
    </row>
    <row r="49" spans="1:28" x14ac:dyDescent="0.25">
      <c r="A49" s="737"/>
      <c r="B49" s="6" t="str">
        <f t="shared" si="20"/>
        <v>Process</v>
      </c>
      <c r="C49" s="2">
        <v>0</v>
      </c>
      <c r="D49" s="2">
        <v>0</v>
      </c>
      <c r="E49" s="2">
        <v>0</v>
      </c>
      <c r="F49" s="2">
        <v>0</v>
      </c>
      <c r="G49" s="2">
        <f t="shared" ref="G49:AA49" si="31">F49</f>
        <v>0</v>
      </c>
      <c r="H49" s="2">
        <f t="shared" si="31"/>
        <v>0</v>
      </c>
      <c r="I49" s="2">
        <f t="shared" si="31"/>
        <v>0</v>
      </c>
      <c r="J49" s="2">
        <f t="shared" si="31"/>
        <v>0</v>
      </c>
      <c r="K49" s="2">
        <f t="shared" si="31"/>
        <v>0</v>
      </c>
      <c r="L49" s="2">
        <f t="shared" si="31"/>
        <v>0</v>
      </c>
      <c r="M49" s="2">
        <f t="shared" si="31"/>
        <v>0</v>
      </c>
      <c r="N49" s="2">
        <f t="shared" si="31"/>
        <v>0</v>
      </c>
      <c r="O49" s="2">
        <f t="shared" si="31"/>
        <v>0</v>
      </c>
      <c r="P49" s="2">
        <f t="shared" si="31"/>
        <v>0</v>
      </c>
      <c r="Q49" s="2">
        <f t="shared" si="31"/>
        <v>0</v>
      </c>
      <c r="R49" s="2">
        <f t="shared" si="31"/>
        <v>0</v>
      </c>
      <c r="S49" s="2">
        <f t="shared" si="31"/>
        <v>0</v>
      </c>
      <c r="T49" s="2">
        <f t="shared" si="31"/>
        <v>0</v>
      </c>
      <c r="U49" s="2">
        <f t="shared" si="31"/>
        <v>0</v>
      </c>
      <c r="V49" s="2">
        <f t="shared" si="31"/>
        <v>0</v>
      </c>
      <c r="W49" s="2">
        <f t="shared" si="31"/>
        <v>0</v>
      </c>
      <c r="X49" s="2">
        <f t="shared" si="31"/>
        <v>0</v>
      </c>
      <c r="Y49" s="2">
        <f t="shared" si="31"/>
        <v>0</v>
      </c>
      <c r="Z49" s="2">
        <f t="shared" si="31"/>
        <v>0</v>
      </c>
      <c r="AA49" s="2">
        <f t="shared" si="31"/>
        <v>0</v>
      </c>
    </row>
    <row r="50" spans="1:28" x14ac:dyDescent="0.25">
      <c r="A50" s="737"/>
      <c r="B50" s="6" t="str">
        <f t="shared" si="20"/>
        <v>Refrigeration</v>
      </c>
      <c r="C50" s="2">
        <v>0</v>
      </c>
      <c r="D50" s="2">
        <v>0</v>
      </c>
      <c r="E50" s="2">
        <v>0</v>
      </c>
      <c r="F50" s="2">
        <v>0</v>
      </c>
      <c r="G50" s="2">
        <f t="shared" ref="G50:AA50" si="32">F50</f>
        <v>0</v>
      </c>
      <c r="H50" s="2">
        <f t="shared" si="32"/>
        <v>0</v>
      </c>
      <c r="I50" s="2">
        <f t="shared" si="32"/>
        <v>0</v>
      </c>
      <c r="J50" s="2">
        <f t="shared" si="32"/>
        <v>0</v>
      </c>
      <c r="K50" s="2">
        <f t="shared" si="32"/>
        <v>0</v>
      </c>
      <c r="L50" s="2">
        <f t="shared" si="32"/>
        <v>0</v>
      </c>
      <c r="M50" s="2">
        <f t="shared" si="32"/>
        <v>0</v>
      </c>
      <c r="N50" s="2">
        <f t="shared" si="32"/>
        <v>0</v>
      </c>
      <c r="O50" s="2">
        <f t="shared" si="32"/>
        <v>0</v>
      </c>
      <c r="P50" s="2">
        <f t="shared" si="32"/>
        <v>0</v>
      </c>
      <c r="Q50" s="2">
        <f t="shared" si="32"/>
        <v>0</v>
      </c>
      <c r="R50" s="2">
        <f t="shared" si="32"/>
        <v>0</v>
      </c>
      <c r="S50" s="2">
        <f t="shared" si="32"/>
        <v>0</v>
      </c>
      <c r="T50" s="2">
        <f t="shared" si="32"/>
        <v>0</v>
      </c>
      <c r="U50" s="2">
        <f t="shared" si="32"/>
        <v>0</v>
      </c>
      <c r="V50" s="2">
        <f t="shared" si="32"/>
        <v>0</v>
      </c>
      <c r="W50" s="2">
        <f t="shared" si="32"/>
        <v>0</v>
      </c>
      <c r="X50" s="2">
        <f t="shared" si="32"/>
        <v>0</v>
      </c>
      <c r="Y50" s="2">
        <f t="shared" si="32"/>
        <v>0</v>
      </c>
      <c r="Z50" s="2">
        <f t="shared" si="32"/>
        <v>0</v>
      </c>
      <c r="AA50" s="2">
        <f t="shared" si="32"/>
        <v>0</v>
      </c>
    </row>
    <row r="51" spans="1:28" x14ac:dyDescent="0.25">
      <c r="A51" s="737"/>
      <c r="B51" s="6" t="str">
        <f t="shared" si="20"/>
        <v>Water Heating</v>
      </c>
      <c r="C51" s="2">
        <v>0</v>
      </c>
      <c r="D51" s="2">
        <v>0</v>
      </c>
      <c r="E51" s="2">
        <v>0</v>
      </c>
      <c r="F51" s="2">
        <v>0</v>
      </c>
      <c r="G51" s="2">
        <f t="shared" ref="G51:AA51" si="33">F51</f>
        <v>0</v>
      </c>
      <c r="H51" s="2">
        <f t="shared" si="33"/>
        <v>0</v>
      </c>
      <c r="I51" s="2">
        <f t="shared" si="33"/>
        <v>0</v>
      </c>
      <c r="J51" s="2">
        <f t="shared" si="33"/>
        <v>0</v>
      </c>
      <c r="K51" s="2">
        <f t="shared" si="33"/>
        <v>0</v>
      </c>
      <c r="L51" s="2">
        <f t="shared" si="33"/>
        <v>0</v>
      </c>
      <c r="M51" s="2">
        <f t="shared" si="33"/>
        <v>0</v>
      </c>
      <c r="N51" s="2">
        <f t="shared" si="33"/>
        <v>0</v>
      </c>
      <c r="O51" s="2">
        <f t="shared" si="33"/>
        <v>0</v>
      </c>
      <c r="P51" s="2">
        <f t="shared" si="33"/>
        <v>0</v>
      </c>
      <c r="Q51" s="2">
        <f t="shared" si="33"/>
        <v>0</v>
      </c>
      <c r="R51" s="2">
        <f t="shared" si="33"/>
        <v>0</v>
      </c>
      <c r="S51" s="2">
        <f t="shared" si="33"/>
        <v>0</v>
      </c>
      <c r="T51" s="2">
        <f t="shared" si="33"/>
        <v>0</v>
      </c>
      <c r="U51" s="2">
        <f t="shared" si="33"/>
        <v>0</v>
      </c>
      <c r="V51" s="2">
        <f t="shared" si="33"/>
        <v>0</v>
      </c>
      <c r="W51" s="2">
        <f t="shared" si="33"/>
        <v>0</v>
      </c>
      <c r="X51" s="2">
        <f t="shared" si="33"/>
        <v>0</v>
      </c>
      <c r="Y51" s="2">
        <f t="shared" si="33"/>
        <v>0</v>
      </c>
      <c r="Z51" s="2">
        <f t="shared" si="33"/>
        <v>0</v>
      </c>
      <c r="AA51" s="2">
        <f t="shared" si="33"/>
        <v>0</v>
      </c>
    </row>
    <row r="52" spans="1:28" ht="15" customHeight="1" x14ac:dyDescent="0.25">
      <c r="A52" s="737"/>
      <c r="B52" s="6" t="str">
        <f t="shared" si="20"/>
        <v xml:space="preserve"> </v>
      </c>
      <c r="C52" s="2"/>
      <c r="D52" s="2"/>
      <c r="E52" s="2"/>
      <c r="F52" s="2"/>
      <c r="G52" s="2"/>
      <c r="H52" s="2"/>
      <c r="I52" s="2"/>
      <c r="J52" s="2"/>
      <c r="K52" s="2"/>
      <c r="L52" s="2"/>
      <c r="M52" s="2"/>
      <c r="N52" s="2"/>
      <c r="O52" s="2"/>
      <c r="P52" s="2"/>
      <c r="Q52" s="2"/>
      <c r="R52" s="2"/>
      <c r="S52" s="2"/>
      <c r="T52" s="2"/>
      <c r="U52" s="2"/>
      <c r="V52" s="2"/>
      <c r="W52" s="2"/>
      <c r="X52" s="2"/>
      <c r="Y52" s="2"/>
      <c r="Z52" s="2"/>
      <c r="AA52" s="2"/>
    </row>
    <row r="53" spans="1:28" ht="15" customHeight="1" thickBot="1" x14ac:dyDescent="0.3">
      <c r="A53" s="738"/>
      <c r="B53" s="10" t="str">
        <f t="shared" si="20"/>
        <v>Monthly kWh</v>
      </c>
      <c r="C53" s="166">
        <f>SUM(C39:C52)</f>
        <v>0</v>
      </c>
      <c r="D53" s="166">
        <f t="shared" ref="D53:AA53" si="34">SUM(D39:D52)</f>
        <v>0</v>
      </c>
      <c r="E53" s="166">
        <f t="shared" si="34"/>
        <v>0</v>
      </c>
      <c r="F53" s="166">
        <f t="shared" si="34"/>
        <v>0</v>
      </c>
      <c r="G53" s="166">
        <f t="shared" si="34"/>
        <v>0</v>
      </c>
      <c r="H53" s="166">
        <f t="shared" si="34"/>
        <v>0</v>
      </c>
      <c r="I53" s="166">
        <f t="shared" si="34"/>
        <v>0</v>
      </c>
      <c r="J53" s="166">
        <f t="shared" si="34"/>
        <v>0</v>
      </c>
      <c r="K53" s="166">
        <f t="shared" si="34"/>
        <v>0</v>
      </c>
      <c r="L53" s="166">
        <f t="shared" si="34"/>
        <v>0</v>
      </c>
      <c r="M53" s="166">
        <f t="shared" si="34"/>
        <v>0</v>
      </c>
      <c r="N53" s="166">
        <f t="shared" si="34"/>
        <v>0</v>
      </c>
      <c r="O53" s="166">
        <f t="shared" si="34"/>
        <v>0</v>
      </c>
      <c r="P53" s="166">
        <f t="shared" si="34"/>
        <v>0</v>
      </c>
      <c r="Q53" s="166">
        <f t="shared" si="34"/>
        <v>0</v>
      </c>
      <c r="R53" s="166">
        <f t="shared" si="34"/>
        <v>0</v>
      </c>
      <c r="S53" s="166">
        <f t="shared" si="34"/>
        <v>0</v>
      </c>
      <c r="T53" s="166">
        <f t="shared" si="34"/>
        <v>0</v>
      </c>
      <c r="U53" s="166">
        <f t="shared" si="34"/>
        <v>0</v>
      </c>
      <c r="V53" s="166">
        <f t="shared" si="34"/>
        <v>0</v>
      </c>
      <c r="W53" s="166">
        <f t="shared" si="34"/>
        <v>0</v>
      </c>
      <c r="X53" s="166">
        <f t="shared" si="34"/>
        <v>0</v>
      </c>
      <c r="Y53" s="166">
        <f t="shared" si="34"/>
        <v>0</v>
      </c>
      <c r="Z53" s="166">
        <f t="shared" si="34"/>
        <v>0</v>
      </c>
      <c r="AA53" s="166">
        <f t="shared" si="34"/>
        <v>0</v>
      </c>
    </row>
    <row r="54" spans="1:28" x14ac:dyDescent="0.25">
      <c r="A54" s="308"/>
      <c r="B54" s="301"/>
      <c r="C54" s="302"/>
      <c r="D54" s="301"/>
      <c r="E54" s="302"/>
      <c r="F54" s="301"/>
      <c r="G54" s="301"/>
      <c r="H54" s="302"/>
      <c r="I54" s="301"/>
      <c r="J54" s="301"/>
      <c r="K54" s="302"/>
      <c r="L54" s="301"/>
      <c r="M54" s="301"/>
      <c r="N54" s="302"/>
      <c r="O54" s="301"/>
      <c r="P54" s="301"/>
      <c r="Q54" s="302"/>
      <c r="R54" s="301"/>
      <c r="S54" s="301"/>
      <c r="T54" s="302"/>
      <c r="U54" s="301"/>
      <c r="V54" s="301"/>
      <c r="W54" s="302"/>
      <c r="X54" s="301"/>
      <c r="Y54" s="301"/>
      <c r="Z54" s="302"/>
      <c r="AA54" s="301"/>
    </row>
    <row r="55" spans="1:28" ht="15.75" thickBot="1" x14ac:dyDescent="0.3">
      <c r="A55" s="298" t="s">
        <v>206</v>
      </c>
      <c r="B55" s="296"/>
      <c r="C55" s="296"/>
      <c r="D55" s="296"/>
      <c r="E55" s="296"/>
      <c r="F55" s="296"/>
      <c r="G55" s="296"/>
      <c r="H55" s="308"/>
      <c r="I55" s="308"/>
      <c r="J55" s="308"/>
      <c r="K55" s="308"/>
      <c r="L55" s="308"/>
      <c r="M55" s="308"/>
      <c r="N55" s="308"/>
      <c r="O55" s="308"/>
      <c r="P55" s="308"/>
      <c r="Q55" s="308"/>
      <c r="R55" s="308"/>
      <c r="S55" s="308"/>
      <c r="T55" s="308"/>
      <c r="U55" s="308"/>
      <c r="V55" s="308"/>
      <c r="W55" s="308"/>
      <c r="X55" s="308"/>
      <c r="Y55" s="308"/>
      <c r="Z55" s="308"/>
      <c r="AA55" s="308"/>
      <c r="AB55" s="137"/>
    </row>
    <row r="56" spans="1:28" ht="16.350000000000001" customHeight="1" thickBot="1" x14ac:dyDescent="0.3">
      <c r="A56" s="745" t="s">
        <v>207</v>
      </c>
      <c r="B56" s="313" t="str">
        <f t="shared" ref="B56:B71" si="35">B38</f>
        <v>End Use</v>
      </c>
      <c r="C56" s="102">
        <f>C$2</f>
        <v>45658</v>
      </c>
      <c r="D56" s="102">
        <f t="shared" ref="D56:AA56" si="36">D$2</f>
        <v>45689</v>
      </c>
      <c r="E56" s="102">
        <f t="shared" si="36"/>
        <v>45717</v>
      </c>
      <c r="F56" s="102">
        <f t="shared" si="36"/>
        <v>45748</v>
      </c>
      <c r="G56" s="102">
        <f t="shared" si="36"/>
        <v>45778</v>
      </c>
      <c r="H56" s="102">
        <f t="shared" si="36"/>
        <v>45809</v>
      </c>
      <c r="I56" s="102">
        <f t="shared" si="36"/>
        <v>45839</v>
      </c>
      <c r="J56" s="102">
        <f t="shared" si="36"/>
        <v>45870</v>
      </c>
      <c r="K56" s="102">
        <f t="shared" si="36"/>
        <v>45901</v>
      </c>
      <c r="L56" s="102">
        <f t="shared" si="36"/>
        <v>45931</v>
      </c>
      <c r="M56" s="102">
        <f t="shared" si="36"/>
        <v>45962</v>
      </c>
      <c r="N56" s="102">
        <f t="shared" si="36"/>
        <v>45992</v>
      </c>
      <c r="O56" s="102">
        <f t="shared" si="36"/>
        <v>46023</v>
      </c>
      <c r="P56" s="102">
        <f t="shared" si="36"/>
        <v>46054</v>
      </c>
      <c r="Q56" s="102">
        <f t="shared" si="36"/>
        <v>46082</v>
      </c>
      <c r="R56" s="102">
        <f t="shared" si="36"/>
        <v>46113</v>
      </c>
      <c r="S56" s="102">
        <f t="shared" si="36"/>
        <v>46143</v>
      </c>
      <c r="T56" s="102">
        <f t="shared" si="36"/>
        <v>46174</v>
      </c>
      <c r="U56" s="102">
        <f t="shared" si="36"/>
        <v>46204</v>
      </c>
      <c r="V56" s="102">
        <f t="shared" si="36"/>
        <v>46235</v>
      </c>
      <c r="W56" s="102">
        <f t="shared" si="36"/>
        <v>46266</v>
      </c>
      <c r="X56" s="102">
        <f t="shared" si="36"/>
        <v>46296</v>
      </c>
      <c r="Y56" s="102">
        <f t="shared" si="36"/>
        <v>46327</v>
      </c>
      <c r="Z56" s="102">
        <f t="shared" si="36"/>
        <v>46357</v>
      </c>
      <c r="AA56" s="102">
        <f t="shared" si="36"/>
        <v>46388</v>
      </c>
    </row>
    <row r="57" spans="1:28" ht="15" customHeight="1" x14ac:dyDescent="0.25">
      <c r="A57" s="746"/>
      <c r="B57" s="312" t="str">
        <f t="shared" si="35"/>
        <v>Air Comp</v>
      </c>
      <c r="C57" s="2">
        <f>(C3*0.5)-C39</f>
        <v>0</v>
      </c>
      <c r="D57" s="2">
        <f>(D3*0.5)+C21-D39</f>
        <v>0</v>
      </c>
      <c r="E57" s="2">
        <f t="shared" ref="E57:AA57" si="37">(E3*0.5)+D21-E39</f>
        <v>0</v>
      </c>
      <c r="F57" s="2">
        <f t="shared" si="37"/>
        <v>0</v>
      </c>
      <c r="G57" s="2">
        <f t="shared" si="37"/>
        <v>0</v>
      </c>
      <c r="H57" s="2">
        <f t="shared" si="37"/>
        <v>0</v>
      </c>
      <c r="I57" s="2">
        <f t="shared" si="37"/>
        <v>0</v>
      </c>
      <c r="J57" s="2">
        <f t="shared" si="37"/>
        <v>0</v>
      </c>
      <c r="K57" s="2">
        <f t="shared" si="37"/>
        <v>0</v>
      </c>
      <c r="L57" s="2">
        <f t="shared" si="37"/>
        <v>0</v>
      </c>
      <c r="M57" s="2">
        <f t="shared" si="37"/>
        <v>0</v>
      </c>
      <c r="N57" s="2">
        <f t="shared" si="37"/>
        <v>0</v>
      </c>
      <c r="O57" s="2">
        <f t="shared" si="37"/>
        <v>0</v>
      </c>
      <c r="P57" s="2">
        <f t="shared" si="37"/>
        <v>0</v>
      </c>
      <c r="Q57" s="2">
        <f t="shared" si="37"/>
        <v>0</v>
      </c>
      <c r="R57" s="2">
        <f t="shared" si="37"/>
        <v>0</v>
      </c>
      <c r="S57" s="2">
        <f t="shared" si="37"/>
        <v>0</v>
      </c>
      <c r="T57" s="2">
        <f t="shared" si="37"/>
        <v>0</v>
      </c>
      <c r="U57" s="2">
        <f t="shared" si="37"/>
        <v>0</v>
      </c>
      <c r="V57" s="2">
        <f t="shared" si="37"/>
        <v>0</v>
      </c>
      <c r="W57" s="2">
        <f t="shared" si="37"/>
        <v>0</v>
      </c>
      <c r="X57" s="2">
        <f t="shared" si="37"/>
        <v>0</v>
      </c>
      <c r="Y57" s="2">
        <f t="shared" si="37"/>
        <v>0</v>
      </c>
      <c r="Z57" s="2">
        <f t="shared" si="37"/>
        <v>0</v>
      </c>
      <c r="AA57" s="2">
        <f t="shared" si="37"/>
        <v>0</v>
      </c>
    </row>
    <row r="58" spans="1:28" x14ac:dyDescent="0.25">
      <c r="A58" s="746"/>
      <c r="B58" s="7" t="str">
        <f t="shared" si="35"/>
        <v>Building Shell</v>
      </c>
      <c r="C58" s="2">
        <f t="shared" ref="C58:C69" si="38">(C4*0.5)-C40</f>
        <v>0</v>
      </c>
      <c r="D58" s="2">
        <f t="shared" ref="D58:AA58" si="39">(D4*0.5)+C22-D40</f>
        <v>0</v>
      </c>
      <c r="E58" s="2">
        <f t="shared" si="39"/>
        <v>0</v>
      </c>
      <c r="F58" s="2">
        <f t="shared" si="39"/>
        <v>0</v>
      </c>
      <c r="G58" s="2">
        <f t="shared" si="39"/>
        <v>0</v>
      </c>
      <c r="H58" s="2">
        <f t="shared" si="39"/>
        <v>0</v>
      </c>
      <c r="I58" s="2">
        <f t="shared" si="39"/>
        <v>0</v>
      </c>
      <c r="J58" s="2">
        <f t="shared" si="39"/>
        <v>0</v>
      </c>
      <c r="K58" s="2">
        <f t="shared" si="39"/>
        <v>0</v>
      </c>
      <c r="L58" s="2">
        <f t="shared" si="39"/>
        <v>0</v>
      </c>
      <c r="M58" s="2">
        <f t="shared" si="39"/>
        <v>0</v>
      </c>
      <c r="N58" s="2">
        <f t="shared" si="39"/>
        <v>0</v>
      </c>
      <c r="O58" s="2">
        <f t="shared" si="39"/>
        <v>0</v>
      </c>
      <c r="P58" s="2">
        <f t="shared" si="39"/>
        <v>0</v>
      </c>
      <c r="Q58" s="2">
        <f t="shared" si="39"/>
        <v>0</v>
      </c>
      <c r="R58" s="2">
        <f t="shared" si="39"/>
        <v>0</v>
      </c>
      <c r="S58" s="2">
        <f t="shared" si="39"/>
        <v>0</v>
      </c>
      <c r="T58" s="2">
        <f t="shared" si="39"/>
        <v>0</v>
      </c>
      <c r="U58" s="2">
        <f t="shared" si="39"/>
        <v>0</v>
      </c>
      <c r="V58" s="2">
        <f t="shared" si="39"/>
        <v>0</v>
      </c>
      <c r="W58" s="2">
        <f t="shared" si="39"/>
        <v>0</v>
      </c>
      <c r="X58" s="2">
        <f t="shared" si="39"/>
        <v>0</v>
      </c>
      <c r="Y58" s="2">
        <f t="shared" si="39"/>
        <v>0</v>
      </c>
      <c r="Z58" s="2">
        <f t="shared" si="39"/>
        <v>0</v>
      </c>
      <c r="AA58" s="2">
        <f t="shared" si="39"/>
        <v>0</v>
      </c>
    </row>
    <row r="59" spans="1:28" x14ac:dyDescent="0.25">
      <c r="A59" s="746"/>
      <c r="B59" s="6" t="str">
        <f t="shared" si="35"/>
        <v>Cooking</v>
      </c>
      <c r="C59" s="2">
        <f t="shared" si="38"/>
        <v>0</v>
      </c>
      <c r="D59" s="2">
        <f t="shared" ref="D59:AA59" si="40">(D5*0.5)+C23-D41</f>
        <v>0</v>
      </c>
      <c r="E59" s="2">
        <f t="shared" si="40"/>
        <v>0</v>
      </c>
      <c r="F59" s="2">
        <f t="shared" si="40"/>
        <v>0</v>
      </c>
      <c r="G59" s="2">
        <f t="shared" si="40"/>
        <v>0</v>
      </c>
      <c r="H59" s="2">
        <f t="shared" si="40"/>
        <v>0</v>
      </c>
      <c r="I59" s="2">
        <f t="shared" si="40"/>
        <v>0</v>
      </c>
      <c r="J59" s="2">
        <f t="shared" si="40"/>
        <v>0</v>
      </c>
      <c r="K59" s="2">
        <f t="shared" si="40"/>
        <v>0</v>
      </c>
      <c r="L59" s="2">
        <f t="shared" si="40"/>
        <v>0</v>
      </c>
      <c r="M59" s="2">
        <f t="shared" si="40"/>
        <v>0</v>
      </c>
      <c r="N59" s="2">
        <f t="shared" si="40"/>
        <v>0</v>
      </c>
      <c r="O59" s="2">
        <f t="shared" si="40"/>
        <v>0</v>
      </c>
      <c r="P59" s="2">
        <f t="shared" si="40"/>
        <v>0</v>
      </c>
      <c r="Q59" s="2">
        <f t="shared" si="40"/>
        <v>0</v>
      </c>
      <c r="R59" s="2">
        <f t="shared" si="40"/>
        <v>0</v>
      </c>
      <c r="S59" s="2">
        <f t="shared" si="40"/>
        <v>0</v>
      </c>
      <c r="T59" s="2">
        <f t="shared" si="40"/>
        <v>0</v>
      </c>
      <c r="U59" s="2">
        <f t="shared" si="40"/>
        <v>0</v>
      </c>
      <c r="V59" s="2">
        <f t="shared" si="40"/>
        <v>0</v>
      </c>
      <c r="W59" s="2">
        <f t="shared" si="40"/>
        <v>0</v>
      </c>
      <c r="X59" s="2">
        <f t="shared" si="40"/>
        <v>0</v>
      </c>
      <c r="Y59" s="2">
        <f t="shared" si="40"/>
        <v>0</v>
      </c>
      <c r="Z59" s="2">
        <f t="shared" si="40"/>
        <v>0</v>
      </c>
      <c r="AA59" s="2">
        <f t="shared" si="40"/>
        <v>0</v>
      </c>
    </row>
    <row r="60" spans="1:28" x14ac:dyDescent="0.25">
      <c r="A60" s="746"/>
      <c r="B60" s="6" t="str">
        <f t="shared" si="35"/>
        <v>Cooling</v>
      </c>
      <c r="C60" s="2">
        <f t="shared" si="38"/>
        <v>0</v>
      </c>
      <c r="D60" s="2">
        <f t="shared" ref="D60:AA60" si="41">(D6*0.5)+C24-D42</f>
        <v>0</v>
      </c>
      <c r="E60" s="2">
        <f t="shared" si="41"/>
        <v>0</v>
      </c>
      <c r="F60" s="2">
        <f t="shared" si="41"/>
        <v>0</v>
      </c>
      <c r="G60" s="2">
        <f t="shared" si="41"/>
        <v>0</v>
      </c>
      <c r="H60" s="2">
        <f t="shared" si="41"/>
        <v>0</v>
      </c>
      <c r="I60" s="2">
        <f t="shared" si="41"/>
        <v>0</v>
      </c>
      <c r="J60" s="2">
        <f t="shared" si="41"/>
        <v>0</v>
      </c>
      <c r="K60" s="2">
        <f t="shared" si="41"/>
        <v>0</v>
      </c>
      <c r="L60" s="2">
        <f t="shared" si="41"/>
        <v>0</v>
      </c>
      <c r="M60" s="2">
        <f t="shared" si="41"/>
        <v>0</v>
      </c>
      <c r="N60" s="2">
        <f t="shared" si="41"/>
        <v>0</v>
      </c>
      <c r="O60" s="2">
        <f t="shared" si="41"/>
        <v>0</v>
      </c>
      <c r="P60" s="2">
        <f t="shared" si="41"/>
        <v>0</v>
      </c>
      <c r="Q60" s="2">
        <f t="shared" si="41"/>
        <v>0</v>
      </c>
      <c r="R60" s="2">
        <f t="shared" si="41"/>
        <v>0</v>
      </c>
      <c r="S60" s="2">
        <f t="shared" si="41"/>
        <v>0</v>
      </c>
      <c r="T60" s="2">
        <f t="shared" si="41"/>
        <v>0</v>
      </c>
      <c r="U60" s="2">
        <f t="shared" si="41"/>
        <v>0</v>
      </c>
      <c r="V60" s="2">
        <f t="shared" si="41"/>
        <v>0</v>
      </c>
      <c r="W60" s="2">
        <f t="shared" si="41"/>
        <v>0</v>
      </c>
      <c r="X60" s="2">
        <f t="shared" si="41"/>
        <v>0</v>
      </c>
      <c r="Y60" s="2">
        <f t="shared" si="41"/>
        <v>0</v>
      </c>
      <c r="Z60" s="2">
        <f t="shared" si="41"/>
        <v>0</v>
      </c>
      <c r="AA60" s="2">
        <f t="shared" si="41"/>
        <v>0</v>
      </c>
    </row>
    <row r="61" spans="1:28" x14ac:dyDescent="0.25">
      <c r="A61" s="746"/>
      <c r="B61" s="7" t="str">
        <f t="shared" si="35"/>
        <v>Ext Lighting</v>
      </c>
      <c r="C61" s="2">
        <f t="shared" si="38"/>
        <v>0</v>
      </c>
      <c r="D61" s="2">
        <f t="shared" ref="D61:AA61" si="42">(D7*0.5)+C25-D43</f>
        <v>0</v>
      </c>
      <c r="E61" s="2">
        <f t="shared" si="42"/>
        <v>0</v>
      </c>
      <c r="F61" s="2">
        <f t="shared" si="42"/>
        <v>0</v>
      </c>
      <c r="G61" s="2">
        <f t="shared" si="42"/>
        <v>0</v>
      </c>
      <c r="H61" s="2">
        <f t="shared" si="42"/>
        <v>0</v>
      </c>
      <c r="I61" s="2">
        <f t="shared" si="42"/>
        <v>0</v>
      </c>
      <c r="J61" s="2">
        <f t="shared" si="42"/>
        <v>0</v>
      </c>
      <c r="K61" s="2">
        <f t="shared" si="42"/>
        <v>0</v>
      </c>
      <c r="L61" s="2">
        <f t="shared" si="42"/>
        <v>0</v>
      </c>
      <c r="M61" s="2">
        <f t="shared" si="42"/>
        <v>0</v>
      </c>
      <c r="N61" s="2">
        <f t="shared" si="42"/>
        <v>0</v>
      </c>
      <c r="O61" s="2">
        <f t="shared" si="42"/>
        <v>0</v>
      </c>
      <c r="P61" s="2">
        <f t="shared" si="42"/>
        <v>0</v>
      </c>
      <c r="Q61" s="2">
        <f t="shared" si="42"/>
        <v>0</v>
      </c>
      <c r="R61" s="2">
        <f t="shared" si="42"/>
        <v>0</v>
      </c>
      <c r="S61" s="2">
        <f t="shared" si="42"/>
        <v>0</v>
      </c>
      <c r="T61" s="2">
        <f t="shared" si="42"/>
        <v>0</v>
      </c>
      <c r="U61" s="2">
        <f t="shared" si="42"/>
        <v>0</v>
      </c>
      <c r="V61" s="2">
        <f t="shared" si="42"/>
        <v>0</v>
      </c>
      <c r="W61" s="2">
        <f t="shared" si="42"/>
        <v>0</v>
      </c>
      <c r="X61" s="2">
        <f t="shared" si="42"/>
        <v>0</v>
      </c>
      <c r="Y61" s="2">
        <f t="shared" si="42"/>
        <v>0</v>
      </c>
      <c r="Z61" s="2">
        <f t="shared" si="42"/>
        <v>0</v>
      </c>
      <c r="AA61" s="2">
        <f t="shared" si="42"/>
        <v>0</v>
      </c>
    </row>
    <row r="62" spans="1:28" x14ac:dyDescent="0.25">
      <c r="A62" s="746"/>
      <c r="B62" s="6" t="str">
        <f t="shared" si="35"/>
        <v>Heating</v>
      </c>
      <c r="C62" s="2">
        <f t="shared" si="38"/>
        <v>0</v>
      </c>
      <c r="D62" s="2">
        <f t="shared" ref="D62:AA62" si="43">(D8*0.5)+C26-D44</f>
        <v>0</v>
      </c>
      <c r="E62" s="2">
        <f t="shared" si="43"/>
        <v>0</v>
      </c>
      <c r="F62" s="2">
        <f t="shared" si="43"/>
        <v>0</v>
      </c>
      <c r="G62" s="2">
        <f t="shared" si="43"/>
        <v>0</v>
      </c>
      <c r="H62" s="2">
        <f t="shared" si="43"/>
        <v>0</v>
      </c>
      <c r="I62" s="2">
        <f t="shared" si="43"/>
        <v>0</v>
      </c>
      <c r="J62" s="2">
        <f t="shared" si="43"/>
        <v>0</v>
      </c>
      <c r="K62" s="2">
        <f t="shared" si="43"/>
        <v>0</v>
      </c>
      <c r="L62" s="2">
        <f t="shared" si="43"/>
        <v>0</v>
      </c>
      <c r="M62" s="2">
        <f t="shared" si="43"/>
        <v>0</v>
      </c>
      <c r="N62" s="2">
        <f t="shared" si="43"/>
        <v>0</v>
      </c>
      <c r="O62" s="2">
        <f t="shared" si="43"/>
        <v>0</v>
      </c>
      <c r="P62" s="2">
        <f t="shared" si="43"/>
        <v>0</v>
      </c>
      <c r="Q62" s="2">
        <f t="shared" si="43"/>
        <v>0</v>
      </c>
      <c r="R62" s="2">
        <f t="shared" si="43"/>
        <v>0</v>
      </c>
      <c r="S62" s="2">
        <f t="shared" si="43"/>
        <v>0</v>
      </c>
      <c r="T62" s="2">
        <f t="shared" si="43"/>
        <v>0</v>
      </c>
      <c r="U62" s="2">
        <f t="shared" si="43"/>
        <v>0</v>
      </c>
      <c r="V62" s="2">
        <f t="shared" si="43"/>
        <v>0</v>
      </c>
      <c r="W62" s="2">
        <f t="shared" si="43"/>
        <v>0</v>
      </c>
      <c r="X62" s="2">
        <f t="shared" si="43"/>
        <v>0</v>
      </c>
      <c r="Y62" s="2">
        <f t="shared" si="43"/>
        <v>0</v>
      </c>
      <c r="Z62" s="2">
        <f t="shared" si="43"/>
        <v>0</v>
      </c>
      <c r="AA62" s="2">
        <f t="shared" si="43"/>
        <v>0</v>
      </c>
    </row>
    <row r="63" spans="1:28" x14ac:dyDescent="0.25">
      <c r="A63" s="746"/>
      <c r="B63" s="6" t="str">
        <f t="shared" si="35"/>
        <v>HVAC</v>
      </c>
      <c r="C63" s="2">
        <f t="shared" si="38"/>
        <v>0</v>
      </c>
      <c r="D63" s="2">
        <f t="shared" ref="D63:AA63" si="44">(D9*0.5)+C27-D45</f>
        <v>0</v>
      </c>
      <c r="E63" s="2">
        <f t="shared" si="44"/>
        <v>0</v>
      </c>
      <c r="F63" s="2">
        <f t="shared" si="44"/>
        <v>0</v>
      </c>
      <c r="G63" s="2">
        <f t="shared" si="44"/>
        <v>0</v>
      </c>
      <c r="H63" s="2">
        <f t="shared" si="44"/>
        <v>0</v>
      </c>
      <c r="I63" s="2">
        <f t="shared" si="44"/>
        <v>0</v>
      </c>
      <c r="J63" s="2">
        <f t="shared" si="44"/>
        <v>0</v>
      </c>
      <c r="K63" s="2">
        <f t="shared" si="44"/>
        <v>0</v>
      </c>
      <c r="L63" s="2">
        <f t="shared" si="44"/>
        <v>0</v>
      </c>
      <c r="M63" s="2">
        <f t="shared" si="44"/>
        <v>0</v>
      </c>
      <c r="N63" s="2">
        <f t="shared" si="44"/>
        <v>0</v>
      </c>
      <c r="O63" s="2">
        <f t="shared" si="44"/>
        <v>0</v>
      </c>
      <c r="P63" s="2">
        <f t="shared" si="44"/>
        <v>0</v>
      </c>
      <c r="Q63" s="2">
        <f t="shared" si="44"/>
        <v>0</v>
      </c>
      <c r="R63" s="2">
        <f t="shared" si="44"/>
        <v>0</v>
      </c>
      <c r="S63" s="2">
        <f t="shared" si="44"/>
        <v>0</v>
      </c>
      <c r="T63" s="2">
        <f t="shared" si="44"/>
        <v>0</v>
      </c>
      <c r="U63" s="2">
        <f t="shared" si="44"/>
        <v>0</v>
      </c>
      <c r="V63" s="2">
        <f t="shared" si="44"/>
        <v>0</v>
      </c>
      <c r="W63" s="2">
        <f t="shared" si="44"/>
        <v>0</v>
      </c>
      <c r="X63" s="2">
        <f t="shared" si="44"/>
        <v>0</v>
      </c>
      <c r="Y63" s="2">
        <f t="shared" si="44"/>
        <v>0</v>
      </c>
      <c r="Z63" s="2">
        <f t="shared" si="44"/>
        <v>0</v>
      </c>
      <c r="AA63" s="2">
        <f t="shared" si="44"/>
        <v>0</v>
      </c>
    </row>
    <row r="64" spans="1:28" x14ac:dyDescent="0.25">
      <c r="A64" s="746"/>
      <c r="B64" s="6" t="str">
        <f t="shared" si="35"/>
        <v>Lighting</v>
      </c>
      <c r="C64" s="2">
        <f t="shared" si="38"/>
        <v>0</v>
      </c>
      <c r="D64" s="2">
        <f t="shared" ref="D64:AA64" si="45">(D10*0.5)+C28-D46</f>
        <v>0</v>
      </c>
      <c r="E64" s="2">
        <f t="shared" si="45"/>
        <v>0</v>
      </c>
      <c r="F64" s="2">
        <f t="shared" si="45"/>
        <v>14549.485000000001</v>
      </c>
      <c r="G64" s="2">
        <f t="shared" si="45"/>
        <v>46713.97</v>
      </c>
      <c r="H64" s="2">
        <f t="shared" si="45"/>
        <v>64328.97</v>
      </c>
      <c r="I64" s="2">
        <f t="shared" si="45"/>
        <v>65646.47</v>
      </c>
      <c r="J64" s="2">
        <f t="shared" si="45"/>
        <v>66963.97</v>
      </c>
      <c r="K64" s="2">
        <f t="shared" si="45"/>
        <v>66963.97</v>
      </c>
      <c r="L64" s="2">
        <f t="shared" si="45"/>
        <v>66963.97</v>
      </c>
      <c r="M64" s="2">
        <f t="shared" si="45"/>
        <v>66963.97</v>
      </c>
      <c r="N64" s="2">
        <f t="shared" si="45"/>
        <v>77113.654959652107</v>
      </c>
      <c r="O64" s="2">
        <f t="shared" si="45"/>
        <v>87263.339919304199</v>
      </c>
      <c r="P64" s="2">
        <f t="shared" si="45"/>
        <v>87263.339919304199</v>
      </c>
      <c r="Q64" s="2">
        <f t="shared" si="45"/>
        <v>87263.339919304199</v>
      </c>
      <c r="R64" s="2">
        <f t="shared" si="45"/>
        <v>87263.339919304199</v>
      </c>
      <c r="S64" s="2">
        <f t="shared" si="45"/>
        <v>87263.339919304199</v>
      </c>
      <c r="T64" s="2">
        <f t="shared" si="45"/>
        <v>87263.339919304199</v>
      </c>
      <c r="U64" s="2">
        <f t="shared" si="45"/>
        <v>87263.339919304199</v>
      </c>
      <c r="V64" s="2">
        <f t="shared" si="45"/>
        <v>87263.339919304199</v>
      </c>
      <c r="W64" s="2">
        <f t="shared" si="45"/>
        <v>87263.339919304199</v>
      </c>
      <c r="X64" s="2">
        <f t="shared" si="45"/>
        <v>87263.339919304199</v>
      </c>
      <c r="Y64" s="2">
        <f t="shared" si="45"/>
        <v>87263.339919304199</v>
      </c>
      <c r="Z64" s="2">
        <f t="shared" si="45"/>
        <v>87263.339919304199</v>
      </c>
      <c r="AA64" s="2">
        <f t="shared" si="45"/>
        <v>87263.339919304199</v>
      </c>
    </row>
    <row r="65" spans="1:35" x14ac:dyDescent="0.25">
      <c r="A65" s="746"/>
      <c r="B65" s="6" t="str">
        <f t="shared" si="35"/>
        <v>Miscellaneous</v>
      </c>
      <c r="C65" s="2">
        <f t="shared" si="38"/>
        <v>0</v>
      </c>
      <c r="D65" s="2">
        <f t="shared" ref="D65:AA65" si="46">(D11*0.5)+C29-D47</f>
        <v>0</v>
      </c>
      <c r="E65" s="2">
        <f t="shared" si="46"/>
        <v>0</v>
      </c>
      <c r="F65" s="2">
        <f t="shared" si="46"/>
        <v>0</v>
      </c>
      <c r="G65" s="2">
        <f t="shared" si="46"/>
        <v>0</v>
      </c>
      <c r="H65" s="2">
        <f t="shared" si="46"/>
        <v>0</v>
      </c>
      <c r="I65" s="2">
        <f t="shared" si="46"/>
        <v>0</v>
      </c>
      <c r="J65" s="2">
        <f t="shared" si="46"/>
        <v>0</v>
      </c>
      <c r="K65" s="2">
        <f t="shared" si="46"/>
        <v>0</v>
      </c>
      <c r="L65" s="2">
        <f t="shared" si="46"/>
        <v>0</v>
      </c>
      <c r="M65" s="2">
        <f t="shared" si="46"/>
        <v>0</v>
      </c>
      <c r="N65" s="2">
        <f t="shared" si="46"/>
        <v>0</v>
      </c>
      <c r="O65" s="2">
        <f t="shared" si="46"/>
        <v>0</v>
      </c>
      <c r="P65" s="2">
        <f t="shared" si="46"/>
        <v>0</v>
      </c>
      <c r="Q65" s="2">
        <f t="shared" si="46"/>
        <v>0</v>
      </c>
      <c r="R65" s="2">
        <f t="shared" si="46"/>
        <v>0</v>
      </c>
      <c r="S65" s="2">
        <f t="shared" si="46"/>
        <v>0</v>
      </c>
      <c r="T65" s="2">
        <f t="shared" si="46"/>
        <v>0</v>
      </c>
      <c r="U65" s="2">
        <f t="shared" si="46"/>
        <v>0</v>
      </c>
      <c r="V65" s="2">
        <f t="shared" si="46"/>
        <v>0</v>
      </c>
      <c r="W65" s="2">
        <f t="shared" si="46"/>
        <v>0</v>
      </c>
      <c r="X65" s="2">
        <f t="shared" si="46"/>
        <v>0</v>
      </c>
      <c r="Y65" s="2">
        <f t="shared" si="46"/>
        <v>0</v>
      </c>
      <c r="Z65" s="2">
        <f t="shared" si="46"/>
        <v>0</v>
      </c>
      <c r="AA65" s="2">
        <f t="shared" si="46"/>
        <v>0</v>
      </c>
    </row>
    <row r="66" spans="1:35" ht="15" customHeight="1" x14ac:dyDescent="0.25">
      <c r="A66" s="746"/>
      <c r="B66" s="6" t="str">
        <f t="shared" si="35"/>
        <v>Motors</v>
      </c>
      <c r="C66" s="2">
        <f t="shared" si="38"/>
        <v>0</v>
      </c>
      <c r="D66" s="2">
        <f t="shared" ref="D66:AA66" si="47">(D12*0.5)+C30-D48</f>
        <v>0</v>
      </c>
      <c r="E66" s="2">
        <f t="shared" si="47"/>
        <v>0</v>
      </c>
      <c r="F66" s="2">
        <f t="shared" si="47"/>
        <v>0</v>
      </c>
      <c r="G66" s="2">
        <f t="shared" si="47"/>
        <v>0</v>
      </c>
      <c r="H66" s="2">
        <f t="shared" si="47"/>
        <v>0</v>
      </c>
      <c r="I66" s="2">
        <f t="shared" si="47"/>
        <v>0</v>
      </c>
      <c r="J66" s="2">
        <f t="shared" si="47"/>
        <v>0</v>
      </c>
      <c r="K66" s="2">
        <f t="shared" si="47"/>
        <v>0</v>
      </c>
      <c r="L66" s="2">
        <f t="shared" si="47"/>
        <v>0</v>
      </c>
      <c r="M66" s="2">
        <f t="shared" si="47"/>
        <v>0</v>
      </c>
      <c r="N66" s="2">
        <f t="shared" si="47"/>
        <v>0</v>
      </c>
      <c r="O66" s="2">
        <f t="shared" si="47"/>
        <v>0</v>
      </c>
      <c r="P66" s="2">
        <f t="shared" si="47"/>
        <v>0</v>
      </c>
      <c r="Q66" s="2">
        <f t="shared" si="47"/>
        <v>0</v>
      </c>
      <c r="R66" s="2">
        <f t="shared" si="47"/>
        <v>0</v>
      </c>
      <c r="S66" s="2">
        <f t="shared" si="47"/>
        <v>0</v>
      </c>
      <c r="T66" s="2">
        <f t="shared" si="47"/>
        <v>0</v>
      </c>
      <c r="U66" s="2">
        <f t="shared" si="47"/>
        <v>0</v>
      </c>
      <c r="V66" s="2">
        <f t="shared" si="47"/>
        <v>0</v>
      </c>
      <c r="W66" s="2">
        <f t="shared" si="47"/>
        <v>0</v>
      </c>
      <c r="X66" s="2">
        <f t="shared" si="47"/>
        <v>0</v>
      </c>
      <c r="Y66" s="2">
        <f t="shared" si="47"/>
        <v>0</v>
      </c>
      <c r="Z66" s="2">
        <f t="shared" si="47"/>
        <v>0</v>
      </c>
      <c r="AA66" s="2">
        <f t="shared" si="47"/>
        <v>0</v>
      </c>
    </row>
    <row r="67" spans="1:35" x14ac:dyDescent="0.25">
      <c r="A67" s="746"/>
      <c r="B67" s="6" t="str">
        <f t="shared" si="35"/>
        <v>Process</v>
      </c>
      <c r="C67" s="2">
        <f t="shared" si="38"/>
        <v>0</v>
      </c>
      <c r="D67" s="2">
        <f t="shared" ref="D67:AA67" si="48">(D13*0.5)+C31-D49</f>
        <v>0</v>
      </c>
      <c r="E67" s="2">
        <f t="shared" si="48"/>
        <v>0</v>
      </c>
      <c r="F67" s="2">
        <f t="shared" si="48"/>
        <v>0</v>
      </c>
      <c r="G67" s="2">
        <f t="shared" si="48"/>
        <v>0</v>
      </c>
      <c r="H67" s="2">
        <f t="shared" si="48"/>
        <v>0</v>
      </c>
      <c r="I67" s="2">
        <f t="shared" si="48"/>
        <v>0</v>
      </c>
      <c r="J67" s="2">
        <f t="shared" si="48"/>
        <v>0</v>
      </c>
      <c r="K67" s="2">
        <f t="shared" si="48"/>
        <v>0</v>
      </c>
      <c r="L67" s="2">
        <f t="shared" si="48"/>
        <v>0</v>
      </c>
      <c r="M67" s="2">
        <f t="shared" si="48"/>
        <v>0</v>
      </c>
      <c r="N67" s="2">
        <f t="shared" si="48"/>
        <v>0</v>
      </c>
      <c r="O67" s="2">
        <f t="shared" si="48"/>
        <v>0</v>
      </c>
      <c r="P67" s="2">
        <f t="shared" si="48"/>
        <v>0</v>
      </c>
      <c r="Q67" s="2">
        <f t="shared" si="48"/>
        <v>0</v>
      </c>
      <c r="R67" s="2">
        <f t="shared" si="48"/>
        <v>0</v>
      </c>
      <c r="S67" s="2">
        <f t="shared" si="48"/>
        <v>0</v>
      </c>
      <c r="T67" s="2">
        <f t="shared" si="48"/>
        <v>0</v>
      </c>
      <c r="U67" s="2">
        <f t="shared" si="48"/>
        <v>0</v>
      </c>
      <c r="V67" s="2">
        <f t="shared" si="48"/>
        <v>0</v>
      </c>
      <c r="W67" s="2">
        <f t="shared" si="48"/>
        <v>0</v>
      </c>
      <c r="X67" s="2">
        <f t="shared" si="48"/>
        <v>0</v>
      </c>
      <c r="Y67" s="2">
        <f t="shared" si="48"/>
        <v>0</v>
      </c>
      <c r="Z67" s="2">
        <f t="shared" si="48"/>
        <v>0</v>
      </c>
      <c r="AA67" s="2">
        <f t="shared" si="48"/>
        <v>0</v>
      </c>
    </row>
    <row r="68" spans="1:35" x14ac:dyDescent="0.25">
      <c r="A68" s="746"/>
      <c r="B68" s="6" t="str">
        <f t="shared" si="35"/>
        <v>Refrigeration</v>
      </c>
      <c r="C68" s="2">
        <f t="shared" si="38"/>
        <v>0</v>
      </c>
      <c r="D68" s="2">
        <f t="shared" ref="D68:AA68" si="49">(D14*0.5)+C32-D50</f>
        <v>0</v>
      </c>
      <c r="E68" s="2">
        <f t="shared" si="49"/>
        <v>0</v>
      </c>
      <c r="F68" s="2">
        <f t="shared" si="49"/>
        <v>0</v>
      </c>
      <c r="G68" s="2">
        <f t="shared" si="49"/>
        <v>0</v>
      </c>
      <c r="H68" s="2">
        <f t="shared" si="49"/>
        <v>0</v>
      </c>
      <c r="I68" s="2">
        <f t="shared" si="49"/>
        <v>0</v>
      </c>
      <c r="J68" s="2">
        <f t="shared" si="49"/>
        <v>0</v>
      </c>
      <c r="K68" s="2">
        <f t="shared" si="49"/>
        <v>0</v>
      </c>
      <c r="L68" s="2">
        <f t="shared" si="49"/>
        <v>0</v>
      </c>
      <c r="M68" s="2">
        <f t="shared" si="49"/>
        <v>0</v>
      </c>
      <c r="N68" s="2">
        <f t="shared" si="49"/>
        <v>0</v>
      </c>
      <c r="O68" s="2">
        <f t="shared" si="49"/>
        <v>0</v>
      </c>
      <c r="P68" s="2">
        <f t="shared" si="49"/>
        <v>0</v>
      </c>
      <c r="Q68" s="2">
        <f t="shared" si="49"/>
        <v>0</v>
      </c>
      <c r="R68" s="2">
        <f t="shared" si="49"/>
        <v>0</v>
      </c>
      <c r="S68" s="2">
        <f t="shared" si="49"/>
        <v>0</v>
      </c>
      <c r="T68" s="2">
        <f t="shared" si="49"/>
        <v>0</v>
      </c>
      <c r="U68" s="2">
        <f t="shared" si="49"/>
        <v>0</v>
      </c>
      <c r="V68" s="2">
        <f t="shared" si="49"/>
        <v>0</v>
      </c>
      <c r="W68" s="2">
        <f t="shared" si="49"/>
        <v>0</v>
      </c>
      <c r="X68" s="2">
        <f t="shared" si="49"/>
        <v>0</v>
      </c>
      <c r="Y68" s="2">
        <f t="shared" si="49"/>
        <v>0</v>
      </c>
      <c r="Z68" s="2">
        <f t="shared" si="49"/>
        <v>0</v>
      </c>
      <c r="AA68" s="2">
        <f t="shared" si="49"/>
        <v>0</v>
      </c>
    </row>
    <row r="69" spans="1:35" x14ac:dyDescent="0.25">
      <c r="A69" s="746"/>
      <c r="B69" s="6" t="str">
        <f t="shared" si="35"/>
        <v>Water Heating</v>
      </c>
      <c r="C69" s="2">
        <f t="shared" si="38"/>
        <v>0</v>
      </c>
      <c r="D69" s="2">
        <f t="shared" ref="D69:AA69" si="50">(D15*0.5)+C33-D51</f>
        <v>0</v>
      </c>
      <c r="E69" s="2">
        <f t="shared" si="50"/>
        <v>0</v>
      </c>
      <c r="F69" s="2">
        <f t="shared" si="50"/>
        <v>0</v>
      </c>
      <c r="G69" s="2">
        <f t="shared" si="50"/>
        <v>0</v>
      </c>
      <c r="H69" s="2">
        <f t="shared" si="50"/>
        <v>0</v>
      </c>
      <c r="I69" s="2">
        <f t="shared" si="50"/>
        <v>0</v>
      </c>
      <c r="J69" s="2">
        <f t="shared" si="50"/>
        <v>0</v>
      </c>
      <c r="K69" s="2">
        <f t="shared" si="50"/>
        <v>0</v>
      </c>
      <c r="L69" s="2">
        <f t="shared" si="50"/>
        <v>0</v>
      </c>
      <c r="M69" s="2">
        <f t="shared" si="50"/>
        <v>0</v>
      </c>
      <c r="N69" s="2">
        <f t="shared" si="50"/>
        <v>0</v>
      </c>
      <c r="O69" s="2">
        <f t="shared" si="50"/>
        <v>0</v>
      </c>
      <c r="P69" s="2">
        <f t="shared" si="50"/>
        <v>0</v>
      </c>
      <c r="Q69" s="2">
        <f t="shared" si="50"/>
        <v>0</v>
      </c>
      <c r="R69" s="2">
        <f t="shared" si="50"/>
        <v>0</v>
      </c>
      <c r="S69" s="2">
        <f t="shared" si="50"/>
        <v>0</v>
      </c>
      <c r="T69" s="2">
        <f t="shared" si="50"/>
        <v>0</v>
      </c>
      <c r="U69" s="2">
        <f t="shared" si="50"/>
        <v>0</v>
      </c>
      <c r="V69" s="2">
        <f t="shared" si="50"/>
        <v>0</v>
      </c>
      <c r="W69" s="2">
        <f t="shared" si="50"/>
        <v>0</v>
      </c>
      <c r="X69" s="2">
        <f t="shared" si="50"/>
        <v>0</v>
      </c>
      <c r="Y69" s="2">
        <f t="shared" si="50"/>
        <v>0</v>
      </c>
      <c r="Z69" s="2">
        <f t="shared" si="50"/>
        <v>0</v>
      </c>
      <c r="AA69" s="2">
        <f t="shared" si="50"/>
        <v>0</v>
      </c>
    </row>
    <row r="70" spans="1:35" ht="15" customHeight="1" x14ac:dyDescent="0.25">
      <c r="A70" s="746"/>
      <c r="B70" s="6" t="str">
        <f t="shared" si="35"/>
        <v xml:space="preserve"> </v>
      </c>
      <c r="C70" s="2"/>
      <c r="D70" s="2"/>
      <c r="E70" s="2"/>
      <c r="F70" s="2"/>
      <c r="G70" s="2"/>
      <c r="H70" s="2"/>
      <c r="I70" s="2"/>
      <c r="J70" s="2"/>
      <c r="K70" s="2"/>
      <c r="L70" s="2"/>
      <c r="M70" s="2"/>
      <c r="N70" s="2"/>
      <c r="O70" s="2"/>
      <c r="P70" s="2"/>
      <c r="Q70" s="2"/>
      <c r="R70" s="2"/>
      <c r="S70" s="2"/>
      <c r="T70" s="2"/>
      <c r="U70" s="2"/>
      <c r="V70" s="2"/>
      <c r="W70" s="2"/>
      <c r="X70" s="2"/>
      <c r="Y70" s="2"/>
      <c r="Z70" s="2"/>
      <c r="AA70" s="2"/>
    </row>
    <row r="71" spans="1:35" ht="15" customHeight="1" thickBot="1" x14ac:dyDescent="0.3">
      <c r="A71" s="747"/>
      <c r="B71" s="10" t="str">
        <f t="shared" si="35"/>
        <v>Monthly kWh</v>
      </c>
      <c r="C71" s="166">
        <f>SUM(C57:C70)</f>
        <v>0</v>
      </c>
      <c r="D71" s="166">
        <f t="shared" ref="D71:AA71" si="51">SUM(D57:D70)</f>
        <v>0</v>
      </c>
      <c r="E71" s="166">
        <f t="shared" si="51"/>
        <v>0</v>
      </c>
      <c r="F71" s="166">
        <f t="shared" si="51"/>
        <v>14549.485000000001</v>
      </c>
      <c r="G71" s="166">
        <f t="shared" si="51"/>
        <v>46713.97</v>
      </c>
      <c r="H71" s="166">
        <f t="shared" si="51"/>
        <v>64328.97</v>
      </c>
      <c r="I71" s="166">
        <f t="shared" si="51"/>
        <v>65646.47</v>
      </c>
      <c r="J71" s="166">
        <f t="shared" si="51"/>
        <v>66963.97</v>
      </c>
      <c r="K71" s="166">
        <f t="shared" si="51"/>
        <v>66963.97</v>
      </c>
      <c r="L71" s="166">
        <f t="shared" si="51"/>
        <v>66963.97</v>
      </c>
      <c r="M71" s="166">
        <f t="shared" si="51"/>
        <v>66963.97</v>
      </c>
      <c r="N71" s="166">
        <f t="shared" si="51"/>
        <v>77113.654959652107</v>
      </c>
      <c r="O71" s="166">
        <f t="shared" si="51"/>
        <v>87263.339919304199</v>
      </c>
      <c r="P71" s="166">
        <f t="shared" si="51"/>
        <v>87263.339919304199</v>
      </c>
      <c r="Q71" s="166">
        <f t="shared" si="51"/>
        <v>87263.339919304199</v>
      </c>
      <c r="R71" s="166">
        <f t="shared" si="51"/>
        <v>87263.339919304199</v>
      </c>
      <c r="S71" s="166">
        <f t="shared" si="51"/>
        <v>87263.339919304199</v>
      </c>
      <c r="T71" s="166">
        <f t="shared" si="51"/>
        <v>87263.339919304199</v>
      </c>
      <c r="U71" s="166">
        <f t="shared" si="51"/>
        <v>87263.339919304199</v>
      </c>
      <c r="V71" s="166">
        <f t="shared" si="51"/>
        <v>87263.339919304199</v>
      </c>
      <c r="W71" s="166">
        <f t="shared" si="51"/>
        <v>87263.339919304199</v>
      </c>
      <c r="X71" s="166">
        <f t="shared" si="51"/>
        <v>87263.339919304199</v>
      </c>
      <c r="Y71" s="166">
        <f t="shared" si="51"/>
        <v>87263.339919304199</v>
      </c>
      <c r="Z71" s="166">
        <f t="shared" si="51"/>
        <v>87263.339919304199</v>
      </c>
      <c r="AA71" s="166">
        <f t="shared" si="51"/>
        <v>87263.339919304199</v>
      </c>
    </row>
    <row r="72" spans="1:35" x14ac:dyDescent="0.25">
      <c r="A72" s="308"/>
      <c r="B72" s="301"/>
      <c r="C72" s="302"/>
      <c r="D72" s="301"/>
      <c r="E72" s="302"/>
      <c r="F72" s="301"/>
      <c r="G72" s="301"/>
      <c r="H72" s="302"/>
      <c r="I72" s="301"/>
      <c r="J72" s="301"/>
      <c r="K72" s="302"/>
      <c r="L72" s="301"/>
      <c r="M72" s="301"/>
      <c r="N72" s="302"/>
      <c r="O72" s="301"/>
      <c r="P72" s="301"/>
      <c r="Q72" s="302"/>
      <c r="R72" s="301"/>
      <c r="S72" s="301"/>
      <c r="T72" s="302"/>
      <c r="U72" s="301"/>
      <c r="V72" s="301"/>
      <c r="W72" s="302"/>
      <c r="X72" s="301"/>
      <c r="Y72" s="301"/>
      <c r="Z72" s="302"/>
      <c r="AA72" s="301"/>
    </row>
    <row r="73" spans="1:35" ht="15.75" thickBot="1" x14ac:dyDescent="0.3">
      <c r="B73" s="311"/>
      <c r="C73" s="308"/>
      <c r="D73" s="308"/>
      <c r="E73" s="308"/>
      <c r="F73" s="308"/>
      <c r="G73" s="308"/>
      <c r="H73" s="308"/>
      <c r="I73" s="308"/>
      <c r="J73" s="308"/>
      <c r="K73" s="308"/>
      <c r="L73" s="308"/>
      <c r="M73" s="308"/>
      <c r="N73" s="308"/>
      <c r="O73" s="308"/>
      <c r="P73" s="308"/>
      <c r="Q73" s="308"/>
      <c r="R73" s="308"/>
      <c r="S73" s="308"/>
      <c r="T73" s="308"/>
      <c r="U73" s="308"/>
      <c r="V73" s="308"/>
      <c r="W73" s="308"/>
      <c r="X73" s="308"/>
      <c r="Y73" s="308"/>
      <c r="Z73" s="308"/>
      <c r="AA73" s="308"/>
      <c r="AB73" s="137"/>
    </row>
    <row r="74" spans="1:35" ht="16.5" thickBot="1" x14ac:dyDescent="0.3">
      <c r="A74" s="742" t="s">
        <v>12</v>
      </c>
      <c r="B74" s="313" t="s">
        <v>12</v>
      </c>
      <c r="C74" s="102">
        <f>C$2</f>
        <v>45658</v>
      </c>
      <c r="D74" s="102">
        <f t="shared" ref="D74:AA74" si="52">D$2</f>
        <v>45689</v>
      </c>
      <c r="E74" s="102">
        <f t="shared" si="52"/>
        <v>45717</v>
      </c>
      <c r="F74" s="102">
        <f t="shared" si="52"/>
        <v>45748</v>
      </c>
      <c r="G74" s="102">
        <f t="shared" si="52"/>
        <v>45778</v>
      </c>
      <c r="H74" s="102">
        <f t="shared" si="52"/>
        <v>45809</v>
      </c>
      <c r="I74" s="102">
        <f t="shared" si="52"/>
        <v>45839</v>
      </c>
      <c r="J74" s="102">
        <f t="shared" si="52"/>
        <v>45870</v>
      </c>
      <c r="K74" s="102">
        <f t="shared" si="52"/>
        <v>45901</v>
      </c>
      <c r="L74" s="102">
        <f t="shared" si="52"/>
        <v>45931</v>
      </c>
      <c r="M74" s="102">
        <f t="shared" si="52"/>
        <v>45962</v>
      </c>
      <c r="N74" s="102">
        <f t="shared" si="52"/>
        <v>45992</v>
      </c>
      <c r="O74" s="102">
        <f t="shared" si="52"/>
        <v>46023</v>
      </c>
      <c r="P74" s="102">
        <f t="shared" si="52"/>
        <v>46054</v>
      </c>
      <c r="Q74" s="102">
        <f t="shared" si="52"/>
        <v>46082</v>
      </c>
      <c r="R74" s="102">
        <f t="shared" si="52"/>
        <v>46113</v>
      </c>
      <c r="S74" s="102">
        <f t="shared" si="52"/>
        <v>46143</v>
      </c>
      <c r="T74" s="102">
        <f t="shared" si="52"/>
        <v>46174</v>
      </c>
      <c r="U74" s="102">
        <f t="shared" si="52"/>
        <v>46204</v>
      </c>
      <c r="V74" s="102">
        <f t="shared" si="52"/>
        <v>46235</v>
      </c>
      <c r="W74" s="102">
        <f t="shared" si="52"/>
        <v>46266</v>
      </c>
      <c r="X74" s="102">
        <f t="shared" si="52"/>
        <v>46296</v>
      </c>
      <c r="Y74" s="102">
        <f t="shared" si="52"/>
        <v>46327</v>
      </c>
      <c r="Z74" s="102">
        <f t="shared" si="52"/>
        <v>46357</v>
      </c>
      <c r="AA74" s="102">
        <f t="shared" si="52"/>
        <v>46388</v>
      </c>
      <c r="AC74" s="138" t="s">
        <v>216</v>
      </c>
    </row>
    <row r="75" spans="1:35" ht="15.75" customHeight="1" x14ac:dyDescent="0.25">
      <c r="A75" s="743"/>
      <c r="B75" s="317" t="str">
        <f t="shared" ref="B75:B87" si="53">B98</f>
        <v>Air Comp</v>
      </c>
      <c r="C75" s="484">
        <f>'2M - SGS'!C75</f>
        <v>8.5109000000000004E-2</v>
      </c>
      <c r="D75" s="484">
        <f>'2M - SGS'!D75</f>
        <v>7.7715000000000006E-2</v>
      </c>
      <c r="E75" s="484">
        <f>'2M - SGS'!E75</f>
        <v>8.6136000000000004E-2</v>
      </c>
      <c r="F75" s="484">
        <f>'2M - SGS'!F75</f>
        <v>7.9796000000000006E-2</v>
      </c>
      <c r="G75" s="484">
        <f>'2M - SGS'!G75</f>
        <v>8.5334999999999994E-2</v>
      </c>
      <c r="H75" s="484">
        <f>'2M - SGS'!H75</f>
        <v>8.1994999999999998E-2</v>
      </c>
      <c r="I75" s="484">
        <f>'2M - SGS'!I75</f>
        <v>8.4098999999999993E-2</v>
      </c>
      <c r="J75" s="484">
        <f>'2M - SGS'!J75</f>
        <v>8.4198999999999996E-2</v>
      </c>
      <c r="K75" s="484">
        <f>'2M - SGS'!K75</f>
        <v>8.2512000000000002E-2</v>
      </c>
      <c r="L75" s="484">
        <f>'2M - SGS'!L75</f>
        <v>8.5277000000000006E-2</v>
      </c>
      <c r="M75" s="484">
        <f>'2M - SGS'!M75</f>
        <v>8.2588999999999996E-2</v>
      </c>
      <c r="N75" s="484">
        <f>'2M - SGS'!N75</f>
        <v>8.5237999999999994E-2</v>
      </c>
      <c r="O75" s="204">
        <f>'2M - SGS'!O75</f>
        <v>8.5109000000000004E-2</v>
      </c>
      <c r="P75" s="204">
        <f>'2M - SGS'!P75</f>
        <v>7.7715000000000006E-2</v>
      </c>
      <c r="Q75" s="204">
        <f>'2M - SGS'!Q75</f>
        <v>8.6136000000000004E-2</v>
      </c>
      <c r="R75" s="204">
        <f>'2M - SGS'!R75</f>
        <v>7.9796000000000006E-2</v>
      </c>
      <c r="S75" s="204">
        <f>'2M - SGS'!S75</f>
        <v>8.5334999999999994E-2</v>
      </c>
      <c r="T75" s="204">
        <f>'2M - SGS'!T75</f>
        <v>8.1994999999999998E-2</v>
      </c>
      <c r="U75" s="204">
        <f>'2M - SGS'!U75</f>
        <v>8.4098999999999993E-2</v>
      </c>
      <c r="V75" s="204">
        <f>'2M - SGS'!V75</f>
        <v>8.4198999999999996E-2</v>
      </c>
      <c r="W75" s="204">
        <f>'2M - SGS'!W75</f>
        <v>8.2512000000000002E-2</v>
      </c>
      <c r="X75" s="204">
        <f>'2M - SGS'!X75</f>
        <v>8.5277000000000006E-2</v>
      </c>
      <c r="Y75" s="204">
        <f>'2M - SGS'!Y75</f>
        <v>8.2588999999999996E-2</v>
      </c>
      <c r="Z75" s="204">
        <f>'2M - SGS'!Z75</f>
        <v>8.5237999999999994E-2</v>
      </c>
      <c r="AA75" s="204">
        <f>'2M - SGS'!AA75</f>
        <v>8.5109000000000004E-2</v>
      </c>
      <c r="AC75" s="349">
        <f t="shared" ref="AC75:AC87" si="54">SUM(C75:N75)</f>
        <v>1.0000000000000002</v>
      </c>
      <c r="AD75" s="349">
        <f t="shared" ref="AD75:AD87" si="55">SUM(O75:Z75)</f>
        <v>1.0000000000000002</v>
      </c>
      <c r="AE75" s="349">
        <f t="shared" ref="AE75:AE87" si="56">SUM(AA75:AA75)</f>
        <v>8.5109000000000004E-2</v>
      </c>
      <c r="AF75" s="349" t="e">
        <f>SUM(#REF!)</f>
        <v>#REF!</v>
      </c>
      <c r="AG75" s="349" t="e">
        <f>SUM(#REF!)</f>
        <v>#REF!</v>
      </c>
      <c r="AH75" s="349" t="e">
        <f>SUM(#REF!)</f>
        <v>#REF!</v>
      </c>
      <c r="AI75" s="349" t="e">
        <f>SUM(#REF!)</f>
        <v>#REF!</v>
      </c>
    </row>
    <row r="76" spans="1:35" ht="15.75" x14ac:dyDescent="0.25">
      <c r="A76" s="743"/>
      <c r="B76" s="8" t="str">
        <f t="shared" si="53"/>
        <v>Building Shell</v>
      </c>
      <c r="C76" s="484">
        <f>'2M - SGS'!C76</f>
        <v>0.107824</v>
      </c>
      <c r="D76" s="484">
        <f>'2M - SGS'!D76</f>
        <v>9.1051999999999994E-2</v>
      </c>
      <c r="E76" s="484">
        <f>'2M - SGS'!E76</f>
        <v>7.1135000000000004E-2</v>
      </c>
      <c r="F76" s="484">
        <f>'2M - SGS'!F76</f>
        <v>4.1179E-2</v>
      </c>
      <c r="G76" s="484">
        <f>'2M - SGS'!G76</f>
        <v>4.4423999999999998E-2</v>
      </c>
      <c r="H76" s="484">
        <f>'2M - SGS'!H76</f>
        <v>0.106128</v>
      </c>
      <c r="I76" s="484">
        <f>'2M - SGS'!I76</f>
        <v>0.14288100000000001</v>
      </c>
      <c r="J76" s="484">
        <f>'2M - SGS'!J76</f>
        <v>0.133494</v>
      </c>
      <c r="K76" s="484">
        <f>'2M - SGS'!K76</f>
        <v>5.781E-2</v>
      </c>
      <c r="L76" s="484">
        <f>'2M - SGS'!L76</f>
        <v>3.8018000000000003E-2</v>
      </c>
      <c r="M76" s="484">
        <f>'2M - SGS'!M76</f>
        <v>6.2103999999999999E-2</v>
      </c>
      <c r="N76" s="484">
        <f>'2M - SGS'!N76</f>
        <v>0.103951</v>
      </c>
      <c r="O76" s="204">
        <f>'2M - SGS'!O76</f>
        <v>0.107824</v>
      </c>
      <c r="P76" s="204">
        <f>'2M - SGS'!P76</f>
        <v>9.1051999999999994E-2</v>
      </c>
      <c r="Q76" s="204">
        <f>'2M - SGS'!Q76</f>
        <v>7.1135000000000004E-2</v>
      </c>
      <c r="R76" s="204">
        <f>'2M - SGS'!R76</f>
        <v>4.1179E-2</v>
      </c>
      <c r="S76" s="204">
        <f>'2M - SGS'!S76</f>
        <v>4.4423999999999998E-2</v>
      </c>
      <c r="T76" s="204">
        <f>'2M - SGS'!T76</f>
        <v>0.106128</v>
      </c>
      <c r="U76" s="204">
        <f>'2M - SGS'!U76</f>
        <v>0.14288100000000001</v>
      </c>
      <c r="V76" s="204">
        <f>'2M - SGS'!V76</f>
        <v>0.133494</v>
      </c>
      <c r="W76" s="204">
        <f>'2M - SGS'!W76</f>
        <v>5.781E-2</v>
      </c>
      <c r="X76" s="204">
        <f>'2M - SGS'!X76</f>
        <v>3.8018000000000003E-2</v>
      </c>
      <c r="Y76" s="204">
        <f>'2M - SGS'!Y76</f>
        <v>6.2103999999999999E-2</v>
      </c>
      <c r="Z76" s="204">
        <f>'2M - SGS'!Z76</f>
        <v>0.103951</v>
      </c>
      <c r="AA76" s="204">
        <f>'2M - SGS'!AA76</f>
        <v>0.107824</v>
      </c>
      <c r="AC76" s="349">
        <f t="shared" si="54"/>
        <v>1</v>
      </c>
      <c r="AD76" s="349">
        <f t="shared" si="55"/>
        <v>1</v>
      </c>
      <c r="AE76" s="349">
        <f t="shared" si="56"/>
        <v>0.107824</v>
      </c>
      <c r="AF76" s="349" t="e">
        <f>SUM(#REF!)</f>
        <v>#REF!</v>
      </c>
      <c r="AG76" s="349" t="e">
        <f>SUM(#REF!)</f>
        <v>#REF!</v>
      </c>
      <c r="AH76" s="349" t="e">
        <f>SUM(#REF!)</f>
        <v>#REF!</v>
      </c>
      <c r="AI76" s="349" t="e">
        <f>SUM(#REF!)</f>
        <v>#REF!</v>
      </c>
    </row>
    <row r="77" spans="1:35" ht="15.75" x14ac:dyDescent="0.25">
      <c r="A77" s="743"/>
      <c r="B77" s="8" t="str">
        <f t="shared" si="53"/>
        <v>Cooking</v>
      </c>
      <c r="C77" s="484">
        <f>'2M - SGS'!C77</f>
        <v>8.6096000000000006E-2</v>
      </c>
      <c r="D77" s="484">
        <f>'2M - SGS'!D77</f>
        <v>7.8608999999999998E-2</v>
      </c>
      <c r="E77" s="484">
        <f>'2M - SGS'!E77</f>
        <v>8.1547999999999995E-2</v>
      </c>
      <c r="F77" s="484">
        <f>'2M - SGS'!F77</f>
        <v>7.2947999999999999E-2</v>
      </c>
      <c r="G77" s="484">
        <f>'2M - SGS'!G77</f>
        <v>8.6277000000000006E-2</v>
      </c>
      <c r="H77" s="484">
        <f>'2M - SGS'!H77</f>
        <v>8.3294000000000007E-2</v>
      </c>
      <c r="I77" s="484">
        <f>'2M - SGS'!I77</f>
        <v>8.5859000000000005E-2</v>
      </c>
      <c r="J77" s="484">
        <f>'2M - SGS'!J77</f>
        <v>8.5885000000000003E-2</v>
      </c>
      <c r="K77" s="484">
        <f>'2M - SGS'!K77</f>
        <v>8.3474999999999994E-2</v>
      </c>
      <c r="L77" s="484">
        <f>'2M - SGS'!L77</f>
        <v>8.6262000000000005E-2</v>
      </c>
      <c r="M77" s="484">
        <f>'2M - SGS'!M77</f>
        <v>8.3496000000000001E-2</v>
      </c>
      <c r="N77" s="484">
        <f>'2M - SGS'!N77</f>
        <v>8.6250999999999994E-2</v>
      </c>
      <c r="O77" s="204">
        <f>'2M - SGS'!O77</f>
        <v>8.6096000000000006E-2</v>
      </c>
      <c r="P77" s="204">
        <f>'2M - SGS'!P77</f>
        <v>7.8608999999999998E-2</v>
      </c>
      <c r="Q77" s="204">
        <f>'2M - SGS'!Q77</f>
        <v>8.1547999999999995E-2</v>
      </c>
      <c r="R77" s="204">
        <f>'2M - SGS'!R77</f>
        <v>7.2947999999999999E-2</v>
      </c>
      <c r="S77" s="204">
        <f>'2M - SGS'!S77</f>
        <v>8.6277000000000006E-2</v>
      </c>
      <c r="T77" s="204">
        <f>'2M - SGS'!T77</f>
        <v>8.3294000000000007E-2</v>
      </c>
      <c r="U77" s="204">
        <f>'2M - SGS'!U77</f>
        <v>8.5859000000000005E-2</v>
      </c>
      <c r="V77" s="204">
        <f>'2M - SGS'!V77</f>
        <v>8.5885000000000003E-2</v>
      </c>
      <c r="W77" s="204">
        <f>'2M - SGS'!W77</f>
        <v>8.3474999999999994E-2</v>
      </c>
      <c r="X77" s="204">
        <f>'2M - SGS'!X77</f>
        <v>8.6262000000000005E-2</v>
      </c>
      <c r="Y77" s="204">
        <f>'2M - SGS'!Y77</f>
        <v>8.3496000000000001E-2</v>
      </c>
      <c r="Z77" s="204">
        <f>'2M - SGS'!Z77</f>
        <v>8.6250999999999994E-2</v>
      </c>
      <c r="AA77" s="204">
        <f>'2M - SGS'!AA77</f>
        <v>8.6096000000000006E-2</v>
      </c>
      <c r="AC77" s="349">
        <f t="shared" si="54"/>
        <v>0.99999999999999989</v>
      </c>
      <c r="AD77" s="349">
        <f t="shared" si="55"/>
        <v>0.99999999999999989</v>
      </c>
      <c r="AE77" s="349">
        <f t="shared" si="56"/>
        <v>8.6096000000000006E-2</v>
      </c>
      <c r="AF77" s="349" t="e">
        <f>SUM(#REF!)</f>
        <v>#REF!</v>
      </c>
      <c r="AG77" s="349" t="e">
        <f>SUM(#REF!)</f>
        <v>#REF!</v>
      </c>
      <c r="AH77" s="349" t="e">
        <f>SUM(#REF!)</f>
        <v>#REF!</v>
      </c>
      <c r="AI77" s="349" t="e">
        <f>SUM(#REF!)</f>
        <v>#REF!</v>
      </c>
    </row>
    <row r="78" spans="1:35" ht="15.75" x14ac:dyDescent="0.25">
      <c r="A78" s="743"/>
      <c r="B78" s="8" t="str">
        <f t="shared" si="53"/>
        <v>Cooling</v>
      </c>
      <c r="C78" s="484">
        <f>'2M - SGS'!C78</f>
        <v>6.0000000000000002E-6</v>
      </c>
      <c r="D78" s="484">
        <f>'2M - SGS'!D78</f>
        <v>2.4699999999999999E-4</v>
      </c>
      <c r="E78" s="484">
        <f>'2M - SGS'!E78</f>
        <v>7.2360000000000002E-3</v>
      </c>
      <c r="F78" s="484">
        <f>'2M - SGS'!F78</f>
        <v>2.1690999999999998E-2</v>
      </c>
      <c r="G78" s="484">
        <f>'2M - SGS'!G78</f>
        <v>6.2979999999999994E-2</v>
      </c>
      <c r="H78" s="484">
        <f>'2M - SGS'!H78</f>
        <v>0.21317</v>
      </c>
      <c r="I78" s="484">
        <f>'2M - SGS'!I78</f>
        <v>0.29002899999999998</v>
      </c>
      <c r="J78" s="484">
        <f>'2M - SGS'!J78</f>
        <v>0.270206</v>
      </c>
      <c r="K78" s="484">
        <f>'2M - SGS'!K78</f>
        <v>0.108695</v>
      </c>
      <c r="L78" s="484">
        <f>'2M - SGS'!L78</f>
        <v>1.9643000000000001E-2</v>
      </c>
      <c r="M78" s="484">
        <f>'2M - SGS'!M78</f>
        <v>6.0299999999999998E-3</v>
      </c>
      <c r="N78" s="484">
        <f>'2M - SGS'!N78</f>
        <v>6.7000000000000002E-5</v>
      </c>
      <c r="O78" s="204">
        <f>'2M - SGS'!O78</f>
        <v>6.0000000000000002E-6</v>
      </c>
      <c r="P78" s="204">
        <f>'2M - SGS'!P78</f>
        <v>2.4699999999999999E-4</v>
      </c>
      <c r="Q78" s="204">
        <f>'2M - SGS'!Q78</f>
        <v>7.2360000000000002E-3</v>
      </c>
      <c r="R78" s="204">
        <f>'2M - SGS'!R78</f>
        <v>2.1690999999999998E-2</v>
      </c>
      <c r="S78" s="204">
        <f>'2M - SGS'!S78</f>
        <v>6.2979999999999994E-2</v>
      </c>
      <c r="T78" s="204">
        <f>'2M - SGS'!T78</f>
        <v>0.21317</v>
      </c>
      <c r="U78" s="204">
        <f>'2M - SGS'!U78</f>
        <v>0.29002899999999998</v>
      </c>
      <c r="V78" s="204">
        <f>'2M - SGS'!V78</f>
        <v>0.270206</v>
      </c>
      <c r="W78" s="204">
        <f>'2M - SGS'!W78</f>
        <v>0.108695</v>
      </c>
      <c r="X78" s="204">
        <f>'2M - SGS'!X78</f>
        <v>1.9643000000000001E-2</v>
      </c>
      <c r="Y78" s="204">
        <f>'2M - SGS'!Y78</f>
        <v>6.0299999999999998E-3</v>
      </c>
      <c r="Z78" s="204">
        <f>'2M - SGS'!Z78</f>
        <v>6.7000000000000002E-5</v>
      </c>
      <c r="AA78" s="204">
        <f>'2M - SGS'!AA78</f>
        <v>6.0000000000000002E-6</v>
      </c>
      <c r="AC78" s="349">
        <f t="shared" si="54"/>
        <v>0.99999999999999989</v>
      </c>
      <c r="AD78" s="349">
        <f t="shared" si="55"/>
        <v>0.99999999999999989</v>
      </c>
      <c r="AE78" s="349">
        <f t="shared" si="56"/>
        <v>6.0000000000000002E-6</v>
      </c>
      <c r="AF78" s="349" t="e">
        <f>SUM(#REF!)</f>
        <v>#REF!</v>
      </c>
      <c r="AG78" s="349" t="e">
        <f>SUM(#REF!)</f>
        <v>#REF!</v>
      </c>
      <c r="AH78" s="349" t="e">
        <f>SUM(#REF!)</f>
        <v>#REF!</v>
      </c>
      <c r="AI78" s="349" t="e">
        <f>SUM(#REF!)</f>
        <v>#REF!</v>
      </c>
    </row>
    <row r="79" spans="1:35" ht="15.75" x14ac:dyDescent="0.25">
      <c r="A79" s="743"/>
      <c r="B79" s="8" t="str">
        <f t="shared" si="53"/>
        <v>Ext Lighting</v>
      </c>
      <c r="C79" s="484">
        <f>'2M - SGS'!C79</f>
        <v>0.106265</v>
      </c>
      <c r="D79" s="484">
        <f>'2M - SGS'!D79</f>
        <v>8.2161999999999999E-2</v>
      </c>
      <c r="E79" s="484">
        <f>'2M - SGS'!E79</f>
        <v>7.0887000000000006E-2</v>
      </c>
      <c r="F79" s="484">
        <f>'2M - SGS'!F79</f>
        <v>6.8145999999999998E-2</v>
      </c>
      <c r="G79" s="484">
        <f>'2M - SGS'!G79</f>
        <v>8.1852999999999995E-2</v>
      </c>
      <c r="H79" s="484">
        <f>'2M - SGS'!H79</f>
        <v>6.7163E-2</v>
      </c>
      <c r="I79" s="484">
        <f>'2M - SGS'!I79</f>
        <v>8.6751999999999996E-2</v>
      </c>
      <c r="J79" s="484">
        <f>'2M - SGS'!J79</f>
        <v>6.9401000000000004E-2</v>
      </c>
      <c r="K79" s="484">
        <f>'2M - SGS'!K79</f>
        <v>8.2907999999999996E-2</v>
      </c>
      <c r="L79" s="484">
        <f>'2M - SGS'!L79</f>
        <v>0.100507</v>
      </c>
      <c r="M79" s="484">
        <f>'2M - SGS'!M79</f>
        <v>8.7251999999999996E-2</v>
      </c>
      <c r="N79" s="484">
        <f>'2M - SGS'!N79</f>
        <v>9.6703999999999998E-2</v>
      </c>
      <c r="O79" s="204">
        <f>'2M - SGS'!O79</f>
        <v>0.106265</v>
      </c>
      <c r="P79" s="204">
        <f>'2M - SGS'!P79</f>
        <v>8.2161999999999999E-2</v>
      </c>
      <c r="Q79" s="204">
        <f>'2M - SGS'!Q79</f>
        <v>7.0887000000000006E-2</v>
      </c>
      <c r="R79" s="204">
        <f>'2M - SGS'!R79</f>
        <v>6.8145999999999998E-2</v>
      </c>
      <c r="S79" s="204">
        <f>'2M - SGS'!S79</f>
        <v>8.1852999999999995E-2</v>
      </c>
      <c r="T79" s="204">
        <f>'2M - SGS'!T79</f>
        <v>6.7163E-2</v>
      </c>
      <c r="U79" s="204">
        <f>'2M - SGS'!U79</f>
        <v>8.6751999999999996E-2</v>
      </c>
      <c r="V79" s="204">
        <f>'2M - SGS'!V79</f>
        <v>6.9401000000000004E-2</v>
      </c>
      <c r="W79" s="204">
        <f>'2M - SGS'!W79</f>
        <v>8.2907999999999996E-2</v>
      </c>
      <c r="X79" s="204">
        <f>'2M - SGS'!X79</f>
        <v>0.100507</v>
      </c>
      <c r="Y79" s="204">
        <f>'2M - SGS'!Y79</f>
        <v>8.7251999999999996E-2</v>
      </c>
      <c r="Z79" s="204">
        <f>'2M - SGS'!Z79</f>
        <v>9.6703999999999998E-2</v>
      </c>
      <c r="AA79" s="204">
        <f>'2M - SGS'!AA79</f>
        <v>0.106265</v>
      </c>
      <c r="AC79" s="349">
        <f t="shared" si="54"/>
        <v>1</v>
      </c>
      <c r="AD79" s="349">
        <f t="shared" si="55"/>
        <v>1</v>
      </c>
      <c r="AE79" s="349">
        <f t="shared" si="56"/>
        <v>0.106265</v>
      </c>
      <c r="AF79" s="349" t="e">
        <f>SUM(#REF!)</f>
        <v>#REF!</v>
      </c>
      <c r="AG79" s="349" t="e">
        <f>SUM(#REF!)</f>
        <v>#REF!</v>
      </c>
      <c r="AH79" s="349" t="e">
        <f>SUM(#REF!)</f>
        <v>#REF!</v>
      </c>
      <c r="AI79" s="349" t="e">
        <f>SUM(#REF!)</f>
        <v>#REF!</v>
      </c>
    </row>
    <row r="80" spans="1:35" ht="15.75" x14ac:dyDescent="0.25">
      <c r="A80" s="743"/>
      <c r="B80" s="8" t="str">
        <f t="shared" si="53"/>
        <v>Heating</v>
      </c>
      <c r="C80" s="484">
        <f>'2M - SGS'!C80</f>
        <v>0.210397</v>
      </c>
      <c r="D80" s="484">
        <f>'2M - SGS'!D80</f>
        <v>0.17743600000000001</v>
      </c>
      <c r="E80" s="484">
        <f>'2M - SGS'!E80</f>
        <v>0.13192400000000001</v>
      </c>
      <c r="F80" s="484">
        <f>'2M - SGS'!F80</f>
        <v>5.9718E-2</v>
      </c>
      <c r="G80" s="484">
        <f>'2M - SGS'!G80</f>
        <v>2.6769000000000001E-2</v>
      </c>
      <c r="H80" s="484">
        <f>'2M - SGS'!H80</f>
        <v>4.2950000000000002E-3</v>
      </c>
      <c r="I80" s="484">
        <f>'2M - SGS'!I80</f>
        <v>2.895E-3</v>
      </c>
      <c r="J80" s="484">
        <f>'2M - SGS'!J80</f>
        <v>3.4320000000000002E-3</v>
      </c>
      <c r="K80" s="484">
        <f>'2M - SGS'!K80</f>
        <v>9.4020000000000006E-3</v>
      </c>
      <c r="L80" s="484">
        <f>'2M - SGS'!L80</f>
        <v>5.5496999999999998E-2</v>
      </c>
      <c r="M80" s="484">
        <f>'2M - SGS'!M80</f>
        <v>0.115452</v>
      </c>
      <c r="N80" s="484">
        <f>'2M - SGS'!N80</f>
        <v>0.20278299999999999</v>
      </c>
      <c r="O80" s="204">
        <f>'2M - SGS'!O80</f>
        <v>0.210397</v>
      </c>
      <c r="P80" s="204">
        <f>'2M - SGS'!P80</f>
        <v>0.17743600000000001</v>
      </c>
      <c r="Q80" s="204">
        <f>'2M - SGS'!Q80</f>
        <v>0.13192400000000001</v>
      </c>
      <c r="R80" s="204">
        <f>'2M - SGS'!R80</f>
        <v>5.9718E-2</v>
      </c>
      <c r="S80" s="204">
        <f>'2M - SGS'!S80</f>
        <v>2.6769000000000001E-2</v>
      </c>
      <c r="T80" s="204">
        <f>'2M - SGS'!T80</f>
        <v>4.2950000000000002E-3</v>
      </c>
      <c r="U80" s="204">
        <f>'2M - SGS'!U80</f>
        <v>2.895E-3</v>
      </c>
      <c r="V80" s="204">
        <f>'2M - SGS'!V80</f>
        <v>3.4320000000000002E-3</v>
      </c>
      <c r="W80" s="204">
        <f>'2M - SGS'!W80</f>
        <v>9.4020000000000006E-3</v>
      </c>
      <c r="X80" s="204">
        <f>'2M - SGS'!X80</f>
        <v>5.5496999999999998E-2</v>
      </c>
      <c r="Y80" s="204">
        <f>'2M - SGS'!Y80</f>
        <v>0.115452</v>
      </c>
      <c r="Z80" s="204">
        <f>'2M - SGS'!Z80</f>
        <v>0.20278299999999999</v>
      </c>
      <c r="AA80" s="204">
        <f>'2M - SGS'!AA80</f>
        <v>0.210397</v>
      </c>
      <c r="AC80" s="349">
        <f t="shared" si="54"/>
        <v>1.0000000000000002</v>
      </c>
      <c r="AD80" s="349">
        <f t="shared" si="55"/>
        <v>1.0000000000000002</v>
      </c>
      <c r="AE80" s="349">
        <f t="shared" si="56"/>
        <v>0.210397</v>
      </c>
      <c r="AF80" s="349" t="e">
        <f>SUM(#REF!)</f>
        <v>#REF!</v>
      </c>
      <c r="AG80" s="349" t="e">
        <f>SUM(#REF!)</f>
        <v>#REF!</v>
      </c>
      <c r="AH80" s="349" t="e">
        <f>SUM(#REF!)</f>
        <v>#REF!</v>
      </c>
      <c r="AI80" s="349" t="e">
        <f>SUM(#REF!)</f>
        <v>#REF!</v>
      </c>
    </row>
    <row r="81" spans="1:35" ht="15.75" x14ac:dyDescent="0.25">
      <c r="A81" s="743"/>
      <c r="B81" s="8" t="str">
        <f t="shared" si="53"/>
        <v>HVAC</v>
      </c>
      <c r="C81" s="484">
        <f>'2M - SGS'!C81</f>
        <v>0.107824</v>
      </c>
      <c r="D81" s="484">
        <f>'2M - SGS'!D81</f>
        <v>9.1051999999999994E-2</v>
      </c>
      <c r="E81" s="484">
        <f>'2M - SGS'!E81</f>
        <v>7.1135000000000004E-2</v>
      </c>
      <c r="F81" s="484">
        <f>'2M - SGS'!F81</f>
        <v>4.1179E-2</v>
      </c>
      <c r="G81" s="484">
        <f>'2M - SGS'!G81</f>
        <v>4.4423999999999998E-2</v>
      </c>
      <c r="H81" s="484">
        <f>'2M - SGS'!H81</f>
        <v>0.106128</v>
      </c>
      <c r="I81" s="484">
        <f>'2M - SGS'!I81</f>
        <v>0.14288100000000001</v>
      </c>
      <c r="J81" s="484">
        <f>'2M - SGS'!J81</f>
        <v>0.133494</v>
      </c>
      <c r="K81" s="484">
        <f>'2M - SGS'!K81</f>
        <v>5.781E-2</v>
      </c>
      <c r="L81" s="484">
        <f>'2M - SGS'!L81</f>
        <v>3.8018000000000003E-2</v>
      </c>
      <c r="M81" s="484">
        <f>'2M - SGS'!M81</f>
        <v>6.2103999999999999E-2</v>
      </c>
      <c r="N81" s="484">
        <f>'2M - SGS'!N81</f>
        <v>0.103951</v>
      </c>
      <c r="O81" s="204">
        <f>'2M - SGS'!O81</f>
        <v>0.107824</v>
      </c>
      <c r="P81" s="204">
        <f>'2M - SGS'!P81</f>
        <v>9.1051999999999994E-2</v>
      </c>
      <c r="Q81" s="204">
        <f>'2M - SGS'!Q81</f>
        <v>7.1135000000000004E-2</v>
      </c>
      <c r="R81" s="204">
        <f>'2M - SGS'!R81</f>
        <v>4.1179E-2</v>
      </c>
      <c r="S81" s="204">
        <f>'2M - SGS'!S81</f>
        <v>4.4423999999999998E-2</v>
      </c>
      <c r="T81" s="204">
        <f>'2M - SGS'!T81</f>
        <v>0.106128</v>
      </c>
      <c r="U81" s="204">
        <f>'2M - SGS'!U81</f>
        <v>0.14288100000000001</v>
      </c>
      <c r="V81" s="204">
        <f>'2M - SGS'!V81</f>
        <v>0.133494</v>
      </c>
      <c r="W81" s="204">
        <f>'2M - SGS'!W81</f>
        <v>5.781E-2</v>
      </c>
      <c r="X81" s="204">
        <f>'2M - SGS'!X81</f>
        <v>3.8018000000000003E-2</v>
      </c>
      <c r="Y81" s="204">
        <f>'2M - SGS'!Y81</f>
        <v>6.2103999999999999E-2</v>
      </c>
      <c r="Z81" s="204">
        <f>'2M - SGS'!Z81</f>
        <v>0.103951</v>
      </c>
      <c r="AA81" s="204">
        <f>'2M - SGS'!AA81</f>
        <v>0.107824</v>
      </c>
      <c r="AC81" s="349">
        <f t="shared" si="54"/>
        <v>1</v>
      </c>
      <c r="AD81" s="349">
        <f t="shared" si="55"/>
        <v>1</v>
      </c>
      <c r="AE81" s="349">
        <f t="shared" si="56"/>
        <v>0.107824</v>
      </c>
      <c r="AF81" s="349" t="e">
        <f>SUM(#REF!)</f>
        <v>#REF!</v>
      </c>
      <c r="AG81" s="349" t="e">
        <f>SUM(#REF!)</f>
        <v>#REF!</v>
      </c>
      <c r="AH81" s="349" t="e">
        <f>SUM(#REF!)</f>
        <v>#REF!</v>
      </c>
      <c r="AI81" s="349" t="e">
        <f>SUM(#REF!)</f>
        <v>#REF!</v>
      </c>
    </row>
    <row r="82" spans="1:35" ht="15.75" x14ac:dyDescent="0.25">
      <c r="A82" s="743"/>
      <c r="B82" s="8" t="str">
        <f t="shared" si="53"/>
        <v>Lighting</v>
      </c>
      <c r="C82" s="484">
        <f>'2M - SGS'!C82</f>
        <v>9.3563999999999994E-2</v>
      </c>
      <c r="D82" s="484">
        <f>'2M - SGS'!D82</f>
        <v>7.2162000000000004E-2</v>
      </c>
      <c r="E82" s="484">
        <f>'2M - SGS'!E82</f>
        <v>7.8372999999999998E-2</v>
      </c>
      <c r="F82" s="484">
        <f>'2M - SGS'!F82</f>
        <v>7.6534000000000005E-2</v>
      </c>
      <c r="G82" s="484">
        <f>'2M - SGS'!G82</f>
        <v>9.4246999999999997E-2</v>
      </c>
      <c r="H82" s="484">
        <f>'2M - SGS'!H82</f>
        <v>7.5599E-2</v>
      </c>
      <c r="I82" s="484">
        <f>'2M - SGS'!I82</f>
        <v>9.6199999999999994E-2</v>
      </c>
      <c r="J82" s="484">
        <f>'2M - SGS'!J82</f>
        <v>7.7077999999999994E-2</v>
      </c>
      <c r="K82" s="484">
        <f>'2M - SGS'!K82</f>
        <v>8.1374000000000002E-2</v>
      </c>
      <c r="L82" s="484">
        <f>'2M - SGS'!L82</f>
        <v>9.4072000000000003E-2</v>
      </c>
      <c r="M82" s="484">
        <f>'2M - SGS'!M82</f>
        <v>7.6706999999999997E-2</v>
      </c>
      <c r="N82" s="484">
        <f>'2M - SGS'!N82</f>
        <v>8.4089999999999998E-2</v>
      </c>
      <c r="O82" s="204">
        <f>'2M - SGS'!O82</f>
        <v>9.3563999999999994E-2</v>
      </c>
      <c r="P82" s="204">
        <f>'2M - SGS'!P82</f>
        <v>7.2162000000000004E-2</v>
      </c>
      <c r="Q82" s="204">
        <f>'2M - SGS'!Q82</f>
        <v>7.8372999999999998E-2</v>
      </c>
      <c r="R82" s="204">
        <f>'2M - SGS'!R82</f>
        <v>7.6534000000000005E-2</v>
      </c>
      <c r="S82" s="204">
        <f>'2M - SGS'!S82</f>
        <v>9.4246999999999997E-2</v>
      </c>
      <c r="T82" s="204">
        <f>'2M - SGS'!T82</f>
        <v>7.5599E-2</v>
      </c>
      <c r="U82" s="204">
        <f>'2M - SGS'!U82</f>
        <v>9.6199999999999994E-2</v>
      </c>
      <c r="V82" s="204">
        <f>'2M - SGS'!V82</f>
        <v>7.7077999999999994E-2</v>
      </c>
      <c r="W82" s="204">
        <f>'2M - SGS'!W82</f>
        <v>8.1374000000000002E-2</v>
      </c>
      <c r="X82" s="204">
        <f>'2M - SGS'!X82</f>
        <v>9.4072000000000003E-2</v>
      </c>
      <c r="Y82" s="204">
        <f>'2M - SGS'!Y82</f>
        <v>7.6706999999999997E-2</v>
      </c>
      <c r="Z82" s="204">
        <f>'2M - SGS'!Z82</f>
        <v>8.4089999999999998E-2</v>
      </c>
      <c r="AA82" s="204">
        <f>'2M - SGS'!AA82</f>
        <v>9.3563999999999994E-2</v>
      </c>
      <c r="AC82" s="349">
        <f t="shared" si="54"/>
        <v>1</v>
      </c>
      <c r="AD82" s="349">
        <f t="shared" si="55"/>
        <v>1</v>
      </c>
      <c r="AE82" s="349">
        <f t="shared" si="56"/>
        <v>9.3563999999999994E-2</v>
      </c>
      <c r="AF82" s="349" t="e">
        <f>SUM(#REF!)</f>
        <v>#REF!</v>
      </c>
      <c r="AG82" s="349" t="e">
        <f>SUM(#REF!)</f>
        <v>#REF!</v>
      </c>
      <c r="AH82" s="349" t="e">
        <f>SUM(#REF!)</f>
        <v>#REF!</v>
      </c>
      <c r="AI82" s="349" t="e">
        <f>SUM(#REF!)</f>
        <v>#REF!</v>
      </c>
    </row>
    <row r="83" spans="1:35" ht="15.75" x14ac:dyDescent="0.25">
      <c r="A83" s="743"/>
      <c r="B83" s="8" t="str">
        <f t="shared" si="53"/>
        <v>Miscellaneous</v>
      </c>
      <c r="C83" s="484">
        <f>'2M - SGS'!C83</f>
        <v>8.5109000000000004E-2</v>
      </c>
      <c r="D83" s="484">
        <f>'2M - SGS'!D83</f>
        <v>7.7715000000000006E-2</v>
      </c>
      <c r="E83" s="484">
        <f>'2M - SGS'!E83</f>
        <v>8.6136000000000004E-2</v>
      </c>
      <c r="F83" s="484">
        <f>'2M - SGS'!F83</f>
        <v>7.9796000000000006E-2</v>
      </c>
      <c r="G83" s="484">
        <f>'2M - SGS'!G83</f>
        <v>8.5334999999999994E-2</v>
      </c>
      <c r="H83" s="484">
        <f>'2M - SGS'!H83</f>
        <v>8.1994999999999998E-2</v>
      </c>
      <c r="I83" s="484">
        <f>'2M - SGS'!I83</f>
        <v>8.4098999999999993E-2</v>
      </c>
      <c r="J83" s="484">
        <f>'2M - SGS'!J83</f>
        <v>8.4198999999999996E-2</v>
      </c>
      <c r="K83" s="484">
        <f>'2M - SGS'!K83</f>
        <v>8.2512000000000002E-2</v>
      </c>
      <c r="L83" s="484">
        <f>'2M - SGS'!L83</f>
        <v>8.5277000000000006E-2</v>
      </c>
      <c r="M83" s="484">
        <f>'2M - SGS'!M83</f>
        <v>8.2588999999999996E-2</v>
      </c>
      <c r="N83" s="484">
        <f>'2M - SGS'!N83</f>
        <v>8.5237999999999994E-2</v>
      </c>
      <c r="O83" s="204">
        <f>'2M - SGS'!O83</f>
        <v>8.5109000000000004E-2</v>
      </c>
      <c r="P83" s="204">
        <f>'2M - SGS'!P83</f>
        <v>7.7715000000000006E-2</v>
      </c>
      <c r="Q83" s="204">
        <f>'2M - SGS'!Q83</f>
        <v>8.6136000000000004E-2</v>
      </c>
      <c r="R83" s="204">
        <f>'2M - SGS'!R83</f>
        <v>7.9796000000000006E-2</v>
      </c>
      <c r="S83" s="204">
        <f>'2M - SGS'!S83</f>
        <v>8.5334999999999994E-2</v>
      </c>
      <c r="T83" s="204">
        <f>'2M - SGS'!T83</f>
        <v>8.1994999999999998E-2</v>
      </c>
      <c r="U83" s="204">
        <f>'2M - SGS'!U83</f>
        <v>8.4098999999999993E-2</v>
      </c>
      <c r="V83" s="204">
        <f>'2M - SGS'!V83</f>
        <v>8.4198999999999996E-2</v>
      </c>
      <c r="W83" s="204">
        <f>'2M - SGS'!W83</f>
        <v>8.2512000000000002E-2</v>
      </c>
      <c r="X83" s="204">
        <f>'2M - SGS'!X83</f>
        <v>8.5277000000000006E-2</v>
      </c>
      <c r="Y83" s="204">
        <f>'2M - SGS'!Y83</f>
        <v>8.2588999999999996E-2</v>
      </c>
      <c r="Z83" s="204">
        <f>'2M - SGS'!Z83</f>
        <v>8.5237999999999994E-2</v>
      </c>
      <c r="AA83" s="204">
        <f>'2M - SGS'!AA83</f>
        <v>8.5109000000000004E-2</v>
      </c>
      <c r="AC83" s="349">
        <f t="shared" si="54"/>
        <v>1.0000000000000002</v>
      </c>
      <c r="AD83" s="349">
        <f t="shared" si="55"/>
        <v>1.0000000000000002</v>
      </c>
      <c r="AE83" s="349">
        <f t="shared" si="56"/>
        <v>8.5109000000000004E-2</v>
      </c>
      <c r="AF83" s="349" t="e">
        <f>SUM(#REF!)</f>
        <v>#REF!</v>
      </c>
      <c r="AG83" s="349" t="e">
        <f>SUM(#REF!)</f>
        <v>#REF!</v>
      </c>
      <c r="AH83" s="349" t="e">
        <f>SUM(#REF!)</f>
        <v>#REF!</v>
      </c>
      <c r="AI83" s="349" t="e">
        <f>SUM(#REF!)</f>
        <v>#REF!</v>
      </c>
    </row>
    <row r="84" spans="1:35" ht="15.75" x14ac:dyDescent="0.25">
      <c r="A84" s="743"/>
      <c r="B84" s="8" t="str">
        <f t="shared" si="53"/>
        <v>Motors</v>
      </c>
      <c r="C84" s="484">
        <f>'2M - SGS'!C84</f>
        <v>8.5109000000000004E-2</v>
      </c>
      <c r="D84" s="484">
        <f>'2M - SGS'!D84</f>
        <v>7.7715000000000006E-2</v>
      </c>
      <c r="E84" s="484">
        <f>'2M - SGS'!E84</f>
        <v>8.6136000000000004E-2</v>
      </c>
      <c r="F84" s="484">
        <f>'2M - SGS'!F84</f>
        <v>7.9796000000000006E-2</v>
      </c>
      <c r="G84" s="484">
        <f>'2M - SGS'!G84</f>
        <v>8.5334999999999994E-2</v>
      </c>
      <c r="H84" s="484">
        <f>'2M - SGS'!H84</f>
        <v>8.1994999999999998E-2</v>
      </c>
      <c r="I84" s="484">
        <f>'2M - SGS'!I84</f>
        <v>8.4098999999999993E-2</v>
      </c>
      <c r="J84" s="484">
        <f>'2M - SGS'!J84</f>
        <v>8.4198999999999996E-2</v>
      </c>
      <c r="K84" s="484">
        <f>'2M - SGS'!K84</f>
        <v>8.2512000000000002E-2</v>
      </c>
      <c r="L84" s="484">
        <f>'2M - SGS'!L84</f>
        <v>8.5277000000000006E-2</v>
      </c>
      <c r="M84" s="484">
        <f>'2M - SGS'!M84</f>
        <v>8.2588999999999996E-2</v>
      </c>
      <c r="N84" s="484">
        <f>'2M - SGS'!N84</f>
        <v>8.5237999999999994E-2</v>
      </c>
      <c r="O84" s="204">
        <f>'2M - SGS'!O84</f>
        <v>8.5109000000000004E-2</v>
      </c>
      <c r="P84" s="204">
        <f>'2M - SGS'!P84</f>
        <v>7.7715000000000006E-2</v>
      </c>
      <c r="Q84" s="204">
        <f>'2M - SGS'!Q84</f>
        <v>8.6136000000000004E-2</v>
      </c>
      <c r="R84" s="204">
        <f>'2M - SGS'!R84</f>
        <v>7.9796000000000006E-2</v>
      </c>
      <c r="S84" s="204">
        <f>'2M - SGS'!S84</f>
        <v>8.5334999999999994E-2</v>
      </c>
      <c r="T84" s="204">
        <f>'2M - SGS'!T84</f>
        <v>8.1994999999999998E-2</v>
      </c>
      <c r="U84" s="204">
        <f>'2M - SGS'!U84</f>
        <v>8.4098999999999993E-2</v>
      </c>
      <c r="V84" s="204">
        <f>'2M - SGS'!V84</f>
        <v>8.4198999999999996E-2</v>
      </c>
      <c r="W84" s="204">
        <f>'2M - SGS'!W84</f>
        <v>8.2512000000000002E-2</v>
      </c>
      <c r="X84" s="204">
        <f>'2M - SGS'!X84</f>
        <v>8.5277000000000006E-2</v>
      </c>
      <c r="Y84" s="204">
        <f>'2M - SGS'!Y84</f>
        <v>8.2588999999999996E-2</v>
      </c>
      <c r="Z84" s="204">
        <f>'2M - SGS'!Z84</f>
        <v>8.5237999999999994E-2</v>
      </c>
      <c r="AA84" s="204">
        <f>'2M - SGS'!AA84</f>
        <v>8.5109000000000004E-2</v>
      </c>
      <c r="AC84" s="349">
        <f t="shared" si="54"/>
        <v>1.0000000000000002</v>
      </c>
      <c r="AD84" s="349">
        <f t="shared" si="55"/>
        <v>1.0000000000000002</v>
      </c>
      <c r="AE84" s="349">
        <f t="shared" si="56"/>
        <v>8.5109000000000004E-2</v>
      </c>
      <c r="AF84" s="349" t="e">
        <f>SUM(#REF!)</f>
        <v>#REF!</v>
      </c>
      <c r="AG84" s="349" t="e">
        <f>SUM(#REF!)</f>
        <v>#REF!</v>
      </c>
      <c r="AH84" s="349" t="e">
        <f>SUM(#REF!)</f>
        <v>#REF!</v>
      </c>
      <c r="AI84" s="349" t="e">
        <f>SUM(#REF!)</f>
        <v>#REF!</v>
      </c>
    </row>
    <row r="85" spans="1:35" ht="15.75" x14ac:dyDescent="0.25">
      <c r="A85" s="743"/>
      <c r="B85" s="8" t="str">
        <f t="shared" si="53"/>
        <v>Process</v>
      </c>
      <c r="C85" s="484">
        <f>'2M - SGS'!C85</f>
        <v>8.5109000000000004E-2</v>
      </c>
      <c r="D85" s="484">
        <f>'2M - SGS'!D85</f>
        <v>7.7715000000000006E-2</v>
      </c>
      <c r="E85" s="484">
        <f>'2M - SGS'!E85</f>
        <v>8.6136000000000004E-2</v>
      </c>
      <c r="F85" s="484">
        <f>'2M - SGS'!F85</f>
        <v>7.9796000000000006E-2</v>
      </c>
      <c r="G85" s="484">
        <f>'2M - SGS'!G85</f>
        <v>8.5334999999999994E-2</v>
      </c>
      <c r="H85" s="484">
        <f>'2M - SGS'!H85</f>
        <v>8.1994999999999998E-2</v>
      </c>
      <c r="I85" s="484">
        <f>'2M - SGS'!I85</f>
        <v>8.4098999999999993E-2</v>
      </c>
      <c r="J85" s="484">
        <f>'2M - SGS'!J85</f>
        <v>8.4198999999999996E-2</v>
      </c>
      <c r="K85" s="484">
        <f>'2M - SGS'!K85</f>
        <v>8.2512000000000002E-2</v>
      </c>
      <c r="L85" s="484">
        <f>'2M - SGS'!L85</f>
        <v>8.5277000000000006E-2</v>
      </c>
      <c r="M85" s="484">
        <f>'2M - SGS'!M85</f>
        <v>8.2588999999999996E-2</v>
      </c>
      <c r="N85" s="484">
        <f>'2M - SGS'!N85</f>
        <v>8.5237999999999994E-2</v>
      </c>
      <c r="O85" s="204">
        <f>'2M - SGS'!O85</f>
        <v>8.5109000000000004E-2</v>
      </c>
      <c r="P85" s="204">
        <f>'2M - SGS'!P85</f>
        <v>7.7715000000000006E-2</v>
      </c>
      <c r="Q85" s="204">
        <f>'2M - SGS'!Q85</f>
        <v>8.6136000000000004E-2</v>
      </c>
      <c r="R85" s="204">
        <f>'2M - SGS'!R85</f>
        <v>7.9796000000000006E-2</v>
      </c>
      <c r="S85" s="204">
        <f>'2M - SGS'!S85</f>
        <v>8.5334999999999994E-2</v>
      </c>
      <c r="T85" s="204">
        <f>'2M - SGS'!T85</f>
        <v>8.1994999999999998E-2</v>
      </c>
      <c r="U85" s="204">
        <f>'2M - SGS'!U85</f>
        <v>8.4098999999999993E-2</v>
      </c>
      <c r="V85" s="204">
        <f>'2M - SGS'!V85</f>
        <v>8.4198999999999996E-2</v>
      </c>
      <c r="W85" s="204">
        <f>'2M - SGS'!W85</f>
        <v>8.2512000000000002E-2</v>
      </c>
      <c r="X85" s="204">
        <f>'2M - SGS'!X85</f>
        <v>8.5277000000000006E-2</v>
      </c>
      <c r="Y85" s="204">
        <f>'2M - SGS'!Y85</f>
        <v>8.2588999999999996E-2</v>
      </c>
      <c r="Z85" s="204">
        <f>'2M - SGS'!Z85</f>
        <v>8.5237999999999994E-2</v>
      </c>
      <c r="AA85" s="204">
        <f>'2M - SGS'!AA85</f>
        <v>8.5109000000000004E-2</v>
      </c>
      <c r="AC85" s="349">
        <f t="shared" si="54"/>
        <v>1.0000000000000002</v>
      </c>
      <c r="AD85" s="349">
        <f t="shared" si="55"/>
        <v>1.0000000000000002</v>
      </c>
      <c r="AE85" s="349">
        <f t="shared" si="56"/>
        <v>8.5109000000000004E-2</v>
      </c>
      <c r="AF85" s="349" t="e">
        <f>SUM(#REF!)</f>
        <v>#REF!</v>
      </c>
      <c r="AG85" s="349" t="e">
        <f>SUM(#REF!)</f>
        <v>#REF!</v>
      </c>
      <c r="AH85" s="349" t="e">
        <f>SUM(#REF!)</f>
        <v>#REF!</v>
      </c>
      <c r="AI85" s="349" t="e">
        <f>SUM(#REF!)</f>
        <v>#REF!</v>
      </c>
    </row>
    <row r="86" spans="1:35" ht="15.75" x14ac:dyDescent="0.25">
      <c r="A86" s="743"/>
      <c r="B86" s="8" t="str">
        <f t="shared" si="53"/>
        <v>Refrigeration</v>
      </c>
      <c r="C86" s="484">
        <f>'2M - SGS'!C86</f>
        <v>8.3486000000000005E-2</v>
      </c>
      <c r="D86" s="484">
        <f>'2M - SGS'!D86</f>
        <v>7.6158000000000003E-2</v>
      </c>
      <c r="E86" s="484">
        <f>'2M - SGS'!E86</f>
        <v>8.3346000000000003E-2</v>
      </c>
      <c r="F86" s="484">
        <f>'2M - SGS'!F86</f>
        <v>8.0782999999999994E-2</v>
      </c>
      <c r="G86" s="484">
        <f>'2M - SGS'!G86</f>
        <v>8.5133E-2</v>
      </c>
      <c r="H86" s="484">
        <f>'2M - SGS'!H86</f>
        <v>8.4294999999999995E-2</v>
      </c>
      <c r="I86" s="484">
        <f>'2M - SGS'!I86</f>
        <v>8.7456999999999993E-2</v>
      </c>
      <c r="J86" s="484">
        <f>'2M - SGS'!J86</f>
        <v>8.7230000000000002E-2</v>
      </c>
      <c r="K86" s="484">
        <f>'2M - SGS'!K86</f>
        <v>8.3319000000000004E-2</v>
      </c>
      <c r="L86" s="484">
        <f>'2M - SGS'!L86</f>
        <v>8.4562999999999999E-2</v>
      </c>
      <c r="M86" s="484">
        <f>'2M - SGS'!M86</f>
        <v>8.1112000000000004E-2</v>
      </c>
      <c r="N86" s="484">
        <f>'2M - SGS'!N86</f>
        <v>8.3117999999999997E-2</v>
      </c>
      <c r="O86" s="204">
        <f>'2M - SGS'!O86</f>
        <v>8.3486000000000005E-2</v>
      </c>
      <c r="P86" s="204">
        <f>'2M - SGS'!P86</f>
        <v>7.6158000000000003E-2</v>
      </c>
      <c r="Q86" s="204">
        <f>'2M - SGS'!Q86</f>
        <v>8.3346000000000003E-2</v>
      </c>
      <c r="R86" s="204">
        <f>'2M - SGS'!R86</f>
        <v>8.0782999999999994E-2</v>
      </c>
      <c r="S86" s="204">
        <f>'2M - SGS'!S86</f>
        <v>8.5133E-2</v>
      </c>
      <c r="T86" s="204">
        <f>'2M - SGS'!T86</f>
        <v>8.4294999999999995E-2</v>
      </c>
      <c r="U86" s="204">
        <f>'2M - SGS'!U86</f>
        <v>8.7456999999999993E-2</v>
      </c>
      <c r="V86" s="204">
        <f>'2M - SGS'!V86</f>
        <v>8.7230000000000002E-2</v>
      </c>
      <c r="W86" s="204">
        <f>'2M - SGS'!W86</f>
        <v>8.3319000000000004E-2</v>
      </c>
      <c r="X86" s="204">
        <f>'2M - SGS'!X86</f>
        <v>8.4562999999999999E-2</v>
      </c>
      <c r="Y86" s="204">
        <f>'2M - SGS'!Y86</f>
        <v>8.1112000000000004E-2</v>
      </c>
      <c r="Z86" s="204">
        <f>'2M - SGS'!Z86</f>
        <v>8.3117999999999997E-2</v>
      </c>
      <c r="AA86" s="204">
        <f>'2M - SGS'!AA86</f>
        <v>8.3486000000000005E-2</v>
      </c>
      <c r="AC86" s="349">
        <f t="shared" si="54"/>
        <v>1</v>
      </c>
      <c r="AD86" s="349">
        <f t="shared" si="55"/>
        <v>1</v>
      </c>
      <c r="AE86" s="349">
        <f t="shared" si="56"/>
        <v>8.3486000000000005E-2</v>
      </c>
      <c r="AF86" s="349" t="e">
        <f>SUM(#REF!)</f>
        <v>#REF!</v>
      </c>
      <c r="AG86" s="349" t="e">
        <f>SUM(#REF!)</f>
        <v>#REF!</v>
      </c>
      <c r="AH86" s="349" t="e">
        <f>SUM(#REF!)</f>
        <v>#REF!</v>
      </c>
      <c r="AI86" s="349" t="e">
        <f>SUM(#REF!)</f>
        <v>#REF!</v>
      </c>
    </row>
    <row r="87" spans="1:35" ht="16.5" thickBot="1" x14ac:dyDescent="0.3">
      <c r="A87" s="744"/>
      <c r="B87" s="9" t="str">
        <f t="shared" si="53"/>
        <v>Water Heating</v>
      </c>
      <c r="C87" s="485">
        <f>'2M - SGS'!C87</f>
        <v>0.108255</v>
      </c>
      <c r="D87" s="485">
        <f>'2M - SGS'!D87</f>
        <v>9.1078000000000006E-2</v>
      </c>
      <c r="E87" s="485">
        <f>'2M - SGS'!E87</f>
        <v>8.5239999999999996E-2</v>
      </c>
      <c r="F87" s="485">
        <f>'2M - SGS'!F87</f>
        <v>7.2980000000000003E-2</v>
      </c>
      <c r="G87" s="485">
        <f>'2M - SGS'!G87</f>
        <v>7.9849000000000003E-2</v>
      </c>
      <c r="H87" s="485">
        <f>'2M - SGS'!H87</f>
        <v>7.2720999999999994E-2</v>
      </c>
      <c r="I87" s="485">
        <f>'2M - SGS'!I87</f>
        <v>7.4929999999999997E-2</v>
      </c>
      <c r="J87" s="485">
        <f>'2M - SGS'!J87</f>
        <v>7.5861999999999999E-2</v>
      </c>
      <c r="K87" s="485">
        <f>'2M - SGS'!K87</f>
        <v>7.5733999999999996E-2</v>
      </c>
      <c r="L87" s="485">
        <f>'2M - SGS'!L87</f>
        <v>8.2808000000000007E-2</v>
      </c>
      <c r="M87" s="485">
        <f>'2M - SGS'!M87</f>
        <v>8.6345000000000005E-2</v>
      </c>
      <c r="N87" s="485">
        <f>'2M - SGS'!N87</f>
        <v>9.4198000000000004E-2</v>
      </c>
      <c r="O87" s="205">
        <f>'2M - SGS'!O87</f>
        <v>0.108255</v>
      </c>
      <c r="P87" s="205">
        <f>'2M - SGS'!P87</f>
        <v>9.1078000000000006E-2</v>
      </c>
      <c r="Q87" s="205">
        <f>'2M - SGS'!Q87</f>
        <v>8.5239999999999996E-2</v>
      </c>
      <c r="R87" s="205">
        <f>'2M - SGS'!R87</f>
        <v>7.2980000000000003E-2</v>
      </c>
      <c r="S87" s="205">
        <f>'2M - SGS'!S87</f>
        <v>7.9849000000000003E-2</v>
      </c>
      <c r="T87" s="205">
        <f>'2M - SGS'!T87</f>
        <v>7.2720999999999994E-2</v>
      </c>
      <c r="U87" s="205">
        <f>'2M - SGS'!U87</f>
        <v>7.4929999999999997E-2</v>
      </c>
      <c r="V87" s="205">
        <f>'2M - SGS'!V87</f>
        <v>7.5861999999999999E-2</v>
      </c>
      <c r="W87" s="205">
        <f>'2M - SGS'!W87</f>
        <v>7.5733999999999996E-2</v>
      </c>
      <c r="X87" s="205">
        <f>'2M - SGS'!X87</f>
        <v>8.2808000000000007E-2</v>
      </c>
      <c r="Y87" s="205">
        <f>'2M - SGS'!Y87</f>
        <v>8.6345000000000005E-2</v>
      </c>
      <c r="Z87" s="205">
        <f>'2M - SGS'!Z87</f>
        <v>9.4198000000000004E-2</v>
      </c>
      <c r="AA87" s="205">
        <f>'2M - SGS'!AA87</f>
        <v>0.108255</v>
      </c>
      <c r="AC87" s="349">
        <f t="shared" si="54"/>
        <v>1</v>
      </c>
      <c r="AD87" s="349">
        <f t="shared" si="55"/>
        <v>1</v>
      </c>
      <c r="AE87" s="349">
        <f t="shared" si="56"/>
        <v>0.108255</v>
      </c>
      <c r="AF87" s="349" t="e">
        <f>SUM(#REF!)</f>
        <v>#REF!</v>
      </c>
      <c r="AG87" s="349" t="e">
        <f>SUM(#REF!)</f>
        <v>#REF!</v>
      </c>
      <c r="AH87" s="349" t="e">
        <f>SUM(#REF!)</f>
        <v>#REF!</v>
      </c>
      <c r="AI87" s="349" t="e">
        <f>SUM(#REF!)</f>
        <v>#REF!</v>
      </c>
    </row>
    <row r="88" spans="1:35" x14ac:dyDescent="0.25">
      <c r="B88" s="487" t="s">
        <v>219</v>
      </c>
      <c r="AC88" s="138" t="s">
        <v>217</v>
      </c>
    </row>
    <row r="89" spans="1:35" ht="15.75" thickBot="1" x14ac:dyDescent="0.3"/>
    <row r="90" spans="1:35" ht="15.75" thickBot="1" x14ac:dyDescent="0.3">
      <c r="A90" s="726" t="s">
        <v>208</v>
      </c>
      <c r="B90" s="728" t="s">
        <v>151</v>
      </c>
      <c r="C90" s="102">
        <f>C$2</f>
        <v>45658</v>
      </c>
      <c r="D90" s="102">
        <f t="shared" ref="D90:AA90" si="57">D$2</f>
        <v>45689</v>
      </c>
      <c r="E90" s="102">
        <f t="shared" si="57"/>
        <v>45717</v>
      </c>
      <c r="F90" s="102">
        <f t="shared" si="57"/>
        <v>45748</v>
      </c>
      <c r="G90" s="102">
        <f t="shared" si="57"/>
        <v>45778</v>
      </c>
      <c r="H90" s="102">
        <f t="shared" si="57"/>
        <v>45809</v>
      </c>
      <c r="I90" s="102">
        <f t="shared" si="57"/>
        <v>45839</v>
      </c>
      <c r="J90" s="102">
        <f t="shared" si="57"/>
        <v>45870</v>
      </c>
      <c r="K90" s="102">
        <f t="shared" si="57"/>
        <v>45901</v>
      </c>
      <c r="L90" s="102">
        <f t="shared" si="57"/>
        <v>45931</v>
      </c>
      <c r="M90" s="102">
        <f t="shared" si="57"/>
        <v>45962</v>
      </c>
      <c r="N90" s="102">
        <f t="shared" si="57"/>
        <v>45992</v>
      </c>
      <c r="O90" s="102">
        <f t="shared" si="57"/>
        <v>46023</v>
      </c>
      <c r="P90" s="102">
        <f t="shared" si="57"/>
        <v>46054</v>
      </c>
      <c r="Q90" s="102">
        <f t="shared" si="57"/>
        <v>46082</v>
      </c>
      <c r="R90" s="102">
        <f t="shared" si="57"/>
        <v>46113</v>
      </c>
      <c r="S90" s="102">
        <f t="shared" si="57"/>
        <v>46143</v>
      </c>
      <c r="T90" s="102">
        <f t="shared" si="57"/>
        <v>46174</v>
      </c>
      <c r="U90" s="102">
        <f t="shared" si="57"/>
        <v>46204</v>
      </c>
      <c r="V90" s="102">
        <f t="shared" si="57"/>
        <v>46235</v>
      </c>
      <c r="W90" s="102">
        <f t="shared" si="57"/>
        <v>46266</v>
      </c>
      <c r="X90" s="102">
        <f t="shared" si="57"/>
        <v>46296</v>
      </c>
      <c r="Y90" s="102">
        <f t="shared" si="57"/>
        <v>46327</v>
      </c>
      <c r="Z90" s="102">
        <f t="shared" si="57"/>
        <v>46357</v>
      </c>
      <c r="AA90" s="102">
        <f t="shared" si="57"/>
        <v>46388</v>
      </c>
    </row>
    <row r="91" spans="1:35" ht="15.75" thickBot="1" x14ac:dyDescent="0.3">
      <c r="A91" s="727"/>
      <c r="B91" s="729"/>
      <c r="C91" s="476">
        <f>'2M - SGS'!C91</f>
        <v>6.0077999999999999E-2</v>
      </c>
      <c r="D91" s="476">
        <f>'2M - SGS'!D91</f>
        <v>5.8437000000000003E-2</v>
      </c>
      <c r="E91" s="476">
        <f>'2M - SGS'!E91</f>
        <v>6.1108999999999997E-2</v>
      </c>
      <c r="F91" s="476">
        <f>'2M - SGS'!F91</f>
        <v>6.9194000000000006E-2</v>
      </c>
      <c r="G91" s="476">
        <f>'2M - SGS'!G91</f>
        <v>7.2404999999999997E-2</v>
      </c>
      <c r="H91" s="539">
        <f>'2M - SGS'!H91</f>
        <v>0.11962399999999999</v>
      </c>
      <c r="I91" s="539">
        <f>'2M - SGS'!I91</f>
        <v>0.11962399999999999</v>
      </c>
      <c r="J91" s="539">
        <f>'2M - SGS'!J91</f>
        <v>0.11962399999999999</v>
      </c>
      <c r="K91" s="539">
        <f>'2M - SGS'!K91</f>
        <v>0.11962399999999999</v>
      </c>
      <c r="L91" s="539">
        <f>'2M - SGS'!L91</f>
        <v>7.6688000000000006E-2</v>
      </c>
      <c r="M91" s="539">
        <f>'2M - SGS'!M91</f>
        <v>7.8514E-2</v>
      </c>
      <c r="N91" s="539">
        <f>'2M - SGS'!N91</f>
        <v>7.3032E-2</v>
      </c>
      <c r="O91" s="539">
        <f>'2M - SGS'!O91</f>
        <v>6.7943000000000003E-2</v>
      </c>
      <c r="P91" s="539">
        <f>'2M - SGS'!P91</f>
        <v>6.7743999999999999E-2</v>
      </c>
      <c r="Q91" s="539">
        <f>'2M - SGS'!Q91</f>
        <v>7.3926000000000006E-2</v>
      </c>
      <c r="R91" s="539">
        <f>'2M - SGS'!R91</f>
        <v>7.6427999999999996E-2</v>
      </c>
      <c r="S91" s="539">
        <f>'2M - SGS'!S91</f>
        <v>8.2613000000000006E-2</v>
      </c>
      <c r="T91" s="351">
        <f>'2M - SGS'!T91</f>
        <v>0.11962399999999999</v>
      </c>
      <c r="U91" s="351">
        <f>'2M - SGS'!U91</f>
        <v>0.11962399999999999</v>
      </c>
      <c r="V91" s="351">
        <f>'2M - SGS'!V91</f>
        <v>0.11962399999999999</v>
      </c>
      <c r="W91" s="351">
        <f>'2M - SGS'!W91</f>
        <v>0.11962399999999999</v>
      </c>
      <c r="X91" s="351">
        <f>'2M - SGS'!X91</f>
        <v>7.6688000000000006E-2</v>
      </c>
      <c r="Y91" s="351">
        <f>'2M - SGS'!Y91</f>
        <v>7.8514E-2</v>
      </c>
      <c r="Z91" s="351">
        <f>'2M - SGS'!Z91</f>
        <v>7.3032E-2</v>
      </c>
      <c r="AA91" s="351">
        <f>'2M - SGS'!AA91</f>
        <v>6.7943000000000003E-2</v>
      </c>
      <c r="AC91" s="138"/>
    </row>
    <row r="92" spans="1:35" x14ac:dyDescent="0.25">
      <c r="C92" s="475" t="s">
        <v>262</v>
      </c>
      <c r="H92" s="537" t="s">
        <v>289</v>
      </c>
    </row>
    <row r="93" spans="1:35" ht="15.75" thickBot="1" x14ac:dyDescent="0.3">
      <c r="A93" s="489" t="s">
        <v>266</v>
      </c>
      <c r="B93" s="368"/>
      <c r="C93" s="368"/>
    </row>
    <row r="94" spans="1:35" s="294" customFormat="1" ht="19.5" thickBot="1" x14ac:dyDescent="0.3">
      <c r="A94" s="297" t="s">
        <v>209</v>
      </c>
      <c r="B94" s="329" t="s">
        <v>13</v>
      </c>
      <c r="C94" s="330">
        <f>'1M - RES'!C79</f>
        <v>1</v>
      </c>
      <c r="D94" s="330">
        <f>C94</f>
        <v>1</v>
      </c>
      <c r="E94" s="293">
        <f t="shared" ref="E94:AA94" si="58">D94</f>
        <v>1</v>
      </c>
      <c r="F94" s="331">
        <f t="shared" si="58"/>
        <v>1</v>
      </c>
      <c r="G94" s="331">
        <f t="shared" si="58"/>
        <v>1</v>
      </c>
      <c r="H94" s="331">
        <f t="shared" si="58"/>
        <v>1</v>
      </c>
      <c r="I94" s="331">
        <f t="shared" si="58"/>
        <v>1</v>
      </c>
      <c r="J94" s="331">
        <f t="shared" si="58"/>
        <v>1</v>
      </c>
      <c r="K94" s="331">
        <f t="shared" si="58"/>
        <v>1</v>
      </c>
      <c r="L94" s="331">
        <f t="shared" si="58"/>
        <v>1</v>
      </c>
      <c r="M94" s="331">
        <f t="shared" si="58"/>
        <v>1</v>
      </c>
      <c r="N94" s="331">
        <f t="shared" si="58"/>
        <v>1</v>
      </c>
      <c r="O94" s="331">
        <f t="shared" si="58"/>
        <v>1</v>
      </c>
      <c r="P94" s="331">
        <f t="shared" si="58"/>
        <v>1</v>
      </c>
      <c r="Q94" s="331">
        <f t="shared" si="58"/>
        <v>1</v>
      </c>
      <c r="R94" s="331">
        <f t="shared" si="58"/>
        <v>1</v>
      </c>
      <c r="S94" s="331">
        <f t="shared" si="58"/>
        <v>1</v>
      </c>
      <c r="T94" s="331">
        <f t="shared" si="58"/>
        <v>1</v>
      </c>
      <c r="U94" s="331">
        <f t="shared" si="58"/>
        <v>1</v>
      </c>
      <c r="V94" s="331">
        <f t="shared" si="58"/>
        <v>1</v>
      </c>
      <c r="W94" s="331">
        <f t="shared" si="58"/>
        <v>1</v>
      </c>
      <c r="X94" s="331">
        <f t="shared" si="58"/>
        <v>1</v>
      </c>
      <c r="Y94" s="331">
        <f t="shared" si="58"/>
        <v>1</v>
      </c>
      <c r="Z94" s="331">
        <f t="shared" si="58"/>
        <v>1</v>
      </c>
      <c r="AA94" s="331">
        <f t="shared" si="58"/>
        <v>1</v>
      </c>
    </row>
    <row r="95" spans="1:35" x14ac:dyDescent="0.25">
      <c r="B95" s="68"/>
      <c r="C95" s="68"/>
      <c r="D95" s="68"/>
      <c r="E95" s="68"/>
      <c r="F95" s="68"/>
      <c r="G95" s="68"/>
      <c r="H95" s="68"/>
      <c r="I95" s="68"/>
      <c r="J95" s="68"/>
      <c r="K95" s="68"/>
      <c r="L95" s="68"/>
      <c r="M95" s="68"/>
      <c r="N95" s="68"/>
      <c r="O95" s="68"/>
      <c r="P95" s="68"/>
      <c r="Q95" s="68"/>
      <c r="R95" s="68"/>
      <c r="S95" s="68"/>
      <c r="T95" s="68"/>
      <c r="U95" s="68"/>
      <c r="V95" s="68"/>
      <c r="W95" s="68"/>
      <c r="X95" s="68"/>
      <c r="Y95" s="68"/>
      <c r="Z95" s="68"/>
      <c r="AA95" s="68"/>
    </row>
    <row r="96" spans="1:35" ht="15.75" thickBot="1" x14ac:dyDescent="0.3">
      <c r="A96" s="299" t="s">
        <v>162</v>
      </c>
      <c r="B96" s="295"/>
      <c r="C96" s="295"/>
      <c r="D96" s="295"/>
      <c r="E96" s="295"/>
      <c r="F96" s="295"/>
      <c r="G96" s="295"/>
      <c r="H96" s="295"/>
      <c r="I96" s="295"/>
      <c r="J96" s="290"/>
      <c r="K96" s="222"/>
      <c r="L96" s="222"/>
      <c r="M96" s="222"/>
      <c r="N96" s="222"/>
      <c r="O96" s="222"/>
      <c r="P96" s="222"/>
      <c r="Q96" s="222"/>
      <c r="R96" s="222"/>
      <c r="S96" s="222"/>
      <c r="T96" s="222"/>
      <c r="U96" s="222"/>
      <c r="V96" s="222"/>
      <c r="W96" s="222"/>
      <c r="X96" s="222"/>
      <c r="Y96" s="222"/>
      <c r="Z96" s="222"/>
      <c r="AA96" s="222"/>
    </row>
    <row r="97" spans="1:27" ht="16.5" thickBot="1" x14ac:dyDescent="0.3">
      <c r="A97" s="739" t="s">
        <v>15</v>
      </c>
      <c r="B97" s="313" t="str">
        <f t="shared" ref="B97:B111" si="59">B38</f>
        <v>End Use</v>
      </c>
      <c r="C97" s="102">
        <f>C$2</f>
        <v>45658</v>
      </c>
      <c r="D97" s="102">
        <f t="shared" ref="D97:AA97" si="60">D$2</f>
        <v>45689</v>
      </c>
      <c r="E97" s="102">
        <f t="shared" si="60"/>
        <v>45717</v>
      </c>
      <c r="F97" s="102">
        <f t="shared" si="60"/>
        <v>45748</v>
      </c>
      <c r="G97" s="102">
        <f t="shared" si="60"/>
        <v>45778</v>
      </c>
      <c r="H97" s="102">
        <f t="shared" si="60"/>
        <v>45809</v>
      </c>
      <c r="I97" s="102">
        <f t="shared" si="60"/>
        <v>45839</v>
      </c>
      <c r="J97" s="102">
        <f t="shared" si="60"/>
        <v>45870</v>
      </c>
      <c r="K97" s="102">
        <f t="shared" si="60"/>
        <v>45901</v>
      </c>
      <c r="L97" s="102">
        <f t="shared" si="60"/>
        <v>45931</v>
      </c>
      <c r="M97" s="102">
        <f t="shared" si="60"/>
        <v>45962</v>
      </c>
      <c r="N97" s="102">
        <f t="shared" si="60"/>
        <v>45992</v>
      </c>
      <c r="O97" s="102">
        <f t="shared" si="60"/>
        <v>46023</v>
      </c>
      <c r="P97" s="102">
        <f t="shared" si="60"/>
        <v>46054</v>
      </c>
      <c r="Q97" s="102">
        <f t="shared" si="60"/>
        <v>46082</v>
      </c>
      <c r="R97" s="102">
        <f t="shared" si="60"/>
        <v>46113</v>
      </c>
      <c r="S97" s="102">
        <f t="shared" si="60"/>
        <v>46143</v>
      </c>
      <c r="T97" s="102">
        <f t="shared" si="60"/>
        <v>46174</v>
      </c>
      <c r="U97" s="102">
        <f t="shared" si="60"/>
        <v>46204</v>
      </c>
      <c r="V97" s="102">
        <f t="shared" si="60"/>
        <v>46235</v>
      </c>
      <c r="W97" s="102">
        <f t="shared" si="60"/>
        <v>46266</v>
      </c>
      <c r="X97" s="102">
        <f t="shared" si="60"/>
        <v>46296</v>
      </c>
      <c r="Y97" s="102">
        <f t="shared" si="60"/>
        <v>46327</v>
      </c>
      <c r="Z97" s="102">
        <f t="shared" si="60"/>
        <v>46357</v>
      </c>
      <c r="AA97" s="102">
        <f t="shared" si="60"/>
        <v>46388</v>
      </c>
    </row>
    <row r="98" spans="1:27" ht="15" customHeight="1" x14ac:dyDescent="0.25">
      <c r="A98" s="740"/>
      <c r="B98" s="317" t="str">
        <f t="shared" si="59"/>
        <v>Air Comp</v>
      </c>
      <c r="C98" s="13">
        <f>C57*C75*C$91*C$94</f>
        <v>0</v>
      </c>
      <c r="D98" s="13">
        <f t="shared" ref="D98:AA98" si="61">D57*D75*D$91*D$94</f>
        <v>0</v>
      </c>
      <c r="E98" s="13">
        <f t="shared" si="61"/>
        <v>0</v>
      </c>
      <c r="F98" s="13">
        <f t="shared" si="61"/>
        <v>0</v>
      </c>
      <c r="G98" s="13">
        <f t="shared" si="61"/>
        <v>0</v>
      </c>
      <c r="H98" s="13">
        <f t="shared" si="61"/>
        <v>0</v>
      </c>
      <c r="I98" s="13">
        <f t="shared" si="61"/>
        <v>0</v>
      </c>
      <c r="J98" s="13">
        <f t="shared" si="61"/>
        <v>0</v>
      </c>
      <c r="K98" s="13">
        <f t="shared" si="61"/>
        <v>0</v>
      </c>
      <c r="L98" s="13">
        <f t="shared" si="61"/>
        <v>0</v>
      </c>
      <c r="M98" s="13">
        <f t="shared" si="61"/>
        <v>0</v>
      </c>
      <c r="N98" s="13">
        <f t="shared" si="61"/>
        <v>0</v>
      </c>
      <c r="O98" s="13">
        <f t="shared" si="61"/>
        <v>0</v>
      </c>
      <c r="P98" s="13">
        <f t="shared" si="61"/>
        <v>0</v>
      </c>
      <c r="Q98" s="13">
        <f t="shared" si="61"/>
        <v>0</v>
      </c>
      <c r="R98" s="13">
        <f t="shared" si="61"/>
        <v>0</v>
      </c>
      <c r="S98" s="13">
        <f t="shared" si="61"/>
        <v>0</v>
      </c>
      <c r="T98" s="13">
        <f t="shared" si="61"/>
        <v>0</v>
      </c>
      <c r="U98" s="13">
        <f t="shared" si="61"/>
        <v>0</v>
      </c>
      <c r="V98" s="13">
        <f t="shared" si="61"/>
        <v>0</v>
      </c>
      <c r="W98" s="13">
        <f t="shared" si="61"/>
        <v>0</v>
      </c>
      <c r="X98" s="13">
        <f t="shared" si="61"/>
        <v>0</v>
      </c>
      <c r="Y98" s="13">
        <f t="shared" si="61"/>
        <v>0</v>
      </c>
      <c r="Z98" s="13">
        <f t="shared" si="61"/>
        <v>0</v>
      </c>
      <c r="AA98" s="13">
        <f t="shared" si="61"/>
        <v>0</v>
      </c>
    </row>
    <row r="99" spans="1:27" ht="15.75" x14ac:dyDescent="0.25">
      <c r="A99" s="740"/>
      <c r="B99" s="8" t="str">
        <f t="shared" si="59"/>
        <v>Building Shell</v>
      </c>
      <c r="C99" s="13">
        <f t="shared" ref="C99:AA99" si="62">C58*C76*C$91*C$94</f>
        <v>0</v>
      </c>
      <c r="D99" s="13">
        <f t="shared" si="62"/>
        <v>0</v>
      </c>
      <c r="E99" s="13">
        <f t="shared" si="62"/>
        <v>0</v>
      </c>
      <c r="F99" s="13">
        <f t="shared" si="62"/>
        <v>0</v>
      </c>
      <c r="G99" s="13">
        <f t="shared" si="62"/>
        <v>0</v>
      </c>
      <c r="H99" s="13">
        <f t="shared" si="62"/>
        <v>0</v>
      </c>
      <c r="I99" s="13">
        <f t="shared" si="62"/>
        <v>0</v>
      </c>
      <c r="J99" s="13">
        <f t="shared" si="62"/>
        <v>0</v>
      </c>
      <c r="K99" s="13">
        <f t="shared" si="62"/>
        <v>0</v>
      </c>
      <c r="L99" s="13">
        <f t="shared" si="62"/>
        <v>0</v>
      </c>
      <c r="M99" s="13">
        <f t="shared" si="62"/>
        <v>0</v>
      </c>
      <c r="N99" s="13">
        <f t="shared" si="62"/>
        <v>0</v>
      </c>
      <c r="O99" s="13">
        <f t="shared" si="62"/>
        <v>0</v>
      </c>
      <c r="P99" s="13">
        <f t="shared" si="62"/>
        <v>0</v>
      </c>
      <c r="Q99" s="13">
        <f t="shared" si="62"/>
        <v>0</v>
      </c>
      <c r="R99" s="13">
        <f t="shared" si="62"/>
        <v>0</v>
      </c>
      <c r="S99" s="13">
        <f t="shared" si="62"/>
        <v>0</v>
      </c>
      <c r="T99" s="13">
        <f t="shared" si="62"/>
        <v>0</v>
      </c>
      <c r="U99" s="13">
        <f t="shared" si="62"/>
        <v>0</v>
      </c>
      <c r="V99" s="13">
        <f t="shared" si="62"/>
        <v>0</v>
      </c>
      <c r="W99" s="13">
        <f t="shared" si="62"/>
        <v>0</v>
      </c>
      <c r="X99" s="13">
        <f t="shared" si="62"/>
        <v>0</v>
      </c>
      <c r="Y99" s="13">
        <f t="shared" si="62"/>
        <v>0</v>
      </c>
      <c r="Z99" s="13">
        <f t="shared" si="62"/>
        <v>0</v>
      </c>
      <c r="AA99" s="13">
        <f t="shared" si="62"/>
        <v>0</v>
      </c>
    </row>
    <row r="100" spans="1:27" ht="15.75" x14ac:dyDescent="0.25">
      <c r="A100" s="740"/>
      <c r="B100" s="8" t="str">
        <f t="shared" si="59"/>
        <v>Cooking</v>
      </c>
      <c r="C100" s="13">
        <f t="shared" ref="C100:AA100" si="63">C59*C77*C$91*C$94</f>
        <v>0</v>
      </c>
      <c r="D100" s="13">
        <f t="shared" si="63"/>
        <v>0</v>
      </c>
      <c r="E100" s="13">
        <f t="shared" si="63"/>
        <v>0</v>
      </c>
      <c r="F100" s="13">
        <f t="shared" si="63"/>
        <v>0</v>
      </c>
      <c r="G100" s="13">
        <f t="shared" si="63"/>
        <v>0</v>
      </c>
      <c r="H100" s="13">
        <f t="shared" si="63"/>
        <v>0</v>
      </c>
      <c r="I100" s="13">
        <f t="shared" si="63"/>
        <v>0</v>
      </c>
      <c r="J100" s="13">
        <f t="shared" si="63"/>
        <v>0</v>
      </c>
      <c r="K100" s="13">
        <f t="shared" si="63"/>
        <v>0</v>
      </c>
      <c r="L100" s="13">
        <f t="shared" si="63"/>
        <v>0</v>
      </c>
      <c r="M100" s="13">
        <f t="shared" si="63"/>
        <v>0</v>
      </c>
      <c r="N100" s="13">
        <f t="shared" si="63"/>
        <v>0</v>
      </c>
      <c r="O100" s="13">
        <f t="shared" si="63"/>
        <v>0</v>
      </c>
      <c r="P100" s="13">
        <f t="shared" si="63"/>
        <v>0</v>
      </c>
      <c r="Q100" s="13">
        <f t="shared" si="63"/>
        <v>0</v>
      </c>
      <c r="R100" s="13">
        <f t="shared" si="63"/>
        <v>0</v>
      </c>
      <c r="S100" s="13">
        <f t="shared" si="63"/>
        <v>0</v>
      </c>
      <c r="T100" s="13">
        <f t="shared" si="63"/>
        <v>0</v>
      </c>
      <c r="U100" s="13">
        <f t="shared" si="63"/>
        <v>0</v>
      </c>
      <c r="V100" s="13">
        <f t="shared" si="63"/>
        <v>0</v>
      </c>
      <c r="W100" s="13">
        <f t="shared" si="63"/>
        <v>0</v>
      </c>
      <c r="X100" s="13">
        <f t="shared" si="63"/>
        <v>0</v>
      </c>
      <c r="Y100" s="13">
        <f t="shared" si="63"/>
        <v>0</v>
      </c>
      <c r="Z100" s="13">
        <f t="shared" si="63"/>
        <v>0</v>
      </c>
      <c r="AA100" s="13">
        <f t="shared" si="63"/>
        <v>0</v>
      </c>
    </row>
    <row r="101" spans="1:27" ht="15.75" x14ac:dyDescent="0.25">
      <c r="A101" s="740"/>
      <c r="B101" s="8" t="str">
        <f t="shared" si="59"/>
        <v>Cooling</v>
      </c>
      <c r="C101" s="13">
        <f t="shared" ref="C101:AA101" si="64">C60*C78*C$91*C$94</f>
        <v>0</v>
      </c>
      <c r="D101" s="13">
        <f t="shared" si="64"/>
        <v>0</v>
      </c>
      <c r="E101" s="13">
        <f t="shared" si="64"/>
        <v>0</v>
      </c>
      <c r="F101" s="13">
        <f t="shared" si="64"/>
        <v>0</v>
      </c>
      <c r="G101" s="13">
        <f t="shared" si="64"/>
        <v>0</v>
      </c>
      <c r="H101" s="13">
        <f t="shared" si="64"/>
        <v>0</v>
      </c>
      <c r="I101" s="13">
        <f t="shared" si="64"/>
        <v>0</v>
      </c>
      <c r="J101" s="13">
        <f t="shared" si="64"/>
        <v>0</v>
      </c>
      <c r="K101" s="13">
        <f t="shared" si="64"/>
        <v>0</v>
      </c>
      <c r="L101" s="13">
        <f t="shared" si="64"/>
        <v>0</v>
      </c>
      <c r="M101" s="13">
        <f t="shared" si="64"/>
        <v>0</v>
      </c>
      <c r="N101" s="13">
        <f t="shared" si="64"/>
        <v>0</v>
      </c>
      <c r="O101" s="13">
        <f t="shared" si="64"/>
        <v>0</v>
      </c>
      <c r="P101" s="13">
        <f t="shared" si="64"/>
        <v>0</v>
      </c>
      <c r="Q101" s="13">
        <f t="shared" si="64"/>
        <v>0</v>
      </c>
      <c r="R101" s="13">
        <f t="shared" si="64"/>
        <v>0</v>
      </c>
      <c r="S101" s="13">
        <f t="shared" si="64"/>
        <v>0</v>
      </c>
      <c r="T101" s="13">
        <f t="shared" si="64"/>
        <v>0</v>
      </c>
      <c r="U101" s="13">
        <f t="shared" si="64"/>
        <v>0</v>
      </c>
      <c r="V101" s="13">
        <f t="shared" si="64"/>
        <v>0</v>
      </c>
      <c r="W101" s="13">
        <f t="shared" si="64"/>
        <v>0</v>
      </c>
      <c r="X101" s="13">
        <f t="shared" si="64"/>
        <v>0</v>
      </c>
      <c r="Y101" s="13">
        <f t="shared" si="64"/>
        <v>0</v>
      </c>
      <c r="Z101" s="13">
        <f t="shared" si="64"/>
        <v>0</v>
      </c>
      <c r="AA101" s="13">
        <f t="shared" si="64"/>
        <v>0</v>
      </c>
    </row>
    <row r="102" spans="1:27" ht="15.75" x14ac:dyDescent="0.25">
      <c r="A102" s="740"/>
      <c r="B102" s="8" t="str">
        <f t="shared" si="59"/>
        <v>Ext Lighting</v>
      </c>
      <c r="C102" s="13">
        <f t="shared" ref="C102:AA102" si="65">C61*C79*C$91*C$94</f>
        <v>0</v>
      </c>
      <c r="D102" s="13">
        <f t="shared" si="65"/>
        <v>0</v>
      </c>
      <c r="E102" s="13">
        <f t="shared" si="65"/>
        <v>0</v>
      </c>
      <c r="F102" s="13">
        <f t="shared" si="65"/>
        <v>0</v>
      </c>
      <c r="G102" s="13">
        <f t="shared" si="65"/>
        <v>0</v>
      </c>
      <c r="H102" s="13">
        <f t="shared" si="65"/>
        <v>0</v>
      </c>
      <c r="I102" s="13">
        <f t="shared" si="65"/>
        <v>0</v>
      </c>
      <c r="J102" s="13">
        <f t="shared" si="65"/>
        <v>0</v>
      </c>
      <c r="K102" s="13">
        <f t="shared" si="65"/>
        <v>0</v>
      </c>
      <c r="L102" s="13">
        <f t="shared" si="65"/>
        <v>0</v>
      </c>
      <c r="M102" s="13">
        <f t="shared" si="65"/>
        <v>0</v>
      </c>
      <c r="N102" s="13">
        <f t="shared" si="65"/>
        <v>0</v>
      </c>
      <c r="O102" s="13">
        <f t="shared" si="65"/>
        <v>0</v>
      </c>
      <c r="P102" s="13">
        <f t="shared" si="65"/>
        <v>0</v>
      </c>
      <c r="Q102" s="13">
        <f t="shared" si="65"/>
        <v>0</v>
      </c>
      <c r="R102" s="13">
        <f t="shared" si="65"/>
        <v>0</v>
      </c>
      <c r="S102" s="13">
        <f t="shared" si="65"/>
        <v>0</v>
      </c>
      <c r="T102" s="13">
        <f t="shared" si="65"/>
        <v>0</v>
      </c>
      <c r="U102" s="13">
        <f t="shared" si="65"/>
        <v>0</v>
      </c>
      <c r="V102" s="13">
        <f t="shared" si="65"/>
        <v>0</v>
      </c>
      <c r="W102" s="13">
        <f t="shared" si="65"/>
        <v>0</v>
      </c>
      <c r="X102" s="13">
        <f t="shared" si="65"/>
        <v>0</v>
      </c>
      <c r="Y102" s="13">
        <f t="shared" si="65"/>
        <v>0</v>
      </c>
      <c r="Z102" s="13">
        <f t="shared" si="65"/>
        <v>0</v>
      </c>
      <c r="AA102" s="13">
        <f t="shared" si="65"/>
        <v>0</v>
      </c>
    </row>
    <row r="103" spans="1:27" ht="15.75" x14ac:dyDescent="0.25">
      <c r="A103" s="740"/>
      <c r="B103" s="8" t="str">
        <f t="shared" si="59"/>
        <v>Heating</v>
      </c>
      <c r="C103" s="13">
        <f t="shared" ref="C103:AA103" si="66">C62*C80*C$91*C$94</f>
        <v>0</v>
      </c>
      <c r="D103" s="13">
        <f t="shared" si="66"/>
        <v>0</v>
      </c>
      <c r="E103" s="13">
        <f t="shared" si="66"/>
        <v>0</v>
      </c>
      <c r="F103" s="13">
        <f t="shared" si="66"/>
        <v>0</v>
      </c>
      <c r="G103" s="13">
        <f t="shared" si="66"/>
        <v>0</v>
      </c>
      <c r="H103" s="13">
        <f t="shared" si="66"/>
        <v>0</v>
      </c>
      <c r="I103" s="13">
        <f t="shared" si="66"/>
        <v>0</v>
      </c>
      <c r="J103" s="13">
        <f t="shared" si="66"/>
        <v>0</v>
      </c>
      <c r="K103" s="13">
        <f t="shared" si="66"/>
        <v>0</v>
      </c>
      <c r="L103" s="13">
        <f t="shared" si="66"/>
        <v>0</v>
      </c>
      <c r="M103" s="13">
        <f t="shared" si="66"/>
        <v>0</v>
      </c>
      <c r="N103" s="13">
        <f t="shared" si="66"/>
        <v>0</v>
      </c>
      <c r="O103" s="13">
        <f t="shared" si="66"/>
        <v>0</v>
      </c>
      <c r="P103" s="13">
        <f t="shared" si="66"/>
        <v>0</v>
      </c>
      <c r="Q103" s="13">
        <f t="shared" si="66"/>
        <v>0</v>
      </c>
      <c r="R103" s="13">
        <f t="shared" si="66"/>
        <v>0</v>
      </c>
      <c r="S103" s="13">
        <f t="shared" si="66"/>
        <v>0</v>
      </c>
      <c r="T103" s="13">
        <f t="shared" si="66"/>
        <v>0</v>
      </c>
      <c r="U103" s="13">
        <f t="shared" si="66"/>
        <v>0</v>
      </c>
      <c r="V103" s="13">
        <f t="shared" si="66"/>
        <v>0</v>
      </c>
      <c r="W103" s="13">
        <f t="shared" si="66"/>
        <v>0</v>
      </c>
      <c r="X103" s="13">
        <f t="shared" si="66"/>
        <v>0</v>
      </c>
      <c r="Y103" s="13">
        <f t="shared" si="66"/>
        <v>0</v>
      </c>
      <c r="Z103" s="13">
        <f t="shared" si="66"/>
        <v>0</v>
      </c>
      <c r="AA103" s="13">
        <f t="shared" si="66"/>
        <v>0</v>
      </c>
    </row>
    <row r="104" spans="1:27" ht="15.75" x14ac:dyDescent="0.25">
      <c r="A104" s="740"/>
      <c r="B104" s="8" t="str">
        <f t="shared" si="59"/>
        <v>HVAC</v>
      </c>
      <c r="C104" s="13">
        <f t="shared" ref="C104:AA104" si="67">C63*C81*C$91*C$94</f>
        <v>0</v>
      </c>
      <c r="D104" s="13">
        <f t="shared" si="67"/>
        <v>0</v>
      </c>
      <c r="E104" s="13">
        <f t="shared" si="67"/>
        <v>0</v>
      </c>
      <c r="F104" s="13">
        <f t="shared" si="67"/>
        <v>0</v>
      </c>
      <c r="G104" s="13">
        <f t="shared" si="67"/>
        <v>0</v>
      </c>
      <c r="H104" s="13">
        <f t="shared" si="67"/>
        <v>0</v>
      </c>
      <c r="I104" s="13">
        <f t="shared" si="67"/>
        <v>0</v>
      </c>
      <c r="J104" s="13">
        <f t="shared" si="67"/>
        <v>0</v>
      </c>
      <c r="K104" s="13">
        <f t="shared" si="67"/>
        <v>0</v>
      </c>
      <c r="L104" s="13">
        <f t="shared" si="67"/>
        <v>0</v>
      </c>
      <c r="M104" s="13">
        <f t="shared" si="67"/>
        <v>0</v>
      </c>
      <c r="N104" s="13">
        <f t="shared" si="67"/>
        <v>0</v>
      </c>
      <c r="O104" s="13">
        <f t="shared" si="67"/>
        <v>0</v>
      </c>
      <c r="P104" s="13">
        <f t="shared" si="67"/>
        <v>0</v>
      </c>
      <c r="Q104" s="13">
        <f t="shared" si="67"/>
        <v>0</v>
      </c>
      <c r="R104" s="13">
        <f t="shared" si="67"/>
        <v>0</v>
      </c>
      <c r="S104" s="13">
        <f t="shared" si="67"/>
        <v>0</v>
      </c>
      <c r="T104" s="13">
        <f t="shared" si="67"/>
        <v>0</v>
      </c>
      <c r="U104" s="13">
        <f t="shared" si="67"/>
        <v>0</v>
      </c>
      <c r="V104" s="13">
        <f t="shared" si="67"/>
        <v>0</v>
      </c>
      <c r="W104" s="13">
        <f t="shared" si="67"/>
        <v>0</v>
      </c>
      <c r="X104" s="13">
        <f t="shared" si="67"/>
        <v>0</v>
      </c>
      <c r="Y104" s="13">
        <f t="shared" si="67"/>
        <v>0</v>
      </c>
      <c r="Z104" s="13">
        <f t="shared" si="67"/>
        <v>0</v>
      </c>
      <c r="AA104" s="13">
        <f t="shared" si="67"/>
        <v>0</v>
      </c>
    </row>
    <row r="105" spans="1:27" ht="15.75" x14ac:dyDescent="0.25">
      <c r="A105" s="740"/>
      <c r="B105" s="8" t="str">
        <f t="shared" si="59"/>
        <v>Lighting</v>
      </c>
      <c r="C105" s="13">
        <f t="shared" ref="C105:AA105" si="68">C64*C82*C$91*C$94</f>
        <v>0</v>
      </c>
      <c r="D105" s="13">
        <f t="shared" si="68"/>
        <v>0</v>
      </c>
      <c r="E105" s="13">
        <f t="shared" si="68"/>
        <v>0</v>
      </c>
      <c r="F105" s="13">
        <f t="shared" si="68"/>
        <v>77.049614539598082</v>
      </c>
      <c r="G105" s="13">
        <f t="shared" si="68"/>
        <v>318.77398407236893</v>
      </c>
      <c r="H105" s="13">
        <f t="shared" si="68"/>
        <v>581.7561309816607</v>
      </c>
      <c r="I105" s="13">
        <f t="shared" si="68"/>
        <v>755.44833808433589</v>
      </c>
      <c r="J105" s="13">
        <f t="shared" si="68"/>
        <v>617.43316078044779</v>
      </c>
      <c r="K105" s="13">
        <f t="shared" si="68"/>
        <v>651.84625996196269</v>
      </c>
      <c r="L105" s="13">
        <f t="shared" si="68"/>
        <v>483.09103951889796</v>
      </c>
      <c r="M105" s="13">
        <f t="shared" si="68"/>
        <v>403.29542434647004</v>
      </c>
      <c r="N105" s="13">
        <f t="shared" si="68"/>
        <v>473.57507251752946</v>
      </c>
      <c r="O105" s="13">
        <f t="shared" si="68"/>
        <v>554.73469695550091</v>
      </c>
      <c r="P105" s="13">
        <f t="shared" si="68"/>
        <v>426.59054833083871</v>
      </c>
      <c r="Q105" s="13">
        <f t="shared" si="68"/>
        <v>505.58654808195388</v>
      </c>
      <c r="R105" s="13">
        <f t="shared" si="68"/>
        <v>510.43299289294646</v>
      </c>
      <c r="S105" s="13">
        <f t="shared" si="68"/>
        <v>679.43475658711304</v>
      </c>
      <c r="T105" s="13">
        <f t="shared" si="68"/>
        <v>789.162068162943</v>
      </c>
      <c r="U105" s="13">
        <f t="shared" si="68"/>
        <v>1004.2115763075584</v>
      </c>
      <c r="V105" s="13">
        <f t="shared" si="68"/>
        <v>804.60103823943848</v>
      </c>
      <c r="W105" s="13">
        <f t="shared" si="68"/>
        <v>849.44607911072001</v>
      </c>
      <c r="X105" s="13">
        <f t="shared" si="68"/>
        <v>629.53462277561516</v>
      </c>
      <c r="Y105" s="13">
        <f t="shared" si="68"/>
        <v>525.5498696186329</v>
      </c>
      <c r="Z105" s="13">
        <f t="shared" si="68"/>
        <v>535.90693570456517</v>
      </c>
      <c r="AA105" s="13">
        <f t="shared" si="68"/>
        <v>554.73469695550091</v>
      </c>
    </row>
    <row r="106" spans="1:27" ht="15.75" x14ac:dyDescent="0.25">
      <c r="A106" s="740"/>
      <c r="B106" s="8" t="str">
        <f t="shared" si="59"/>
        <v>Miscellaneous</v>
      </c>
      <c r="C106" s="13">
        <f t="shared" ref="C106:AA106" si="69">C65*C83*C$91*C$94</f>
        <v>0</v>
      </c>
      <c r="D106" s="13">
        <f t="shared" si="69"/>
        <v>0</v>
      </c>
      <c r="E106" s="13">
        <f t="shared" si="69"/>
        <v>0</v>
      </c>
      <c r="F106" s="13">
        <f t="shared" si="69"/>
        <v>0</v>
      </c>
      <c r="G106" s="13">
        <f t="shared" si="69"/>
        <v>0</v>
      </c>
      <c r="H106" s="13">
        <f t="shared" si="69"/>
        <v>0</v>
      </c>
      <c r="I106" s="13">
        <f t="shared" si="69"/>
        <v>0</v>
      </c>
      <c r="J106" s="13">
        <f t="shared" si="69"/>
        <v>0</v>
      </c>
      <c r="K106" s="13">
        <f t="shared" si="69"/>
        <v>0</v>
      </c>
      <c r="L106" s="13">
        <f t="shared" si="69"/>
        <v>0</v>
      </c>
      <c r="M106" s="13">
        <f t="shared" si="69"/>
        <v>0</v>
      </c>
      <c r="N106" s="13">
        <f t="shared" si="69"/>
        <v>0</v>
      </c>
      <c r="O106" s="13">
        <f t="shared" si="69"/>
        <v>0</v>
      </c>
      <c r="P106" s="13">
        <f t="shared" si="69"/>
        <v>0</v>
      </c>
      <c r="Q106" s="13">
        <f t="shared" si="69"/>
        <v>0</v>
      </c>
      <c r="R106" s="13">
        <f t="shared" si="69"/>
        <v>0</v>
      </c>
      <c r="S106" s="13">
        <f t="shared" si="69"/>
        <v>0</v>
      </c>
      <c r="T106" s="13">
        <f t="shared" si="69"/>
        <v>0</v>
      </c>
      <c r="U106" s="13">
        <f t="shared" si="69"/>
        <v>0</v>
      </c>
      <c r="V106" s="13">
        <f t="shared" si="69"/>
        <v>0</v>
      </c>
      <c r="W106" s="13">
        <f t="shared" si="69"/>
        <v>0</v>
      </c>
      <c r="X106" s="13">
        <f t="shared" si="69"/>
        <v>0</v>
      </c>
      <c r="Y106" s="13">
        <f t="shared" si="69"/>
        <v>0</v>
      </c>
      <c r="Z106" s="13">
        <f t="shared" si="69"/>
        <v>0</v>
      </c>
      <c r="AA106" s="13">
        <f t="shared" si="69"/>
        <v>0</v>
      </c>
    </row>
    <row r="107" spans="1:27" ht="15.75" customHeight="1" x14ac:dyDescent="0.25">
      <c r="A107" s="740"/>
      <c r="B107" s="8" t="str">
        <f t="shared" si="59"/>
        <v>Motors</v>
      </c>
      <c r="C107" s="13">
        <f t="shared" ref="C107:AA107" si="70">C66*C84*C$91*C$94</f>
        <v>0</v>
      </c>
      <c r="D107" s="13">
        <f t="shared" si="70"/>
        <v>0</v>
      </c>
      <c r="E107" s="13">
        <f t="shared" si="70"/>
        <v>0</v>
      </c>
      <c r="F107" s="13">
        <f t="shared" si="70"/>
        <v>0</v>
      </c>
      <c r="G107" s="13">
        <f t="shared" si="70"/>
        <v>0</v>
      </c>
      <c r="H107" s="13">
        <f t="shared" si="70"/>
        <v>0</v>
      </c>
      <c r="I107" s="13">
        <f t="shared" si="70"/>
        <v>0</v>
      </c>
      <c r="J107" s="13">
        <f t="shared" si="70"/>
        <v>0</v>
      </c>
      <c r="K107" s="13">
        <f t="shared" si="70"/>
        <v>0</v>
      </c>
      <c r="L107" s="13">
        <f t="shared" si="70"/>
        <v>0</v>
      </c>
      <c r="M107" s="13">
        <f t="shared" si="70"/>
        <v>0</v>
      </c>
      <c r="N107" s="13">
        <f t="shared" si="70"/>
        <v>0</v>
      </c>
      <c r="O107" s="13">
        <f t="shared" si="70"/>
        <v>0</v>
      </c>
      <c r="P107" s="13">
        <f t="shared" si="70"/>
        <v>0</v>
      </c>
      <c r="Q107" s="13">
        <f t="shared" si="70"/>
        <v>0</v>
      </c>
      <c r="R107" s="13">
        <f t="shared" si="70"/>
        <v>0</v>
      </c>
      <c r="S107" s="13">
        <f t="shared" si="70"/>
        <v>0</v>
      </c>
      <c r="T107" s="13">
        <f t="shared" si="70"/>
        <v>0</v>
      </c>
      <c r="U107" s="13">
        <f t="shared" si="70"/>
        <v>0</v>
      </c>
      <c r="V107" s="13">
        <f t="shared" si="70"/>
        <v>0</v>
      </c>
      <c r="W107" s="13">
        <f t="shared" si="70"/>
        <v>0</v>
      </c>
      <c r="X107" s="13">
        <f t="shared" si="70"/>
        <v>0</v>
      </c>
      <c r="Y107" s="13">
        <f t="shared" si="70"/>
        <v>0</v>
      </c>
      <c r="Z107" s="13">
        <f t="shared" si="70"/>
        <v>0</v>
      </c>
      <c r="AA107" s="13">
        <f t="shared" si="70"/>
        <v>0</v>
      </c>
    </row>
    <row r="108" spans="1:27" ht="15.75" x14ac:dyDescent="0.25">
      <c r="A108" s="740"/>
      <c r="B108" s="8" t="str">
        <f t="shared" si="59"/>
        <v>Process</v>
      </c>
      <c r="C108" s="13">
        <f t="shared" ref="C108:AA108" si="71">C67*C85*C$91*C$94</f>
        <v>0</v>
      </c>
      <c r="D108" s="13">
        <f t="shared" si="71"/>
        <v>0</v>
      </c>
      <c r="E108" s="13">
        <f t="shared" si="71"/>
        <v>0</v>
      </c>
      <c r="F108" s="13">
        <f t="shared" si="71"/>
        <v>0</v>
      </c>
      <c r="G108" s="13">
        <f t="shared" si="71"/>
        <v>0</v>
      </c>
      <c r="H108" s="13">
        <f t="shared" si="71"/>
        <v>0</v>
      </c>
      <c r="I108" s="13">
        <f t="shared" si="71"/>
        <v>0</v>
      </c>
      <c r="J108" s="13">
        <f t="shared" si="71"/>
        <v>0</v>
      </c>
      <c r="K108" s="13">
        <f t="shared" si="71"/>
        <v>0</v>
      </c>
      <c r="L108" s="13">
        <f t="shared" si="71"/>
        <v>0</v>
      </c>
      <c r="M108" s="13">
        <f t="shared" si="71"/>
        <v>0</v>
      </c>
      <c r="N108" s="13">
        <f t="shared" si="71"/>
        <v>0</v>
      </c>
      <c r="O108" s="13">
        <f t="shared" si="71"/>
        <v>0</v>
      </c>
      <c r="P108" s="13">
        <f t="shared" si="71"/>
        <v>0</v>
      </c>
      <c r="Q108" s="13">
        <f t="shared" si="71"/>
        <v>0</v>
      </c>
      <c r="R108" s="13">
        <f t="shared" si="71"/>
        <v>0</v>
      </c>
      <c r="S108" s="13">
        <f t="shared" si="71"/>
        <v>0</v>
      </c>
      <c r="T108" s="13">
        <f t="shared" si="71"/>
        <v>0</v>
      </c>
      <c r="U108" s="13">
        <f t="shared" si="71"/>
        <v>0</v>
      </c>
      <c r="V108" s="13">
        <f t="shared" si="71"/>
        <v>0</v>
      </c>
      <c r="W108" s="13">
        <f t="shared" si="71"/>
        <v>0</v>
      </c>
      <c r="X108" s="13">
        <f t="shared" si="71"/>
        <v>0</v>
      </c>
      <c r="Y108" s="13">
        <f t="shared" si="71"/>
        <v>0</v>
      </c>
      <c r="Z108" s="13">
        <f t="shared" si="71"/>
        <v>0</v>
      </c>
      <c r="AA108" s="13">
        <f t="shared" si="71"/>
        <v>0</v>
      </c>
    </row>
    <row r="109" spans="1:27" ht="15.75" x14ac:dyDescent="0.25">
      <c r="A109" s="740"/>
      <c r="B109" s="8" t="str">
        <f t="shared" si="59"/>
        <v>Refrigeration</v>
      </c>
      <c r="C109" s="13">
        <f t="shared" ref="C109:AA109" si="72">C68*C86*C$91*C$94</f>
        <v>0</v>
      </c>
      <c r="D109" s="13">
        <f t="shared" si="72"/>
        <v>0</v>
      </c>
      <c r="E109" s="13">
        <f t="shared" si="72"/>
        <v>0</v>
      </c>
      <c r="F109" s="13">
        <f t="shared" si="72"/>
        <v>0</v>
      </c>
      <c r="G109" s="13">
        <f t="shared" si="72"/>
        <v>0</v>
      </c>
      <c r="H109" s="13">
        <f t="shared" si="72"/>
        <v>0</v>
      </c>
      <c r="I109" s="13">
        <f t="shared" si="72"/>
        <v>0</v>
      </c>
      <c r="J109" s="13">
        <f t="shared" si="72"/>
        <v>0</v>
      </c>
      <c r="K109" s="13">
        <f t="shared" si="72"/>
        <v>0</v>
      </c>
      <c r="L109" s="13">
        <f t="shared" si="72"/>
        <v>0</v>
      </c>
      <c r="M109" s="13">
        <f t="shared" si="72"/>
        <v>0</v>
      </c>
      <c r="N109" s="13">
        <f t="shared" si="72"/>
        <v>0</v>
      </c>
      <c r="O109" s="13">
        <f t="shared" si="72"/>
        <v>0</v>
      </c>
      <c r="P109" s="13">
        <f t="shared" si="72"/>
        <v>0</v>
      </c>
      <c r="Q109" s="13">
        <f t="shared" si="72"/>
        <v>0</v>
      </c>
      <c r="R109" s="13">
        <f t="shared" si="72"/>
        <v>0</v>
      </c>
      <c r="S109" s="13">
        <f t="shared" si="72"/>
        <v>0</v>
      </c>
      <c r="T109" s="13">
        <f t="shared" si="72"/>
        <v>0</v>
      </c>
      <c r="U109" s="13">
        <f t="shared" si="72"/>
        <v>0</v>
      </c>
      <c r="V109" s="13">
        <f t="shared" si="72"/>
        <v>0</v>
      </c>
      <c r="W109" s="13">
        <f t="shared" si="72"/>
        <v>0</v>
      </c>
      <c r="X109" s="13">
        <f t="shared" si="72"/>
        <v>0</v>
      </c>
      <c r="Y109" s="13">
        <f t="shared" si="72"/>
        <v>0</v>
      </c>
      <c r="Z109" s="13">
        <f t="shared" si="72"/>
        <v>0</v>
      </c>
      <c r="AA109" s="13">
        <f t="shared" si="72"/>
        <v>0</v>
      </c>
    </row>
    <row r="110" spans="1:27" ht="15.75" x14ac:dyDescent="0.25">
      <c r="A110" s="740"/>
      <c r="B110" s="8" t="str">
        <f t="shared" si="59"/>
        <v>Water Heating</v>
      </c>
      <c r="C110" s="13">
        <f t="shared" ref="C110:AA110" si="73">C69*C87*C$91*C$94</f>
        <v>0</v>
      </c>
      <c r="D110" s="13">
        <f t="shared" si="73"/>
        <v>0</v>
      </c>
      <c r="E110" s="13">
        <f t="shared" si="73"/>
        <v>0</v>
      </c>
      <c r="F110" s="13">
        <f t="shared" si="73"/>
        <v>0</v>
      </c>
      <c r="G110" s="13">
        <f t="shared" si="73"/>
        <v>0</v>
      </c>
      <c r="H110" s="13">
        <f t="shared" si="73"/>
        <v>0</v>
      </c>
      <c r="I110" s="13">
        <f t="shared" si="73"/>
        <v>0</v>
      </c>
      <c r="J110" s="13">
        <f t="shared" si="73"/>
        <v>0</v>
      </c>
      <c r="K110" s="13">
        <f t="shared" si="73"/>
        <v>0</v>
      </c>
      <c r="L110" s="13">
        <f t="shared" si="73"/>
        <v>0</v>
      </c>
      <c r="M110" s="13">
        <f t="shared" si="73"/>
        <v>0</v>
      </c>
      <c r="N110" s="13">
        <f t="shared" si="73"/>
        <v>0</v>
      </c>
      <c r="O110" s="13">
        <f t="shared" si="73"/>
        <v>0</v>
      </c>
      <c r="P110" s="13">
        <f t="shared" si="73"/>
        <v>0</v>
      </c>
      <c r="Q110" s="13">
        <f t="shared" si="73"/>
        <v>0</v>
      </c>
      <c r="R110" s="13">
        <f t="shared" si="73"/>
        <v>0</v>
      </c>
      <c r="S110" s="13">
        <f t="shared" si="73"/>
        <v>0</v>
      </c>
      <c r="T110" s="13">
        <f t="shared" si="73"/>
        <v>0</v>
      </c>
      <c r="U110" s="13">
        <f t="shared" si="73"/>
        <v>0</v>
      </c>
      <c r="V110" s="13">
        <f t="shared" si="73"/>
        <v>0</v>
      </c>
      <c r="W110" s="13">
        <f t="shared" si="73"/>
        <v>0</v>
      </c>
      <c r="X110" s="13">
        <f t="shared" si="73"/>
        <v>0</v>
      </c>
      <c r="Y110" s="13">
        <f t="shared" si="73"/>
        <v>0</v>
      </c>
      <c r="Z110" s="13">
        <f t="shared" si="73"/>
        <v>0</v>
      </c>
      <c r="AA110" s="13">
        <f t="shared" si="73"/>
        <v>0</v>
      </c>
    </row>
    <row r="111" spans="1:27" ht="15.75" customHeight="1" x14ac:dyDescent="0.25">
      <c r="A111" s="740"/>
      <c r="B111" s="8" t="str">
        <f t="shared" si="59"/>
        <v xml:space="preserve"> </v>
      </c>
      <c r="C111" s="2"/>
      <c r="D111" s="2"/>
      <c r="E111" s="2"/>
      <c r="F111" s="2"/>
      <c r="G111" s="2"/>
      <c r="H111" s="2"/>
      <c r="I111" s="2"/>
      <c r="J111" s="2"/>
      <c r="K111" s="2"/>
      <c r="L111" s="2"/>
      <c r="M111" s="2"/>
      <c r="N111" s="2"/>
      <c r="O111" s="2"/>
      <c r="P111" s="2"/>
      <c r="Q111" s="2"/>
      <c r="R111" s="2"/>
      <c r="S111" s="2"/>
      <c r="T111" s="2"/>
      <c r="U111" s="2"/>
      <c r="V111" s="2"/>
      <c r="W111" s="2"/>
      <c r="X111" s="2"/>
      <c r="Y111" s="2"/>
      <c r="Z111" s="2"/>
      <c r="AA111" s="2"/>
    </row>
    <row r="112" spans="1:27" ht="15.75" customHeight="1" x14ac:dyDescent="0.25">
      <c r="A112" s="740"/>
      <c r="B112" s="168" t="s">
        <v>24</v>
      </c>
      <c r="C112" s="13">
        <f>SUM(C98:C111)</f>
        <v>0</v>
      </c>
      <c r="D112" s="13">
        <f>SUM(D98:D111)</f>
        <v>0</v>
      </c>
      <c r="E112" s="13">
        <f t="shared" ref="E112:AA112" si="74">SUM(E98:E111)</f>
        <v>0</v>
      </c>
      <c r="F112" s="13">
        <f t="shared" si="74"/>
        <v>77.049614539598082</v>
      </c>
      <c r="G112" s="13">
        <f t="shared" si="74"/>
        <v>318.77398407236893</v>
      </c>
      <c r="H112" s="13">
        <f t="shared" si="74"/>
        <v>581.7561309816607</v>
      </c>
      <c r="I112" s="13">
        <f t="shared" si="74"/>
        <v>755.44833808433589</v>
      </c>
      <c r="J112" s="13">
        <f t="shared" si="74"/>
        <v>617.43316078044779</v>
      </c>
      <c r="K112" s="13">
        <f t="shared" si="74"/>
        <v>651.84625996196269</v>
      </c>
      <c r="L112" s="13">
        <f t="shared" si="74"/>
        <v>483.09103951889796</v>
      </c>
      <c r="M112" s="13">
        <f t="shared" si="74"/>
        <v>403.29542434647004</v>
      </c>
      <c r="N112" s="13">
        <f t="shared" si="74"/>
        <v>473.57507251752946</v>
      </c>
      <c r="O112" s="13">
        <f t="shared" si="74"/>
        <v>554.73469695550091</v>
      </c>
      <c r="P112" s="13">
        <f t="shared" si="74"/>
        <v>426.59054833083871</v>
      </c>
      <c r="Q112" s="13">
        <f t="shared" si="74"/>
        <v>505.58654808195388</v>
      </c>
      <c r="R112" s="13">
        <f t="shared" si="74"/>
        <v>510.43299289294646</v>
      </c>
      <c r="S112" s="13">
        <f t="shared" si="74"/>
        <v>679.43475658711304</v>
      </c>
      <c r="T112" s="13">
        <f t="shared" si="74"/>
        <v>789.162068162943</v>
      </c>
      <c r="U112" s="13">
        <f t="shared" si="74"/>
        <v>1004.2115763075584</v>
      </c>
      <c r="V112" s="13">
        <f t="shared" si="74"/>
        <v>804.60103823943848</v>
      </c>
      <c r="W112" s="13">
        <f t="shared" si="74"/>
        <v>849.44607911072001</v>
      </c>
      <c r="X112" s="13">
        <f t="shared" si="74"/>
        <v>629.53462277561516</v>
      </c>
      <c r="Y112" s="13">
        <f t="shared" si="74"/>
        <v>525.5498696186329</v>
      </c>
      <c r="Z112" s="13">
        <f t="shared" si="74"/>
        <v>535.90693570456517</v>
      </c>
      <c r="AA112" s="13">
        <f t="shared" si="74"/>
        <v>554.73469695550091</v>
      </c>
    </row>
    <row r="113" spans="1:27" ht="16.5" customHeight="1" thickBot="1" x14ac:dyDescent="0.3">
      <c r="A113" s="741"/>
      <c r="B113" s="94" t="s">
        <v>25</v>
      </c>
      <c r="C113" s="14">
        <f>C112</f>
        <v>0</v>
      </c>
      <c r="D113" s="14">
        <f>C113+D112</f>
        <v>0</v>
      </c>
      <c r="E113" s="14">
        <f t="shared" ref="E113:AA113" si="75">D113+E112</f>
        <v>0</v>
      </c>
      <c r="F113" s="14">
        <f t="shared" si="75"/>
        <v>77.049614539598082</v>
      </c>
      <c r="G113" s="14">
        <f t="shared" si="75"/>
        <v>395.82359861196699</v>
      </c>
      <c r="H113" s="14">
        <f t="shared" si="75"/>
        <v>977.57972959362769</v>
      </c>
      <c r="I113" s="14">
        <f t="shared" si="75"/>
        <v>1733.0280676779635</v>
      </c>
      <c r="J113" s="14">
        <f t="shared" si="75"/>
        <v>2350.4612284584114</v>
      </c>
      <c r="K113" s="14">
        <f t="shared" si="75"/>
        <v>3002.3074884203743</v>
      </c>
      <c r="L113" s="14">
        <f t="shared" si="75"/>
        <v>3485.3985279392723</v>
      </c>
      <c r="M113" s="14">
        <f t="shared" si="75"/>
        <v>3888.6939522857424</v>
      </c>
      <c r="N113" s="14">
        <f t="shared" si="75"/>
        <v>4362.2690248032723</v>
      </c>
      <c r="O113" s="14">
        <f t="shared" si="75"/>
        <v>4917.0037217587733</v>
      </c>
      <c r="P113" s="14">
        <f t="shared" si="75"/>
        <v>5343.5942700896121</v>
      </c>
      <c r="Q113" s="14">
        <f t="shared" si="75"/>
        <v>5849.180818171566</v>
      </c>
      <c r="R113" s="14">
        <f t="shared" si="75"/>
        <v>6359.6138110645124</v>
      </c>
      <c r="S113" s="14">
        <f t="shared" si="75"/>
        <v>7039.0485676516255</v>
      </c>
      <c r="T113" s="14">
        <f t="shared" si="75"/>
        <v>7828.2106358145684</v>
      </c>
      <c r="U113" s="14">
        <f t="shared" si="75"/>
        <v>8832.4222121221264</v>
      </c>
      <c r="V113" s="14">
        <f t="shared" si="75"/>
        <v>9637.0232503615644</v>
      </c>
      <c r="W113" s="14">
        <f t="shared" si="75"/>
        <v>10486.469329472284</v>
      </c>
      <c r="X113" s="14">
        <f t="shared" si="75"/>
        <v>11116.003952247898</v>
      </c>
      <c r="Y113" s="14">
        <f t="shared" si="75"/>
        <v>11641.553821866532</v>
      </c>
      <c r="Z113" s="14">
        <f t="shared" si="75"/>
        <v>12177.460757571096</v>
      </c>
      <c r="AA113" s="14">
        <f t="shared" si="75"/>
        <v>12732.195454526596</v>
      </c>
    </row>
    <row r="114" spans="1:27" x14ac:dyDescent="0.25">
      <c r="A114" s="308"/>
      <c r="B114" s="301"/>
      <c r="C114" s="301"/>
      <c r="D114" s="302"/>
      <c r="E114" s="301"/>
      <c r="F114" s="302"/>
      <c r="G114" s="301"/>
      <c r="H114" s="302"/>
      <c r="I114" s="301"/>
      <c r="J114" s="302"/>
      <c r="K114" s="301"/>
      <c r="L114" s="302"/>
      <c r="M114" s="301"/>
      <c r="N114" s="302"/>
      <c r="O114" s="301"/>
      <c r="P114" s="302"/>
      <c r="Q114" s="301"/>
      <c r="R114" s="302"/>
      <c r="S114" s="301"/>
      <c r="T114" s="302"/>
      <c r="U114" s="301"/>
      <c r="V114" s="302"/>
      <c r="W114" s="301"/>
      <c r="X114" s="302"/>
      <c r="Y114" s="301"/>
      <c r="Z114" s="302"/>
      <c r="AA114" s="301"/>
    </row>
    <row r="128" spans="1:27" x14ac:dyDescent="0.25">
      <c r="J128" s="3"/>
    </row>
    <row r="129" spans="4:4" x14ac:dyDescent="0.25">
      <c r="D129" s="4"/>
    </row>
  </sheetData>
  <mergeCells count="8">
    <mergeCell ref="B90:B91"/>
    <mergeCell ref="A2:A17"/>
    <mergeCell ref="A20:A35"/>
    <mergeCell ref="A38:A53"/>
    <mergeCell ref="A97:A113"/>
    <mergeCell ref="A90:A91"/>
    <mergeCell ref="A56:A71"/>
    <mergeCell ref="A74:A87"/>
  </mergeCells>
  <pageMargins left="0.7" right="0.7" top="0.75" bottom="0.75" header="0.3" footer="0.3"/>
  <pageSetup orientation="portrait" r:id="rId1"/>
  <headerFooter>
    <oddFooter>&amp;RSchedule JNG-D7.G</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theme="5" tint="0.59999389629810485"/>
  </sheetPr>
  <dimension ref="A1:AI223"/>
  <sheetViews>
    <sheetView tabSelected="1" zoomScale="80" zoomScaleNormal="80" workbookViewId="0">
      <pane xSplit="2" topLeftCell="C1" activePane="topRight" state="frozen"/>
      <selection activeCell="B43" sqref="B43"/>
      <selection pane="topRight" activeCell="B43" sqref="B43"/>
    </sheetView>
  </sheetViews>
  <sheetFormatPr defaultRowHeight="15" x14ac:dyDescent="0.25"/>
  <cols>
    <col min="1" max="1" width="9.85546875" customWidth="1"/>
    <col min="2" max="2" width="24.85546875" customWidth="1"/>
    <col min="3" max="3" width="15.85546875" bestFit="1" customWidth="1"/>
    <col min="4" max="27" width="13.85546875" customWidth="1"/>
    <col min="28" max="28" width="10.5703125" bestFit="1" customWidth="1"/>
    <col min="29" max="35" width="12.140625" customWidth="1"/>
    <col min="40" max="40" width="9.140625" customWidth="1"/>
  </cols>
  <sheetData>
    <row r="1" spans="1:29" s="303" customFormat="1" ht="15.75" thickBot="1" x14ac:dyDescent="0.3">
      <c r="A1" s="68"/>
      <c r="B1" s="68"/>
      <c r="C1" s="68"/>
      <c r="D1" s="68"/>
      <c r="E1" s="68"/>
      <c r="F1" s="68"/>
      <c r="G1" s="68"/>
      <c r="H1" s="68"/>
      <c r="I1" s="68"/>
      <c r="J1" s="68"/>
      <c r="K1" s="68"/>
      <c r="L1" s="68"/>
      <c r="M1" s="68"/>
      <c r="N1" s="68"/>
      <c r="O1" s="68"/>
      <c r="P1" s="68"/>
      <c r="Q1" s="68"/>
      <c r="R1" s="68"/>
      <c r="S1" s="68"/>
      <c r="T1" s="68"/>
      <c r="U1" s="68"/>
      <c r="V1" s="68"/>
      <c r="W1" s="68"/>
      <c r="X1" s="68"/>
      <c r="Y1" s="68"/>
      <c r="Z1" s="68"/>
      <c r="AA1" s="68"/>
      <c r="AB1"/>
      <c r="AC1"/>
    </row>
    <row r="2" spans="1:29" ht="15.75" customHeight="1" thickBot="1" x14ac:dyDescent="0.3">
      <c r="A2" s="730" t="s">
        <v>204</v>
      </c>
      <c r="B2" s="313" t="s">
        <v>10</v>
      </c>
      <c r="C2" s="102">
        <f>'1M - RES'!C2</f>
        <v>45658</v>
      </c>
      <c r="D2" s="102">
        <f>'1M - RES'!D2</f>
        <v>45689</v>
      </c>
      <c r="E2" s="102">
        <f>'1M - RES'!E2</f>
        <v>45717</v>
      </c>
      <c r="F2" s="102">
        <f>'1M - RES'!F2</f>
        <v>45748</v>
      </c>
      <c r="G2" s="102">
        <f>'1M - RES'!G2</f>
        <v>45778</v>
      </c>
      <c r="H2" s="102">
        <f>'1M - RES'!H2</f>
        <v>45809</v>
      </c>
      <c r="I2" s="102">
        <f>'1M - RES'!I2</f>
        <v>45839</v>
      </c>
      <c r="J2" s="102">
        <f>'1M - RES'!J2</f>
        <v>45870</v>
      </c>
      <c r="K2" s="102">
        <f>'1M - RES'!K2</f>
        <v>45901</v>
      </c>
      <c r="L2" s="102">
        <f>'1M - RES'!L2</f>
        <v>45931</v>
      </c>
      <c r="M2" s="102">
        <f>'1M - RES'!M2</f>
        <v>45962</v>
      </c>
      <c r="N2" s="102">
        <f>'1M - RES'!N2</f>
        <v>45992</v>
      </c>
      <c r="O2" s="102">
        <f>'1M - RES'!O2</f>
        <v>46023</v>
      </c>
      <c r="P2" s="102">
        <f>'1M - RES'!P2</f>
        <v>46054</v>
      </c>
      <c r="Q2" s="102">
        <f>'1M - RES'!Q2</f>
        <v>46082</v>
      </c>
      <c r="R2" s="102">
        <f>'1M - RES'!R2</f>
        <v>46113</v>
      </c>
      <c r="S2" s="102">
        <f>'1M - RES'!S2</f>
        <v>46143</v>
      </c>
      <c r="T2" s="102">
        <f>'1M - RES'!T2</f>
        <v>46174</v>
      </c>
      <c r="U2" s="102">
        <f>'1M - RES'!U2</f>
        <v>46204</v>
      </c>
      <c r="V2" s="102">
        <f>'1M - RES'!V2</f>
        <v>46235</v>
      </c>
      <c r="W2" s="102">
        <f>'1M - RES'!W2</f>
        <v>46266</v>
      </c>
      <c r="X2" s="102">
        <f>'1M - RES'!X2</f>
        <v>46296</v>
      </c>
      <c r="Y2" s="102">
        <f>'1M - RES'!Y2</f>
        <v>46327</v>
      </c>
      <c r="Z2" s="102">
        <f>'1M - RES'!Z2</f>
        <v>46357</v>
      </c>
      <c r="AA2" s="102">
        <f>'1M - RES'!AA2</f>
        <v>46388</v>
      </c>
    </row>
    <row r="3" spans="1:29" ht="15" customHeight="1" x14ac:dyDescent="0.25">
      <c r="A3" s="731"/>
      <c r="B3" s="312" t="s">
        <v>18</v>
      </c>
      <c r="C3" s="471">
        <f>'BIZ kWh ENTRY'!Y86</f>
        <v>0</v>
      </c>
      <c r="D3" s="471">
        <f>'BIZ kWh ENTRY'!Z86</f>
        <v>0</v>
      </c>
      <c r="E3" s="471">
        <f>'BIZ kWh ENTRY'!AA86</f>
        <v>0</v>
      </c>
      <c r="F3" s="471">
        <f>'BIZ kWh ENTRY'!AB86</f>
        <v>0</v>
      </c>
      <c r="G3" s="471">
        <f>'BIZ kWh ENTRY'!AC86</f>
        <v>0</v>
      </c>
      <c r="H3" s="471">
        <f>'BIZ kWh ENTRY'!AD86</f>
        <v>0</v>
      </c>
      <c r="I3" s="471">
        <f>'BIZ kWh ENTRY'!AE86</f>
        <v>0</v>
      </c>
      <c r="J3" s="471">
        <f>'BIZ kWh ENTRY'!AF86</f>
        <v>0</v>
      </c>
      <c r="K3" s="471">
        <f>'BIZ kWh ENTRY'!AG86</f>
        <v>0</v>
      </c>
      <c r="L3" s="471">
        <f>'BIZ kWh ENTRY'!AH86</f>
        <v>0</v>
      </c>
      <c r="M3" s="471">
        <f>'BIZ kWh ENTRY'!AI86</f>
        <v>0</v>
      </c>
      <c r="N3" s="471">
        <f>SUM('BIZ kWh ENTRY'!AJ86:AP86)</f>
        <v>0</v>
      </c>
      <c r="O3" s="109"/>
      <c r="P3" s="109"/>
      <c r="Q3" s="109"/>
      <c r="R3" s="109"/>
      <c r="S3" s="109"/>
      <c r="T3" s="109"/>
      <c r="U3" s="109"/>
      <c r="V3" s="109"/>
      <c r="W3" s="109"/>
      <c r="X3" s="109"/>
      <c r="Y3" s="109"/>
      <c r="Z3" s="109"/>
      <c r="AA3" s="109"/>
    </row>
    <row r="4" spans="1:29" x14ac:dyDescent="0.25">
      <c r="A4" s="731"/>
      <c r="B4" s="7" t="s">
        <v>0</v>
      </c>
      <c r="C4" s="471">
        <f>'BIZ kWh ENTRY'!Y87</f>
        <v>0</v>
      </c>
      <c r="D4" s="471">
        <f>'BIZ kWh ENTRY'!Z87</f>
        <v>0</v>
      </c>
      <c r="E4" s="471">
        <f>'BIZ kWh ENTRY'!AA87</f>
        <v>0</v>
      </c>
      <c r="F4" s="471">
        <f>'BIZ kWh ENTRY'!AB87</f>
        <v>0</v>
      </c>
      <c r="G4" s="471">
        <f>'BIZ kWh ENTRY'!AC87</f>
        <v>0</v>
      </c>
      <c r="H4" s="471">
        <f>'BIZ kWh ENTRY'!AD87</f>
        <v>0</v>
      </c>
      <c r="I4" s="471">
        <f>'BIZ kWh ENTRY'!AE87</f>
        <v>0</v>
      </c>
      <c r="J4" s="471">
        <f>'BIZ kWh ENTRY'!AF87</f>
        <v>0</v>
      </c>
      <c r="K4" s="471">
        <f>'BIZ kWh ENTRY'!AG87</f>
        <v>0</v>
      </c>
      <c r="L4" s="471">
        <f>'BIZ kWh ENTRY'!AH87</f>
        <v>0</v>
      </c>
      <c r="M4" s="471">
        <f>'BIZ kWh ENTRY'!AI87</f>
        <v>0</v>
      </c>
      <c r="N4" s="471">
        <f>SUM('BIZ kWh ENTRY'!AJ87:AP87)</f>
        <v>0</v>
      </c>
      <c r="O4" s="109"/>
      <c r="P4" s="109"/>
      <c r="Q4" s="109"/>
      <c r="R4" s="109"/>
      <c r="S4" s="109"/>
      <c r="T4" s="109"/>
      <c r="U4" s="109"/>
      <c r="V4" s="109"/>
      <c r="W4" s="109"/>
      <c r="X4" s="109"/>
      <c r="Y4" s="109"/>
      <c r="Z4" s="109"/>
      <c r="AA4" s="109"/>
    </row>
    <row r="5" spans="1:29" x14ac:dyDescent="0.25">
      <c r="A5" s="731"/>
      <c r="B5" s="6" t="s">
        <v>19</v>
      </c>
      <c r="C5" s="471">
        <f>'BIZ kWh ENTRY'!Y88</f>
        <v>0</v>
      </c>
      <c r="D5" s="471">
        <f>'BIZ kWh ENTRY'!Z88</f>
        <v>0</v>
      </c>
      <c r="E5" s="471">
        <f>'BIZ kWh ENTRY'!AA88</f>
        <v>0</v>
      </c>
      <c r="F5" s="471">
        <f>'BIZ kWh ENTRY'!AB88</f>
        <v>0</v>
      </c>
      <c r="G5" s="471">
        <f>'BIZ kWh ENTRY'!AC88</f>
        <v>0</v>
      </c>
      <c r="H5" s="471">
        <f>'BIZ kWh ENTRY'!AD88</f>
        <v>0</v>
      </c>
      <c r="I5" s="471">
        <f>'BIZ kWh ENTRY'!AE88</f>
        <v>0</v>
      </c>
      <c r="J5" s="471">
        <f>'BIZ kWh ENTRY'!AF88</f>
        <v>0</v>
      </c>
      <c r="K5" s="471">
        <f>'BIZ kWh ENTRY'!AG88</f>
        <v>0</v>
      </c>
      <c r="L5" s="471">
        <f>'BIZ kWh ENTRY'!AH88</f>
        <v>0</v>
      </c>
      <c r="M5" s="471">
        <f>'BIZ kWh ENTRY'!AI88</f>
        <v>0</v>
      </c>
      <c r="N5" s="471">
        <f>SUM('BIZ kWh ENTRY'!AJ88:AP88)</f>
        <v>0</v>
      </c>
      <c r="O5" s="109"/>
      <c r="P5" s="109"/>
      <c r="Q5" s="109"/>
      <c r="R5" s="109"/>
      <c r="S5" s="109"/>
      <c r="T5" s="109"/>
      <c r="U5" s="109"/>
      <c r="V5" s="109"/>
      <c r="W5" s="109"/>
      <c r="X5" s="109"/>
      <c r="Y5" s="109"/>
      <c r="Z5" s="109"/>
      <c r="AA5" s="109"/>
    </row>
    <row r="6" spans="1:29" x14ac:dyDescent="0.25">
      <c r="A6" s="731"/>
      <c r="B6" s="6" t="s">
        <v>1</v>
      </c>
      <c r="C6" s="471">
        <f>'BIZ kWh ENTRY'!Y89</f>
        <v>0</v>
      </c>
      <c r="D6" s="471">
        <f>'BIZ kWh ENTRY'!Z89</f>
        <v>0</v>
      </c>
      <c r="E6" s="471">
        <f>'BIZ kWh ENTRY'!AA89</f>
        <v>0</v>
      </c>
      <c r="F6" s="471">
        <f>'BIZ kWh ENTRY'!AB89</f>
        <v>0</v>
      </c>
      <c r="G6" s="471">
        <f>'BIZ kWh ENTRY'!AC89</f>
        <v>0</v>
      </c>
      <c r="H6" s="471">
        <f>'BIZ kWh ENTRY'!AD89</f>
        <v>0</v>
      </c>
      <c r="I6" s="471">
        <f>'BIZ kWh ENTRY'!AE89</f>
        <v>0</v>
      </c>
      <c r="J6" s="471">
        <f>'BIZ kWh ENTRY'!AF89</f>
        <v>10742.04</v>
      </c>
      <c r="K6" s="471">
        <f>'BIZ kWh ENTRY'!AG89</f>
        <v>0</v>
      </c>
      <c r="L6" s="471">
        <f>'BIZ kWh ENTRY'!AH89</f>
        <v>0</v>
      </c>
      <c r="M6" s="471">
        <f>'BIZ kWh ENTRY'!AI89</f>
        <v>0</v>
      </c>
      <c r="N6" s="471">
        <f>SUM('BIZ kWh ENTRY'!AJ89:AP89)</f>
        <v>0</v>
      </c>
      <c r="O6" s="109"/>
      <c r="P6" s="109"/>
      <c r="Q6" s="109"/>
      <c r="R6" s="109"/>
      <c r="S6" s="109"/>
      <c r="T6" s="109"/>
      <c r="U6" s="109"/>
      <c r="V6" s="109"/>
      <c r="W6" s="109"/>
      <c r="X6" s="109"/>
      <c r="Y6" s="109"/>
      <c r="Z6" s="109"/>
      <c r="AA6" s="109"/>
    </row>
    <row r="7" spans="1:29" x14ac:dyDescent="0.25">
      <c r="A7" s="731"/>
      <c r="B7" s="7" t="s">
        <v>20</v>
      </c>
      <c r="C7" s="471">
        <f>'BIZ kWh ENTRY'!Y90</f>
        <v>0</v>
      </c>
      <c r="D7" s="471">
        <f>'BIZ kWh ENTRY'!Z90</f>
        <v>0</v>
      </c>
      <c r="E7" s="471">
        <f>'BIZ kWh ENTRY'!AA90</f>
        <v>0</v>
      </c>
      <c r="F7" s="471">
        <f>'BIZ kWh ENTRY'!AB90</f>
        <v>0</v>
      </c>
      <c r="G7" s="471">
        <f>'BIZ kWh ENTRY'!AC90</f>
        <v>0</v>
      </c>
      <c r="H7" s="471">
        <f>'BIZ kWh ENTRY'!AD90</f>
        <v>0</v>
      </c>
      <c r="I7" s="471">
        <f>'BIZ kWh ENTRY'!AE90</f>
        <v>0</v>
      </c>
      <c r="J7" s="471">
        <f>'BIZ kWh ENTRY'!AF90</f>
        <v>0</v>
      </c>
      <c r="K7" s="471">
        <f>'BIZ kWh ENTRY'!AG90</f>
        <v>0</v>
      </c>
      <c r="L7" s="471">
        <f>'BIZ kWh ENTRY'!AH90</f>
        <v>0</v>
      </c>
      <c r="M7" s="471">
        <f>'BIZ kWh ENTRY'!AI90</f>
        <v>0</v>
      </c>
      <c r="N7" s="471">
        <f>SUM('BIZ kWh ENTRY'!AJ90:AP90)</f>
        <v>0</v>
      </c>
      <c r="O7" s="109"/>
      <c r="P7" s="109"/>
      <c r="Q7" s="109"/>
      <c r="R7" s="109"/>
      <c r="S7" s="109"/>
      <c r="T7" s="109"/>
      <c r="U7" s="109"/>
      <c r="V7" s="109"/>
      <c r="W7" s="109"/>
      <c r="X7" s="109"/>
      <c r="Y7" s="109"/>
      <c r="Z7" s="109"/>
      <c r="AA7" s="109"/>
    </row>
    <row r="8" spans="1:29" x14ac:dyDescent="0.25">
      <c r="A8" s="731"/>
      <c r="B8" s="6" t="s">
        <v>9</v>
      </c>
      <c r="C8" s="471">
        <f>'BIZ kWh ENTRY'!Y91</f>
        <v>0</v>
      </c>
      <c r="D8" s="471">
        <f>'BIZ kWh ENTRY'!Z91</f>
        <v>0</v>
      </c>
      <c r="E8" s="471">
        <f>'BIZ kWh ENTRY'!AA91</f>
        <v>0</v>
      </c>
      <c r="F8" s="471">
        <f>'BIZ kWh ENTRY'!AB91</f>
        <v>0</v>
      </c>
      <c r="G8" s="471">
        <f>'BIZ kWh ENTRY'!AC91</f>
        <v>0</v>
      </c>
      <c r="H8" s="471">
        <f>'BIZ kWh ENTRY'!AD91</f>
        <v>0</v>
      </c>
      <c r="I8" s="471">
        <f>'BIZ kWh ENTRY'!AE91</f>
        <v>0</v>
      </c>
      <c r="J8" s="471">
        <f>'BIZ kWh ENTRY'!AF91</f>
        <v>44923.59</v>
      </c>
      <c r="K8" s="471">
        <f>'BIZ kWh ENTRY'!AG91</f>
        <v>0</v>
      </c>
      <c r="L8" s="471">
        <f>'BIZ kWh ENTRY'!AH91</f>
        <v>0</v>
      </c>
      <c r="M8" s="471">
        <f>'BIZ kWh ENTRY'!AI91</f>
        <v>0</v>
      </c>
      <c r="N8" s="471">
        <f>SUM('BIZ kWh ENTRY'!AJ91:AP91)</f>
        <v>0</v>
      </c>
      <c r="O8" s="109"/>
      <c r="P8" s="109"/>
      <c r="Q8" s="109"/>
      <c r="R8" s="109"/>
      <c r="S8" s="109"/>
      <c r="T8" s="109"/>
      <c r="U8" s="109"/>
      <c r="V8" s="109"/>
      <c r="W8" s="109"/>
      <c r="X8" s="109"/>
      <c r="Y8" s="109"/>
      <c r="Z8" s="109"/>
      <c r="AA8" s="109"/>
    </row>
    <row r="9" spans="1:29" x14ac:dyDescent="0.25">
      <c r="A9" s="731"/>
      <c r="B9" s="6" t="s">
        <v>3</v>
      </c>
      <c r="C9" s="471">
        <f>'BIZ kWh ENTRY'!Y92</f>
        <v>0</v>
      </c>
      <c r="D9" s="471">
        <f>'BIZ kWh ENTRY'!Z92</f>
        <v>0</v>
      </c>
      <c r="E9" s="471">
        <f>'BIZ kWh ENTRY'!AA92</f>
        <v>0</v>
      </c>
      <c r="F9" s="471">
        <f>'BIZ kWh ENTRY'!AB92</f>
        <v>0</v>
      </c>
      <c r="G9" s="471">
        <f>'BIZ kWh ENTRY'!AC92</f>
        <v>0</v>
      </c>
      <c r="H9" s="471">
        <f>'BIZ kWh ENTRY'!AD92</f>
        <v>0</v>
      </c>
      <c r="I9" s="471">
        <f>'BIZ kWh ENTRY'!AE92</f>
        <v>0</v>
      </c>
      <c r="J9" s="471">
        <f>'BIZ kWh ENTRY'!AF92</f>
        <v>5211.8100000000004</v>
      </c>
      <c r="K9" s="471">
        <f>'BIZ kWh ENTRY'!AG92</f>
        <v>0</v>
      </c>
      <c r="L9" s="471">
        <f>'BIZ kWh ENTRY'!AH92</f>
        <v>0</v>
      </c>
      <c r="M9" s="471">
        <f>'BIZ kWh ENTRY'!AI92</f>
        <v>0</v>
      </c>
      <c r="N9" s="471">
        <f>SUM('BIZ kWh ENTRY'!AJ92:AP92)</f>
        <v>0</v>
      </c>
      <c r="O9" s="109"/>
      <c r="P9" s="109"/>
      <c r="Q9" s="109"/>
      <c r="R9" s="109"/>
      <c r="S9" s="109"/>
      <c r="T9" s="109"/>
      <c r="U9" s="109"/>
      <c r="V9" s="109"/>
      <c r="W9" s="109"/>
      <c r="X9" s="109"/>
      <c r="Y9" s="109"/>
      <c r="Z9" s="109"/>
      <c r="AA9" s="109"/>
    </row>
    <row r="10" spans="1:29" x14ac:dyDescent="0.25">
      <c r="A10" s="731"/>
      <c r="B10" s="6" t="s">
        <v>4</v>
      </c>
      <c r="C10" s="471">
        <f>'BIZ kWh ENTRY'!Y93</f>
        <v>0</v>
      </c>
      <c r="D10" s="471">
        <f>'BIZ kWh ENTRY'!Z93</f>
        <v>0</v>
      </c>
      <c r="E10" s="471">
        <f>'BIZ kWh ENTRY'!AA93</f>
        <v>0</v>
      </c>
      <c r="F10" s="471">
        <f>'BIZ kWh ENTRY'!AB93</f>
        <v>0</v>
      </c>
      <c r="G10" s="471">
        <f>'BIZ kWh ENTRY'!AC93</f>
        <v>1358822</v>
      </c>
      <c r="H10" s="471">
        <f>'BIZ kWh ENTRY'!AD93</f>
        <v>1915541</v>
      </c>
      <c r="I10" s="471">
        <f>'BIZ kWh ENTRY'!AE93</f>
        <v>461750</v>
      </c>
      <c r="J10" s="471">
        <f>'BIZ kWh ENTRY'!AF93</f>
        <v>144083</v>
      </c>
      <c r="K10" s="471">
        <f>'BIZ kWh ENTRY'!AG93</f>
        <v>0</v>
      </c>
      <c r="L10" s="471">
        <f>'BIZ kWh ENTRY'!AH93</f>
        <v>0</v>
      </c>
      <c r="M10" s="471">
        <f>'BIZ kWh ENTRY'!AI93</f>
        <v>0</v>
      </c>
      <c r="N10" s="471">
        <f>SUM('BIZ kWh ENTRY'!AJ93:AP93)</f>
        <v>2080167.2775228962</v>
      </c>
      <c r="O10" s="109"/>
      <c r="P10" s="109"/>
      <c r="Q10" s="109"/>
      <c r="R10" s="109"/>
      <c r="S10" s="109"/>
      <c r="T10" s="109"/>
      <c r="U10" s="109"/>
      <c r="V10" s="109"/>
      <c r="W10" s="109"/>
      <c r="X10" s="109"/>
      <c r="Y10" s="109"/>
      <c r="Z10" s="109"/>
      <c r="AA10" s="109"/>
    </row>
    <row r="11" spans="1:29" x14ac:dyDescent="0.25">
      <c r="A11" s="731"/>
      <c r="B11" s="6" t="s">
        <v>5</v>
      </c>
      <c r="C11" s="471">
        <f>'BIZ kWh ENTRY'!Y94</f>
        <v>0</v>
      </c>
      <c r="D11" s="471">
        <f>'BIZ kWh ENTRY'!Z94</f>
        <v>0</v>
      </c>
      <c r="E11" s="471">
        <f>'BIZ kWh ENTRY'!AA94</f>
        <v>0</v>
      </c>
      <c r="F11" s="471">
        <f>'BIZ kWh ENTRY'!AB94</f>
        <v>0</v>
      </c>
      <c r="G11" s="471">
        <f>'BIZ kWh ENTRY'!AC94</f>
        <v>0</v>
      </c>
      <c r="H11" s="471">
        <f>'BIZ kWh ENTRY'!AD94</f>
        <v>0</v>
      </c>
      <c r="I11" s="471">
        <f>'BIZ kWh ENTRY'!AE94</f>
        <v>0</v>
      </c>
      <c r="J11" s="471">
        <f>'BIZ kWh ENTRY'!AF94</f>
        <v>0</v>
      </c>
      <c r="K11" s="471">
        <f>'BIZ kWh ENTRY'!AG94</f>
        <v>0</v>
      </c>
      <c r="L11" s="471">
        <f>'BIZ kWh ENTRY'!AH94</f>
        <v>0</v>
      </c>
      <c r="M11" s="471">
        <f>'BIZ kWh ENTRY'!AI94</f>
        <v>0</v>
      </c>
      <c r="N11" s="471">
        <f>SUM('BIZ kWh ENTRY'!AJ94:AP94)</f>
        <v>0</v>
      </c>
      <c r="O11" s="109"/>
      <c r="P11" s="109"/>
      <c r="Q11" s="109"/>
      <c r="R11" s="109"/>
      <c r="S11" s="109"/>
      <c r="T11" s="109"/>
      <c r="U11" s="109"/>
      <c r="V11" s="109"/>
      <c r="W11" s="109"/>
      <c r="X11" s="109"/>
      <c r="Y11" s="109"/>
      <c r="Z11" s="109"/>
      <c r="AA11" s="109"/>
    </row>
    <row r="12" spans="1:29" x14ac:dyDescent="0.25">
      <c r="A12" s="731"/>
      <c r="B12" s="6" t="s">
        <v>21</v>
      </c>
      <c r="C12" s="471">
        <f>'BIZ kWh ENTRY'!Y95</f>
        <v>0</v>
      </c>
      <c r="D12" s="471">
        <f>'BIZ kWh ENTRY'!Z95</f>
        <v>0</v>
      </c>
      <c r="E12" s="471">
        <f>'BIZ kWh ENTRY'!AA95</f>
        <v>0</v>
      </c>
      <c r="F12" s="471">
        <f>'BIZ kWh ENTRY'!AB95</f>
        <v>0</v>
      </c>
      <c r="G12" s="471">
        <f>'BIZ kWh ENTRY'!AC95</f>
        <v>0</v>
      </c>
      <c r="H12" s="471">
        <f>'BIZ kWh ENTRY'!AD95</f>
        <v>0</v>
      </c>
      <c r="I12" s="471">
        <f>'BIZ kWh ENTRY'!AE95</f>
        <v>0</v>
      </c>
      <c r="J12" s="471">
        <f>'BIZ kWh ENTRY'!AF95</f>
        <v>0</v>
      </c>
      <c r="K12" s="471">
        <f>'BIZ kWh ENTRY'!AG95</f>
        <v>0</v>
      </c>
      <c r="L12" s="471">
        <f>'BIZ kWh ENTRY'!AH95</f>
        <v>0</v>
      </c>
      <c r="M12" s="471">
        <f>'BIZ kWh ENTRY'!AI95</f>
        <v>0</v>
      </c>
      <c r="N12" s="471">
        <f>SUM('BIZ kWh ENTRY'!AJ95:AP95)</f>
        <v>0</v>
      </c>
      <c r="O12" s="109"/>
      <c r="P12" s="109"/>
      <c r="Q12" s="109"/>
      <c r="R12" s="109"/>
      <c r="S12" s="109"/>
      <c r="T12" s="109"/>
      <c r="U12" s="109"/>
      <c r="V12" s="109"/>
      <c r="W12" s="109"/>
      <c r="X12" s="109"/>
      <c r="Y12" s="109"/>
      <c r="Z12" s="109"/>
      <c r="AA12" s="109"/>
    </row>
    <row r="13" spans="1:29" x14ac:dyDescent="0.25">
      <c r="A13" s="731"/>
      <c r="B13" s="6" t="s">
        <v>22</v>
      </c>
      <c r="C13" s="471">
        <f>'BIZ kWh ENTRY'!Y96</f>
        <v>0</v>
      </c>
      <c r="D13" s="471">
        <f>'BIZ kWh ENTRY'!Z96</f>
        <v>0</v>
      </c>
      <c r="E13" s="471">
        <f>'BIZ kWh ENTRY'!AA96</f>
        <v>0</v>
      </c>
      <c r="F13" s="471">
        <f>'BIZ kWh ENTRY'!AB96</f>
        <v>0</v>
      </c>
      <c r="G13" s="471">
        <f>'BIZ kWh ENTRY'!AC96</f>
        <v>0</v>
      </c>
      <c r="H13" s="471">
        <f>'BIZ kWh ENTRY'!AD96</f>
        <v>0</v>
      </c>
      <c r="I13" s="471">
        <f>'BIZ kWh ENTRY'!AE96</f>
        <v>0</v>
      </c>
      <c r="J13" s="471">
        <f>'BIZ kWh ENTRY'!AF96</f>
        <v>0</v>
      </c>
      <c r="K13" s="471">
        <f>'BIZ kWh ENTRY'!AG96</f>
        <v>0</v>
      </c>
      <c r="L13" s="471">
        <f>'BIZ kWh ENTRY'!AH96</f>
        <v>0</v>
      </c>
      <c r="M13" s="471">
        <f>'BIZ kWh ENTRY'!AI96</f>
        <v>0</v>
      </c>
      <c r="N13" s="471">
        <f>SUM('BIZ kWh ENTRY'!AJ96:AP96)</f>
        <v>0</v>
      </c>
      <c r="O13" s="109"/>
      <c r="P13" s="109"/>
      <c r="Q13" s="109"/>
      <c r="R13" s="109"/>
      <c r="S13" s="109"/>
      <c r="T13" s="109"/>
      <c r="U13" s="109"/>
      <c r="V13" s="109"/>
      <c r="W13" s="109"/>
      <c r="X13" s="109"/>
      <c r="Y13" s="109"/>
      <c r="Z13" s="109"/>
      <c r="AA13" s="109"/>
    </row>
    <row r="14" spans="1:29" x14ac:dyDescent="0.25">
      <c r="A14" s="731"/>
      <c r="B14" s="6" t="s">
        <v>7</v>
      </c>
      <c r="C14" s="471">
        <f>'BIZ kWh ENTRY'!Y97</f>
        <v>0</v>
      </c>
      <c r="D14" s="471">
        <f>'BIZ kWh ENTRY'!Z97</f>
        <v>0</v>
      </c>
      <c r="E14" s="471">
        <f>'BIZ kWh ENTRY'!AA97</f>
        <v>0</v>
      </c>
      <c r="F14" s="471">
        <f>'BIZ kWh ENTRY'!AB97</f>
        <v>0</v>
      </c>
      <c r="G14" s="471">
        <f>'BIZ kWh ENTRY'!AC97</f>
        <v>0</v>
      </c>
      <c r="H14" s="471">
        <f>'BIZ kWh ENTRY'!AD97</f>
        <v>0</v>
      </c>
      <c r="I14" s="471">
        <f>'BIZ kWh ENTRY'!AE97</f>
        <v>0</v>
      </c>
      <c r="J14" s="471">
        <f>'BIZ kWh ENTRY'!AF97</f>
        <v>0</v>
      </c>
      <c r="K14" s="471">
        <f>'BIZ kWh ENTRY'!AG97</f>
        <v>0</v>
      </c>
      <c r="L14" s="471">
        <f>'BIZ kWh ENTRY'!AH97</f>
        <v>0</v>
      </c>
      <c r="M14" s="471">
        <f>'BIZ kWh ENTRY'!AI97</f>
        <v>0</v>
      </c>
      <c r="N14" s="471">
        <f>SUM('BIZ kWh ENTRY'!AJ97:AP97)</f>
        <v>0</v>
      </c>
      <c r="O14" s="109"/>
      <c r="P14" s="109"/>
      <c r="Q14" s="109"/>
      <c r="R14" s="109"/>
      <c r="S14" s="109"/>
      <c r="T14" s="109"/>
      <c r="U14" s="109"/>
      <c r="V14" s="109"/>
      <c r="W14" s="109"/>
      <c r="X14" s="109"/>
      <c r="Y14" s="109"/>
      <c r="Z14" s="109"/>
      <c r="AA14" s="109"/>
    </row>
    <row r="15" spans="1:29" x14ac:dyDescent="0.25">
      <c r="A15" s="731"/>
      <c r="B15" s="6" t="s">
        <v>8</v>
      </c>
      <c r="C15" s="471">
        <f>'BIZ kWh ENTRY'!Y98</f>
        <v>0</v>
      </c>
      <c r="D15" s="471">
        <f>'BIZ kWh ENTRY'!Z98</f>
        <v>0</v>
      </c>
      <c r="E15" s="471">
        <f>'BIZ kWh ENTRY'!AA98</f>
        <v>0</v>
      </c>
      <c r="F15" s="471">
        <f>'BIZ kWh ENTRY'!AB98</f>
        <v>0</v>
      </c>
      <c r="G15" s="471">
        <f>'BIZ kWh ENTRY'!AC98</f>
        <v>0</v>
      </c>
      <c r="H15" s="471">
        <f>'BIZ kWh ENTRY'!AD98</f>
        <v>0</v>
      </c>
      <c r="I15" s="471">
        <f>'BIZ kWh ENTRY'!AE98</f>
        <v>0</v>
      </c>
      <c r="J15" s="471">
        <f>'BIZ kWh ENTRY'!AF98</f>
        <v>0</v>
      </c>
      <c r="K15" s="471">
        <f>'BIZ kWh ENTRY'!AG98</f>
        <v>0</v>
      </c>
      <c r="L15" s="471">
        <f>'BIZ kWh ENTRY'!AH98</f>
        <v>0</v>
      </c>
      <c r="M15" s="471">
        <f>'BIZ kWh ENTRY'!AI98</f>
        <v>0</v>
      </c>
      <c r="N15" s="471">
        <f>SUM('BIZ kWh ENTRY'!AJ98:AP98)</f>
        <v>0</v>
      </c>
      <c r="O15" s="109"/>
      <c r="P15" s="109"/>
      <c r="Q15" s="109"/>
      <c r="R15" s="109"/>
      <c r="S15" s="109"/>
      <c r="T15" s="109"/>
      <c r="U15" s="109"/>
      <c r="V15" s="109"/>
      <c r="W15" s="109"/>
      <c r="X15" s="109"/>
      <c r="Y15" s="109"/>
      <c r="Z15" s="109"/>
      <c r="AA15" s="109"/>
    </row>
    <row r="16" spans="1:29" x14ac:dyDescent="0.25">
      <c r="A16" s="731"/>
      <c r="B16" s="6" t="s">
        <v>11</v>
      </c>
      <c r="C16" s="2"/>
      <c r="D16" s="2"/>
      <c r="E16" s="165"/>
      <c r="F16" s="165"/>
      <c r="G16" s="165"/>
      <c r="H16" s="165"/>
      <c r="I16" s="165"/>
      <c r="J16" s="165"/>
      <c r="K16" s="165"/>
      <c r="L16" s="165"/>
      <c r="M16" s="165"/>
      <c r="N16" s="165"/>
      <c r="O16" s="109"/>
      <c r="P16" s="109"/>
      <c r="Q16" s="109"/>
      <c r="R16" s="109"/>
      <c r="S16" s="109"/>
      <c r="T16" s="109"/>
      <c r="U16" s="109"/>
      <c r="V16" s="109"/>
      <c r="W16" s="109"/>
      <c r="X16" s="109"/>
      <c r="Y16" s="109"/>
      <c r="Z16" s="109"/>
      <c r="AA16" s="109"/>
    </row>
    <row r="17" spans="1:27" ht="15.75" thickBot="1" x14ac:dyDescent="0.3">
      <c r="A17" s="732"/>
      <c r="B17" s="136" t="str">
        <f>'LI 1M - RES'!B14</f>
        <v>Monthly kWh</v>
      </c>
      <c r="C17" s="166">
        <f>SUM(C3:C16)</f>
        <v>0</v>
      </c>
      <c r="D17" s="166">
        <f t="shared" ref="D17:AA17" si="0">SUM(D3:D16)</f>
        <v>0</v>
      </c>
      <c r="E17" s="166">
        <f t="shared" si="0"/>
        <v>0</v>
      </c>
      <c r="F17" s="166">
        <f t="shared" si="0"/>
        <v>0</v>
      </c>
      <c r="G17" s="166">
        <f t="shared" si="0"/>
        <v>1358822</v>
      </c>
      <c r="H17" s="166">
        <f t="shared" si="0"/>
        <v>1915541</v>
      </c>
      <c r="I17" s="166">
        <f t="shared" si="0"/>
        <v>461750</v>
      </c>
      <c r="J17" s="166">
        <f t="shared" si="0"/>
        <v>204960.44</v>
      </c>
      <c r="K17" s="166">
        <f t="shared" si="0"/>
        <v>0</v>
      </c>
      <c r="L17" s="166">
        <f t="shared" si="0"/>
        <v>0</v>
      </c>
      <c r="M17" s="166">
        <f t="shared" si="0"/>
        <v>0</v>
      </c>
      <c r="N17" s="166">
        <f t="shared" si="0"/>
        <v>2080167.2775228962</v>
      </c>
      <c r="O17" s="167">
        <f t="shared" si="0"/>
        <v>0</v>
      </c>
      <c r="P17" s="167">
        <f t="shared" si="0"/>
        <v>0</v>
      </c>
      <c r="Q17" s="167">
        <f t="shared" si="0"/>
        <v>0</v>
      </c>
      <c r="R17" s="167">
        <f t="shared" si="0"/>
        <v>0</v>
      </c>
      <c r="S17" s="167">
        <f t="shared" si="0"/>
        <v>0</v>
      </c>
      <c r="T17" s="167">
        <f t="shared" si="0"/>
        <v>0</v>
      </c>
      <c r="U17" s="167">
        <f t="shared" si="0"/>
        <v>0</v>
      </c>
      <c r="V17" s="167">
        <f t="shared" si="0"/>
        <v>0</v>
      </c>
      <c r="W17" s="167">
        <f t="shared" si="0"/>
        <v>0</v>
      </c>
      <c r="X17" s="167">
        <f t="shared" si="0"/>
        <v>0</v>
      </c>
      <c r="Y17" s="167">
        <f t="shared" si="0"/>
        <v>0</v>
      </c>
      <c r="Z17" s="167">
        <f t="shared" si="0"/>
        <v>0</v>
      </c>
      <c r="AA17" s="167">
        <f t="shared" si="0"/>
        <v>0</v>
      </c>
    </row>
    <row r="18" spans="1:27" x14ac:dyDescent="0.25">
      <c r="A18" s="300"/>
      <c r="B18" s="301"/>
      <c r="C18" s="301"/>
      <c r="D18" s="301"/>
      <c r="E18" s="301"/>
      <c r="F18" s="301"/>
      <c r="G18" s="301"/>
      <c r="H18" s="301"/>
      <c r="I18" s="301"/>
      <c r="J18" s="301"/>
      <c r="K18" s="301"/>
      <c r="L18" s="301"/>
      <c r="M18" s="301"/>
      <c r="N18" s="301"/>
      <c r="O18" s="301"/>
      <c r="P18" s="301"/>
      <c r="Q18" s="301"/>
      <c r="R18" s="301"/>
      <c r="S18" s="301"/>
      <c r="T18" s="301"/>
      <c r="U18" s="301"/>
      <c r="V18" s="301"/>
      <c r="W18" s="301"/>
      <c r="X18" s="301"/>
      <c r="Y18" s="301"/>
      <c r="Z18" s="301"/>
      <c r="AA18" s="301"/>
    </row>
    <row r="19" spans="1:27" ht="15.75" thickBot="1" x14ac:dyDescent="0.3">
      <c r="C19" s="222"/>
      <c r="D19" s="222"/>
      <c r="E19" s="222"/>
      <c r="F19" s="222"/>
      <c r="G19" s="222"/>
      <c r="H19" s="222"/>
      <c r="I19" s="222"/>
      <c r="J19" s="222"/>
      <c r="K19" s="222"/>
      <c r="L19" s="222"/>
      <c r="M19" s="222"/>
      <c r="N19" s="222"/>
      <c r="O19" s="222"/>
      <c r="P19" s="222"/>
      <c r="Q19" s="222"/>
      <c r="R19" s="222"/>
      <c r="S19" s="222"/>
      <c r="T19" s="222"/>
      <c r="U19" s="222"/>
      <c r="V19" s="222"/>
      <c r="W19" s="222"/>
      <c r="X19" s="222"/>
      <c r="Y19" s="222"/>
      <c r="Z19" s="222"/>
      <c r="AA19" s="222"/>
    </row>
    <row r="20" spans="1:27" ht="16.350000000000001" customHeight="1" thickBot="1" x14ac:dyDescent="0.3">
      <c r="A20" s="733" t="s">
        <v>205</v>
      </c>
      <c r="B20" s="313" t="s">
        <v>10</v>
      </c>
      <c r="C20" s="102">
        <f>C$2</f>
        <v>45658</v>
      </c>
      <c r="D20" s="102">
        <f t="shared" ref="D20:AA20" si="1">D$2</f>
        <v>45689</v>
      </c>
      <c r="E20" s="102">
        <f t="shared" si="1"/>
        <v>45717</v>
      </c>
      <c r="F20" s="102">
        <f t="shared" si="1"/>
        <v>45748</v>
      </c>
      <c r="G20" s="102">
        <f t="shared" si="1"/>
        <v>45778</v>
      </c>
      <c r="H20" s="102">
        <f t="shared" si="1"/>
        <v>45809</v>
      </c>
      <c r="I20" s="102">
        <f t="shared" si="1"/>
        <v>45839</v>
      </c>
      <c r="J20" s="102">
        <f t="shared" si="1"/>
        <v>45870</v>
      </c>
      <c r="K20" s="102">
        <f t="shared" si="1"/>
        <v>45901</v>
      </c>
      <c r="L20" s="102">
        <f t="shared" si="1"/>
        <v>45931</v>
      </c>
      <c r="M20" s="102">
        <f t="shared" si="1"/>
        <v>45962</v>
      </c>
      <c r="N20" s="102">
        <f t="shared" si="1"/>
        <v>45992</v>
      </c>
      <c r="O20" s="102">
        <f t="shared" si="1"/>
        <v>46023</v>
      </c>
      <c r="P20" s="102">
        <f t="shared" si="1"/>
        <v>46054</v>
      </c>
      <c r="Q20" s="102">
        <f t="shared" si="1"/>
        <v>46082</v>
      </c>
      <c r="R20" s="102">
        <f t="shared" si="1"/>
        <v>46113</v>
      </c>
      <c r="S20" s="102">
        <f t="shared" si="1"/>
        <v>46143</v>
      </c>
      <c r="T20" s="102">
        <f t="shared" si="1"/>
        <v>46174</v>
      </c>
      <c r="U20" s="102">
        <f t="shared" si="1"/>
        <v>46204</v>
      </c>
      <c r="V20" s="102">
        <f t="shared" si="1"/>
        <v>46235</v>
      </c>
      <c r="W20" s="102">
        <f t="shared" si="1"/>
        <v>46266</v>
      </c>
      <c r="X20" s="102">
        <f t="shared" si="1"/>
        <v>46296</v>
      </c>
      <c r="Y20" s="102">
        <f t="shared" si="1"/>
        <v>46327</v>
      </c>
      <c r="Z20" s="102">
        <f t="shared" si="1"/>
        <v>46357</v>
      </c>
      <c r="AA20" s="102">
        <f t="shared" si="1"/>
        <v>46388</v>
      </c>
    </row>
    <row r="21" spans="1:27" ht="15" customHeight="1" x14ac:dyDescent="0.25">
      <c r="A21" s="734"/>
      <c r="B21" s="312" t="str">
        <f t="shared" ref="B21:C35" si="2">B3</f>
        <v>Air Comp</v>
      </c>
      <c r="C21" s="2">
        <f>C3</f>
        <v>0</v>
      </c>
      <c r="D21" s="2">
        <f>IF(SUM($C$17:$N$17)=0,0,C21+D3)</f>
        <v>0</v>
      </c>
      <c r="E21" s="2">
        <f t="shared" ref="E21:AA21" si="3">IF(SUM($C$17:$N$17)=0,0,D21+E3)</f>
        <v>0</v>
      </c>
      <c r="F21" s="2">
        <f t="shared" si="3"/>
        <v>0</v>
      </c>
      <c r="G21" s="2">
        <f t="shared" si="3"/>
        <v>0</v>
      </c>
      <c r="H21" s="2">
        <f t="shared" si="3"/>
        <v>0</v>
      </c>
      <c r="I21" s="2">
        <f t="shared" si="3"/>
        <v>0</v>
      </c>
      <c r="J21" s="2">
        <f t="shared" si="3"/>
        <v>0</v>
      </c>
      <c r="K21" s="2">
        <f t="shared" si="3"/>
        <v>0</v>
      </c>
      <c r="L21" s="2">
        <f t="shared" si="3"/>
        <v>0</v>
      </c>
      <c r="M21" s="2">
        <f t="shared" si="3"/>
        <v>0</v>
      </c>
      <c r="N21" s="2">
        <f t="shared" si="3"/>
        <v>0</v>
      </c>
      <c r="O21" s="2">
        <f t="shared" si="3"/>
        <v>0</v>
      </c>
      <c r="P21" s="2">
        <f t="shared" si="3"/>
        <v>0</v>
      </c>
      <c r="Q21" s="2">
        <f t="shared" si="3"/>
        <v>0</v>
      </c>
      <c r="R21" s="2">
        <f t="shared" si="3"/>
        <v>0</v>
      </c>
      <c r="S21" s="2">
        <f t="shared" si="3"/>
        <v>0</v>
      </c>
      <c r="T21" s="2">
        <f t="shared" si="3"/>
        <v>0</v>
      </c>
      <c r="U21" s="2">
        <f t="shared" si="3"/>
        <v>0</v>
      </c>
      <c r="V21" s="2">
        <f t="shared" si="3"/>
        <v>0</v>
      </c>
      <c r="W21" s="2">
        <f t="shared" si="3"/>
        <v>0</v>
      </c>
      <c r="X21" s="2">
        <f t="shared" si="3"/>
        <v>0</v>
      </c>
      <c r="Y21" s="2">
        <f t="shared" si="3"/>
        <v>0</v>
      </c>
      <c r="Z21" s="2">
        <f t="shared" si="3"/>
        <v>0</v>
      </c>
      <c r="AA21" s="2">
        <f t="shared" si="3"/>
        <v>0</v>
      </c>
    </row>
    <row r="22" spans="1:27" x14ac:dyDescent="0.25">
      <c r="A22" s="734"/>
      <c r="B22" s="7" t="str">
        <f t="shared" si="2"/>
        <v>Building Shell</v>
      </c>
      <c r="C22" s="2">
        <f t="shared" si="2"/>
        <v>0</v>
      </c>
      <c r="D22" s="2">
        <f t="shared" ref="D22:AA22" si="4">IF(SUM($C$17:$N$17)=0,0,C22+D4)</f>
        <v>0</v>
      </c>
      <c r="E22" s="2">
        <f t="shared" si="4"/>
        <v>0</v>
      </c>
      <c r="F22" s="2">
        <f t="shared" si="4"/>
        <v>0</v>
      </c>
      <c r="G22" s="2">
        <f t="shared" si="4"/>
        <v>0</v>
      </c>
      <c r="H22" s="2">
        <f t="shared" si="4"/>
        <v>0</v>
      </c>
      <c r="I22" s="2">
        <f t="shared" si="4"/>
        <v>0</v>
      </c>
      <c r="J22" s="2">
        <f t="shared" si="4"/>
        <v>0</v>
      </c>
      <c r="K22" s="2">
        <f t="shared" si="4"/>
        <v>0</v>
      </c>
      <c r="L22" s="2">
        <f t="shared" si="4"/>
        <v>0</v>
      </c>
      <c r="M22" s="2">
        <f t="shared" si="4"/>
        <v>0</v>
      </c>
      <c r="N22" s="2">
        <f t="shared" si="4"/>
        <v>0</v>
      </c>
      <c r="O22" s="2">
        <f t="shared" si="4"/>
        <v>0</v>
      </c>
      <c r="P22" s="2">
        <f t="shared" si="4"/>
        <v>0</v>
      </c>
      <c r="Q22" s="2">
        <f t="shared" si="4"/>
        <v>0</v>
      </c>
      <c r="R22" s="2">
        <f t="shared" si="4"/>
        <v>0</v>
      </c>
      <c r="S22" s="2">
        <f t="shared" si="4"/>
        <v>0</v>
      </c>
      <c r="T22" s="2">
        <f t="shared" si="4"/>
        <v>0</v>
      </c>
      <c r="U22" s="2">
        <f t="shared" si="4"/>
        <v>0</v>
      </c>
      <c r="V22" s="2">
        <f t="shared" si="4"/>
        <v>0</v>
      </c>
      <c r="W22" s="2">
        <f t="shared" si="4"/>
        <v>0</v>
      </c>
      <c r="X22" s="2">
        <f t="shared" si="4"/>
        <v>0</v>
      </c>
      <c r="Y22" s="2">
        <f t="shared" si="4"/>
        <v>0</v>
      </c>
      <c r="Z22" s="2">
        <f t="shared" si="4"/>
        <v>0</v>
      </c>
      <c r="AA22" s="2">
        <f t="shared" si="4"/>
        <v>0</v>
      </c>
    </row>
    <row r="23" spans="1:27" x14ac:dyDescent="0.25">
      <c r="A23" s="734"/>
      <c r="B23" s="6" t="str">
        <f t="shared" si="2"/>
        <v>Cooking</v>
      </c>
      <c r="C23" s="2">
        <f t="shared" si="2"/>
        <v>0</v>
      </c>
      <c r="D23" s="2">
        <f t="shared" ref="D23:AA23" si="5">IF(SUM($C$17:$N$17)=0,0,C23+D5)</f>
        <v>0</v>
      </c>
      <c r="E23" s="2">
        <f t="shared" si="5"/>
        <v>0</v>
      </c>
      <c r="F23" s="2">
        <f t="shared" si="5"/>
        <v>0</v>
      </c>
      <c r="G23" s="2">
        <f t="shared" si="5"/>
        <v>0</v>
      </c>
      <c r="H23" s="2">
        <f t="shared" si="5"/>
        <v>0</v>
      </c>
      <c r="I23" s="2">
        <f t="shared" si="5"/>
        <v>0</v>
      </c>
      <c r="J23" s="2">
        <f t="shared" si="5"/>
        <v>0</v>
      </c>
      <c r="K23" s="2">
        <f t="shared" si="5"/>
        <v>0</v>
      </c>
      <c r="L23" s="2">
        <f t="shared" si="5"/>
        <v>0</v>
      </c>
      <c r="M23" s="2">
        <f t="shared" si="5"/>
        <v>0</v>
      </c>
      <c r="N23" s="2">
        <f t="shared" si="5"/>
        <v>0</v>
      </c>
      <c r="O23" s="2">
        <f t="shared" si="5"/>
        <v>0</v>
      </c>
      <c r="P23" s="2">
        <f t="shared" si="5"/>
        <v>0</v>
      </c>
      <c r="Q23" s="2">
        <f t="shared" si="5"/>
        <v>0</v>
      </c>
      <c r="R23" s="2">
        <f t="shared" si="5"/>
        <v>0</v>
      </c>
      <c r="S23" s="2">
        <f t="shared" si="5"/>
        <v>0</v>
      </c>
      <c r="T23" s="2">
        <f t="shared" si="5"/>
        <v>0</v>
      </c>
      <c r="U23" s="2">
        <f t="shared" si="5"/>
        <v>0</v>
      </c>
      <c r="V23" s="2">
        <f t="shared" si="5"/>
        <v>0</v>
      </c>
      <c r="W23" s="2">
        <f t="shared" si="5"/>
        <v>0</v>
      </c>
      <c r="X23" s="2">
        <f t="shared" si="5"/>
        <v>0</v>
      </c>
      <c r="Y23" s="2">
        <f t="shared" si="5"/>
        <v>0</v>
      </c>
      <c r="Z23" s="2">
        <f t="shared" si="5"/>
        <v>0</v>
      </c>
      <c r="AA23" s="2">
        <f t="shared" si="5"/>
        <v>0</v>
      </c>
    </row>
    <row r="24" spans="1:27" x14ac:dyDescent="0.25">
      <c r="A24" s="734"/>
      <c r="B24" s="6" t="str">
        <f t="shared" si="2"/>
        <v>Cooling</v>
      </c>
      <c r="C24" s="2">
        <f t="shared" si="2"/>
        <v>0</v>
      </c>
      <c r="D24" s="2">
        <f t="shared" ref="D24:AA24" si="6">IF(SUM($C$17:$N$17)=0,0,C24+D6)</f>
        <v>0</v>
      </c>
      <c r="E24" s="2">
        <f t="shared" si="6"/>
        <v>0</v>
      </c>
      <c r="F24" s="2">
        <f t="shared" si="6"/>
        <v>0</v>
      </c>
      <c r="G24" s="2">
        <f t="shared" si="6"/>
        <v>0</v>
      </c>
      <c r="H24" s="2">
        <f t="shared" si="6"/>
        <v>0</v>
      </c>
      <c r="I24" s="2">
        <f t="shared" si="6"/>
        <v>0</v>
      </c>
      <c r="J24" s="2">
        <f t="shared" si="6"/>
        <v>10742.04</v>
      </c>
      <c r="K24" s="2">
        <f t="shared" si="6"/>
        <v>10742.04</v>
      </c>
      <c r="L24" s="2">
        <f t="shared" si="6"/>
        <v>10742.04</v>
      </c>
      <c r="M24" s="2">
        <f t="shared" si="6"/>
        <v>10742.04</v>
      </c>
      <c r="N24" s="2">
        <f t="shared" si="6"/>
        <v>10742.04</v>
      </c>
      <c r="O24" s="2">
        <f t="shared" si="6"/>
        <v>10742.04</v>
      </c>
      <c r="P24" s="2">
        <f t="shared" si="6"/>
        <v>10742.04</v>
      </c>
      <c r="Q24" s="2">
        <f t="shared" si="6"/>
        <v>10742.04</v>
      </c>
      <c r="R24" s="2">
        <f t="shared" si="6"/>
        <v>10742.04</v>
      </c>
      <c r="S24" s="2">
        <f t="shared" si="6"/>
        <v>10742.04</v>
      </c>
      <c r="T24" s="2">
        <f t="shared" si="6"/>
        <v>10742.04</v>
      </c>
      <c r="U24" s="2">
        <f t="shared" si="6"/>
        <v>10742.04</v>
      </c>
      <c r="V24" s="2">
        <f t="shared" si="6"/>
        <v>10742.04</v>
      </c>
      <c r="W24" s="2">
        <f t="shared" si="6"/>
        <v>10742.04</v>
      </c>
      <c r="X24" s="2">
        <f t="shared" si="6"/>
        <v>10742.04</v>
      </c>
      <c r="Y24" s="2">
        <f t="shared" si="6"/>
        <v>10742.04</v>
      </c>
      <c r="Z24" s="2">
        <f t="shared" si="6"/>
        <v>10742.04</v>
      </c>
      <c r="AA24" s="2">
        <f t="shared" si="6"/>
        <v>10742.04</v>
      </c>
    </row>
    <row r="25" spans="1:27" x14ac:dyDescent="0.25">
      <c r="A25" s="734"/>
      <c r="B25" s="7" t="str">
        <f t="shared" si="2"/>
        <v>Ext Lighting</v>
      </c>
      <c r="C25" s="2">
        <f t="shared" si="2"/>
        <v>0</v>
      </c>
      <c r="D25" s="2">
        <f t="shared" ref="D25:AA25" si="7">IF(SUM($C$17:$N$17)=0,0,C25+D7)</f>
        <v>0</v>
      </c>
      <c r="E25" s="2">
        <f t="shared" si="7"/>
        <v>0</v>
      </c>
      <c r="F25" s="2">
        <f t="shared" si="7"/>
        <v>0</v>
      </c>
      <c r="G25" s="2">
        <f t="shared" si="7"/>
        <v>0</v>
      </c>
      <c r="H25" s="2">
        <f t="shared" si="7"/>
        <v>0</v>
      </c>
      <c r="I25" s="2">
        <f t="shared" si="7"/>
        <v>0</v>
      </c>
      <c r="J25" s="2">
        <f t="shared" si="7"/>
        <v>0</v>
      </c>
      <c r="K25" s="2">
        <f t="shared" si="7"/>
        <v>0</v>
      </c>
      <c r="L25" s="2">
        <f t="shared" si="7"/>
        <v>0</v>
      </c>
      <c r="M25" s="2">
        <f t="shared" si="7"/>
        <v>0</v>
      </c>
      <c r="N25" s="2">
        <f t="shared" si="7"/>
        <v>0</v>
      </c>
      <c r="O25" s="2">
        <f t="shared" si="7"/>
        <v>0</v>
      </c>
      <c r="P25" s="2">
        <f t="shared" si="7"/>
        <v>0</v>
      </c>
      <c r="Q25" s="2">
        <f t="shared" si="7"/>
        <v>0</v>
      </c>
      <c r="R25" s="2">
        <f t="shared" si="7"/>
        <v>0</v>
      </c>
      <c r="S25" s="2">
        <f t="shared" si="7"/>
        <v>0</v>
      </c>
      <c r="T25" s="2">
        <f t="shared" si="7"/>
        <v>0</v>
      </c>
      <c r="U25" s="2">
        <f t="shared" si="7"/>
        <v>0</v>
      </c>
      <c r="V25" s="2">
        <f t="shared" si="7"/>
        <v>0</v>
      </c>
      <c r="W25" s="2">
        <f t="shared" si="7"/>
        <v>0</v>
      </c>
      <c r="X25" s="2">
        <f t="shared" si="7"/>
        <v>0</v>
      </c>
      <c r="Y25" s="2">
        <f t="shared" si="7"/>
        <v>0</v>
      </c>
      <c r="Z25" s="2">
        <f t="shared" si="7"/>
        <v>0</v>
      </c>
      <c r="AA25" s="2">
        <f t="shared" si="7"/>
        <v>0</v>
      </c>
    </row>
    <row r="26" spans="1:27" x14ac:dyDescent="0.25">
      <c r="A26" s="734"/>
      <c r="B26" s="6" t="str">
        <f t="shared" si="2"/>
        <v>Heating</v>
      </c>
      <c r="C26" s="2">
        <f t="shared" si="2"/>
        <v>0</v>
      </c>
      <c r="D26" s="2">
        <f t="shared" ref="D26:AA26" si="8">IF(SUM($C$17:$N$17)=0,0,C26+D8)</f>
        <v>0</v>
      </c>
      <c r="E26" s="2">
        <f t="shared" si="8"/>
        <v>0</v>
      </c>
      <c r="F26" s="2">
        <f t="shared" si="8"/>
        <v>0</v>
      </c>
      <c r="G26" s="2">
        <f t="shared" si="8"/>
        <v>0</v>
      </c>
      <c r="H26" s="2">
        <f t="shared" si="8"/>
        <v>0</v>
      </c>
      <c r="I26" s="2">
        <f t="shared" si="8"/>
        <v>0</v>
      </c>
      <c r="J26" s="2">
        <f t="shared" si="8"/>
        <v>44923.59</v>
      </c>
      <c r="K26" s="2">
        <f t="shared" si="8"/>
        <v>44923.59</v>
      </c>
      <c r="L26" s="2">
        <f t="shared" si="8"/>
        <v>44923.59</v>
      </c>
      <c r="M26" s="2">
        <f t="shared" si="8"/>
        <v>44923.59</v>
      </c>
      <c r="N26" s="2">
        <f t="shared" si="8"/>
        <v>44923.59</v>
      </c>
      <c r="O26" s="2">
        <f t="shared" si="8"/>
        <v>44923.59</v>
      </c>
      <c r="P26" s="2">
        <f t="shared" si="8"/>
        <v>44923.59</v>
      </c>
      <c r="Q26" s="2">
        <f t="shared" si="8"/>
        <v>44923.59</v>
      </c>
      <c r="R26" s="2">
        <f t="shared" si="8"/>
        <v>44923.59</v>
      </c>
      <c r="S26" s="2">
        <f t="shared" si="8"/>
        <v>44923.59</v>
      </c>
      <c r="T26" s="2">
        <f t="shared" si="8"/>
        <v>44923.59</v>
      </c>
      <c r="U26" s="2">
        <f t="shared" si="8"/>
        <v>44923.59</v>
      </c>
      <c r="V26" s="2">
        <f t="shared" si="8"/>
        <v>44923.59</v>
      </c>
      <c r="W26" s="2">
        <f t="shared" si="8"/>
        <v>44923.59</v>
      </c>
      <c r="X26" s="2">
        <f t="shared" si="8"/>
        <v>44923.59</v>
      </c>
      <c r="Y26" s="2">
        <f t="shared" si="8"/>
        <v>44923.59</v>
      </c>
      <c r="Z26" s="2">
        <f t="shared" si="8"/>
        <v>44923.59</v>
      </c>
      <c r="AA26" s="2">
        <f t="shared" si="8"/>
        <v>44923.59</v>
      </c>
    </row>
    <row r="27" spans="1:27" x14ac:dyDescent="0.25">
      <c r="A27" s="734"/>
      <c r="B27" s="6" t="str">
        <f t="shared" si="2"/>
        <v>HVAC</v>
      </c>
      <c r="C27" s="2">
        <f t="shared" si="2"/>
        <v>0</v>
      </c>
      <c r="D27" s="2">
        <f t="shared" ref="D27:AA27" si="9">IF(SUM($C$17:$N$17)=0,0,C27+D9)</f>
        <v>0</v>
      </c>
      <c r="E27" s="2">
        <f t="shared" si="9"/>
        <v>0</v>
      </c>
      <c r="F27" s="2">
        <f t="shared" si="9"/>
        <v>0</v>
      </c>
      <c r="G27" s="2">
        <f t="shared" si="9"/>
        <v>0</v>
      </c>
      <c r="H27" s="2">
        <f t="shared" si="9"/>
        <v>0</v>
      </c>
      <c r="I27" s="2">
        <f t="shared" si="9"/>
        <v>0</v>
      </c>
      <c r="J27" s="2">
        <f t="shared" si="9"/>
        <v>5211.8100000000004</v>
      </c>
      <c r="K27" s="2">
        <f t="shared" si="9"/>
        <v>5211.8100000000004</v>
      </c>
      <c r="L27" s="2">
        <f>IF(SUM($C$17:$N$17)=0,0,K27+L9)</f>
        <v>5211.8100000000004</v>
      </c>
      <c r="M27" s="2">
        <f t="shared" si="9"/>
        <v>5211.8100000000004</v>
      </c>
      <c r="N27" s="2">
        <f t="shared" si="9"/>
        <v>5211.8100000000004</v>
      </c>
      <c r="O27" s="2">
        <f t="shared" si="9"/>
        <v>5211.8100000000004</v>
      </c>
      <c r="P27" s="2">
        <f t="shared" si="9"/>
        <v>5211.8100000000004</v>
      </c>
      <c r="Q27" s="2">
        <f t="shared" si="9"/>
        <v>5211.8100000000004</v>
      </c>
      <c r="R27" s="2">
        <f t="shared" si="9"/>
        <v>5211.8100000000004</v>
      </c>
      <c r="S27" s="2">
        <f t="shared" si="9"/>
        <v>5211.8100000000004</v>
      </c>
      <c r="T27" s="2">
        <f t="shared" si="9"/>
        <v>5211.8100000000004</v>
      </c>
      <c r="U27" s="2">
        <f t="shared" si="9"/>
        <v>5211.8100000000004</v>
      </c>
      <c r="V27" s="2">
        <f t="shared" si="9"/>
        <v>5211.8100000000004</v>
      </c>
      <c r="W27" s="2">
        <f t="shared" si="9"/>
        <v>5211.8100000000004</v>
      </c>
      <c r="X27" s="2">
        <f t="shared" si="9"/>
        <v>5211.8100000000004</v>
      </c>
      <c r="Y27" s="2">
        <f t="shared" si="9"/>
        <v>5211.8100000000004</v>
      </c>
      <c r="Z27" s="2">
        <f t="shared" si="9"/>
        <v>5211.8100000000004</v>
      </c>
      <c r="AA27" s="2">
        <f t="shared" si="9"/>
        <v>5211.8100000000004</v>
      </c>
    </row>
    <row r="28" spans="1:27" x14ac:dyDescent="0.25">
      <c r="A28" s="734"/>
      <c r="B28" s="6" t="str">
        <f t="shared" si="2"/>
        <v>Lighting</v>
      </c>
      <c r="C28" s="2">
        <f t="shared" si="2"/>
        <v>0</v>
      </c>
      <c r="D28" s="2">
        <f t="shared" ref="D28:AA28" si="10">IF(SUM($C$17:$N$17)=0,0,C28+D10)</f>
        <v>0</v>
      </c>
      <c r="E28" s="2">
        <f t="shared" si="10"/>
        <v>0</v>
      </c>
      <c r="F28" s="2">
        <f t="shared" si="10"/>
        <v>0</v>
      </c>
      <c r="G28" s="2">
        <f t="shared" si="10"/>
        <v>1358822</v>
      </c>
      <c r="H28" s="2">
        <f t="shared" si="10"/>
        <v>3274363</v>
      </c>
      <c r="I28" s="2">
        <f t="shared" si="10"/>
        <v>3736113</v>
      </c>
      <c r="J28" s="2">
        <f t="shared" si="10"/>
        <v>3880196</v>
      </c>
      <c r="K28" s="2">
        <f t="shared" si="10"/>
        <v>3880196</v>
      </c>
      <c r="L28" s="2">
        <f t="shared" si="10"/>
        <v>3880196</v>
      </c>
      <c r="M28" s="2">
        <f t="shared" si="10"/>
        <v>3880196</v>
      </c>
      <c r="N28" s="2">
        <f t="shared" si="10"/>
        <v>5960363.2775228964</v>
      </c>
      <c r="O28" s="2">
        <f t="shared" si="10"/>
        <v>5960363.2775228964</v>
      </c>
      <c r="P28" s="2">
        <f t="shared" si="10"/>
        <v>5960363.2775228964</v>
      </c>
      <c r="Q28" s="2">
        <f t="shared" si="10"/>
        <v>5960363.2775228964</v>
      </c>
      <c r="R28" s="2">
        <f t="shared" si="10"/>
        <v>5960363.2775228964</v>
      </c>
      <c r="S28" s="2">
        <f t="shared" si="10"/>
        <v>5960363.2775228964</v>
      </c>
      <c r="T28" s="2">
        <f t="shared" si="10"/>
        <v>5960363.2775228964</v>
      </c>
      <c r="U28" s="2">
        <f t="shared" si="10"/>
        <v>5960363.2775228964</v>
      </c>
      <c r="V28" s="2">
        <f t="shared" si="10"/>
        <v>5960363.2775228964</v>
      </c>
      <c r="W28" s="2">
        <f t="shared" si="10"/>
        <v>5960363.2775228964</v>
      </c>
      <c r="X28" s="2">
        <f t="shared" si="10"/>
        <v>5960363.2775228964</v>
      </c>
      <c r="Y28" s="2">
        <f t="shared" si="10"/>
        <v>5960363.2775228964</v>
      </c>
      <c r="Z28" s="2">
        <f t="shared" si="10"/>
        <v>5960363.2775228964</v>
      </c>
      <c r="AA28" s="2">
        <f t="shared" si="10"/>
        <v>5960363.2775228964</v>
      </c>
    </row>
    <row r="29" spans="1:27" x14ac:dyDescent="0.25">
      <c r="A29" s="734"/>
      <c r="B29" s="6" t="str">
        <f t="shared" si="2"/>
        <v>Miscellaneous</v>
      </c>
      <c r="C29" s="2">
        <f t="shared" si="2"/>
        <v>0</v>
      </c>
      <c r="D29" s="2">
        <f t="shared" ref="D29:AA29" si="11">IF(SUM($C$17:$N$17)=0,0,C29+D11)</f>
        <v>0</v>
      </c>
      <c r="E29" s="2">
        <f t="shared" si="11"/>
        <v>0</v>
      </c>
      <c r="F29" s="2">
        <f t="shared" si="11"/>
        <v>0</v>
      </c>
      <c r="G29" s="2">
        <f t="shared" si="11"/>
        <v>0</v>
      </c>
      <c r="H29" s="2">
        <f t="shared" si="11"/>
        <v>0</v>
      </c>
      <c r="I29" s="2">
        <f t="shared" si="11"/>
        <v>0</v>
      </c>
      <c r="J29" s="2">
        <f t="shared" si="11"/>
        <v>0</v>
      </c>
      <c r="K29" s="2">
        <f t="shared" si="11"/>
        <v>0</v>
      </c>
      <c r="L29" s="2">
        <f t="shared" si="11"/>
        <v>0</v>
      </c>
      <c r="M29" s="2">
        <f t="shared" si="11"/>
        <v>0</v>
      </c>
      <c r="N29" s="2">
        <f t="shared" si="11"/>
        <v>0</v>
      </c>
      <c r="O29" s="2">
        <f t="shared" si="11"/>
        <v>0</v>
      </c>
      <c r="P29" s="2">
        <f t="shared" si="11"/>
        <v>0</v>
      </c>
      <c r="Q29" s="2">
        <f t="shared" si="11"/>
        <v>0</v>
      </c>
      <c r="R29" s="2">
        <f t="shared" si="11"/>
        <v>0</v>
      </c>
      <c r="S29" s="2">
        <f t="shared" si="11"/>
        <v>0</v>
      </c>
      <c r="T29" s="2">
        <f t="shared" si="11"/>
        <v>0</v>
      </c>
      <c r="U29" s="2">
        <f t="shared" si="11"/>
        <v>0</v>
      </c>
      <c r="V29" s="2">
        <f t="shared" si="11"/>
        <v>0</v>
      </c>
      <c r="W29" s="2">
        <f t="shared" si="11"/>
        <v>0</v>
      </c>
      <c r="X29" s="2">
        <f t="shared" si="11"/>
        <v>0</v>
      </c>
      <c r="Y29" s="2">
        <f t="shared" si="11"/>
        <v>0</v>
      </c>
      <c r="Z29" s="2">
        <f t="shared" si="11"/>
        <v>0</v>
      </c>
      <c r="AA29" s="2">
        <f t="shared" si="11"/>
        <v>0</v>
      </c>
    </row>
    <row r="30" spans="1:27" ht="15" customHeight="1" x14ac:dyDescent="0.25">
      <c r="A30" s="734"/>
      <c r="B30" s="6" t="str">
        <f t="shared" si="2"/>
        <v>Motors</v>
      </c>
      <c r="C30" s="2">
        <f t="shared" si="2"/>
        <v>0</v>
      </c>
      <c r="D30" s="2">
        <f t="shared" ref="D30:AA30" si="12">IF(SUM($C$17:$N$17)=0,0,C30+D12)</f>
        <v>0</v>
      </c>
      <c r="E30" s="2">
        <f t="shared" si="12"/>
        <v>0</v>
      </c>
      <c r="F30" s="2">
        <f t="shared" si="12"/>
        <v>0</v>
      </c>
      <c r="G30" s="2">
        <f t="shared" si="12"/>
        <v>0</v>
      </c>
      <c r="H30" s="2">
        <f t="shared" si="12"/>
        <v>0</v>
      </c>
      <c r="I30" s="2">
        <f t="shared" si="12"/>
        <v>0</v>
      </c>
      <c r="J30" s="2">
        <f t="shared" si="12"/>
        <v>0</v>
      </c>
      <c r="K30" s="2">
        <f t="shared" si="12"/>
        <v>0</v>
      </c>
      <c r="L30" s="2">
        <f t="shared" si="12"/>
        <v>0</v>
      </c>
      <c r="M30" s="2">
        <f t="shared" si="12"/>
        <v>0</v>
      </c>
      <c r="N30" s="2">
        <f t="shared" si="12"/>
        <v>0</v>
      </c>
      <c r="O30" s="2">
        <f t="shared" si="12"/>
        <v>0</v>
      </c>
      <c r="P30" s="2">
        <f t="shared" si="12"/>
        <v>0</v>
      </c>
      <c r="Q30" s="2">
        <f t="shared" si="12"/>
        <v>0</v>
      </c>
      <c r="R30" s="2">
        <f t="shared" si="12"/>
        <v>0</v>
      </c>
      <c r="S30" s="2">
        <f t="shared" si="12"/>
        <v>0</v>
      </c>
      <c r="T30" s="2">
        <f t="shared" si="12"/>
        <v>0</v>
      </c>
      <c r="U30" s="2">
        <f t="shared" si="12"/>
        <v>0</v>
      </c>
      <c r="V30" s="2">
        <f t="shared" si="12"/>
        <v>0</v>
      </c>
      <c r="W30" s="2">
        <f t="shared" si="12"/>
        <v>0</v>
      </c>
      <c r="X30" s="2">
        <f t="shared" si="12"/>
        <v>0</v>
      </c>
      <c r="Y30" s="2">
        <f t="shared" si="12"/>
        <v>0</v>
      </c>
      <c r="Z30" s="2">
        <f t="shared" si="12"/>
        <v>0</v>
      </c>
      <c r="AA30" s="2">
        <f t="shared" si="12"/>
        <v>0</v>
      </c>
    </row>
    <row r="31" spans="1:27" x14ac:dyDescent="0.25">
      <c r="A31" s="734"/>
      <c r="B31" s="6" t="str">
        <f t="shared" si="2"/>
        <v>Process</v>
      </c>
      <c r="C31" s="2">
        <f t="shared" si="2"/>
        <v>0</v>
      </c>
      <c r="D31" s="2">
        <f t="shared" ref="D31:AA31" si="13">IF(SUM($C$17:$N$17)=0,0,C31+D13)</f>
        <v>0</v>
      </c>
      <c r="E31" s="2">
        <f t="shared" si="13"/>
        <v>0</v>
      </c>
      <c r="F31" s="2">
        <f t="shared" si="13"/>
        <v>0</v>
      </c>
      <c r="G31" s="2">
        <f t="shared" si="13"/>
        <v>0</v>
      </c>
      <c r="H31" s="2">
        <f t="shared" si="13"/>
        <v>0</v>
      </c>
      <c r="I31" s="2">
        <f t="shared" si="13"/>
        <v>0</v>
      </c>
      <c r="J31" s="2">
        <f t="shared" si="13"/>
        <v>0</v>
      </c>
      <c r="K31" s="2">
        <f t="shared" si="13"/>
        <v>0</v>
      </c>
      <c r="L31" s="2">
        <f t="shared" si="13"/>
        <v>0</v>
      </c>
      <c r="M31" s="2">
        <f t="shared" si="13"/>
        <v>0</v>
      </c>
      <c r="N31" s="2">
        <f t="shared" si="13"/>
        <v>0</v>
      </c>
      <c r="O31" s="2">
        <f t="shared" si="13"/>
        <v>0</v>
      </c>
      <c r="P31" s="2">
        <f t="shared" si="13"/>
        <v>0</v>
      </c>
      <c r="Q31" s="2">
        <f t="shared" si="13"/>
        <v>0</v>
      </c>
      <c r="R31" s="2">
        <f t="shared" si="13"/>
        <v>0</v>
      </c>
      <c r="S31" s="2">
        <f t="shared" si="13"/>
        <v>0</v>
      </c>
      <c r="T31" s="2">
        <f t="shared" si="13"/>
        <v>0</v>
      </c>
      <c r="U31" s="2">
        <f t="shared" si="13"/>
        <v>0</v>
      </c>
      <c r="V31" s="2">
        <f t="shared" si="13"/>
        <v>0</v>
      </c>
      <c r="W31" s="2">
        <f t="shared" si="13"/>
        <v>0</v>
      </c>
      <c r="X31" s="2">
        <f t="shared" si="13"/>
        <v>0</v>
      </c>
      <c r="Y31" s="2">
        <f t="shared" si="13"/>
        <v>0</v>
      </c>
      <c r="Z31" s="2">
        <f t="shared" si="13"/>
        <v>0</v>
      </c>
      <c r="AA31" s="2">
        <f t="shared" si="13"/>
        <v>0</v>
      </c>
    </row>
    <row r="32" spans="1:27" x14ac:dyDescent="0.25">
      <c r="A32" s="734"/>
      <c r="B32" s="6" t="str">
        <f t="shared" si="2"/>
        <v>Refrigeration</v>
      </c>
      <c r="C32" s="2">
        <f t="shared" si="2"/>
        <v>0</v>
      </c>
      <c r="D32" s="2">
        <f t="shared" ref="D32:AA32" si="14">IF(SUM($C$17:$N$17)=0,0,C32+D14)</f>
        <v>0</v>
      </c>
      <c r="E32" s="2">
        <f t="shared" si="14"/>
        <v>0</v>
      </c>
      <c r="F32" s="2">
        <f t="shared" si="14"/>
        <v>0</v>
      </c>
      <c r="G32" s="2">
        <f t="shared" si="14"/>
        <v>0</v>
      </c>
      <c r="H32" s="2">
        <f t="shared" si="14"/>
        <v>0</v>
      </c>
      <c r="I32" s="2">
        <f t="shared" si="14"/>
        <v>0</v>
      </c>
      <c r="J32" s="2">
        <f t="shared" si="14"/>
        <v>0</v>
      </c>
      <c r="K32" s="2">
        <f t="shared" si="14"/>
        <v>0</v>
      </c>
      <c r="L32" s="2">
        <f t="shared" si="14"/>
        <v>0</v>
      </c>
      <c r="M32" s="2">
        <f t="shared" si="14"/>
        <v>0</v>
      </c>
      <c r="N32" s="2">
        <f t="shared" si="14"/>
        <v>0</v>
      </c>
      <c r="O32" s="2">
        <f t="shared" si="14"/>
        <v>0</v>
      </c>
      <c r="P32" s="2">
        <f t="shared" si="14"/>
        <v>0</v>
      </c>
      <c r="Q32" s="2">
        <f t="shared" si="14"/>
        <v>0</v>
      </c>
      <c r="R32" s="2">
        <f t="shared" si="14"/>
        <v>0</v>
      </c>
      <c r="S32" s="2">
        <f t="shared" si="14"/>
        <v>0</v>
      </c>
      <c r="T32" s="2">
        <f t="shared" si="14"/>
        <v>0</v>
      </c>
      <c r="U32" s="2">
        <f t="shared" si="14"/>
        <v>0</v>
      </c>
      <c r="V32" s="2">
        <f t="shared" si="14"/>
        <v>0</v>
      </c>
      <c r="W32" s="2">
        <f t="shared" si="14"/>
        <v>0</v>
      </c>
      <c r="X32" s="2">
        <f t="shared" si="14"/>
        <v>0</v>
      </c>
      <c r="Y32" s="2">
        <f t="shared" si="14"/>
        <v>0</v>
      </c>
      <c r="Z32" s="2">
        <f t="shared" si="14"/>
        <v>0</v>
      </c>
      <c r="AA32" s="2">
        <f t="shared" si="14"/>
        <v>0</v>
      </c>
    </row>
    <row r="33" spans="1:27" x14ac:dyDescent="0.25">
      <c r="A33" s="734"/>
      <c r="B33" s="6" t="str">
        <f t="shared" si="2"/>
        <v>Water Heating</v>
      </c>
      <c r="C33" s="2">
        <f t="shared" si="2"/>
        <v>0</v>
      </c>
      <c r="D33" s="2">
        <f t="shared" ref="D33:AA33" si="15">IF(SUM($C$17:$N$17)=0,0,C33+D15)</f>
        <v>0</v>
      </c>
      <c r="E33" s="2">
        <f t="shared" si="15"/>
        <v>0</v>
      </c>
      <c r="F33" s="2">
        <f t="shared" si="15"/>
        <v>0</v>
      </c>
      <c r="G33" s="2">
        <f t="shared" si="15"/>
        <v>0</v>
      </c>
      <c r="H33" s="2">
        <f t="shared" si="15"/>
        <v>0</v>
      </c>
      <c r="I33" s="2">
        <f t="shared" si="15"/>
        <v>0</v>
      </c>
      <c r="J33" s="2">
        <f t="shared" si="15"/>
        <v>0</v>
      </c>
      <c r="K33" s="2">
        <f t="shared" si="15"/>
        <v>0</v>
      </c>
      <c r="L33" s="2">
        <f t="shared" si="15"/>
        <v>0</v>
      </c>
      <c r="M33" s="2">
        <f t="shared" si="15"/>
        <v>0</v>
      </c>
      <c r="N33" s="2">
        <f t="shared" si="15"/>
        <v>0</v>
      </c>
      <c r="O33" s="2">
        <f t="shared" si="15"/>
        <v>0</v>
      </c>
      <c r="P33" s="2">
        <f t="shared" si="15"/>
        <v>0</v>
      </c>
      <c r="Q33" s="2">
        <f t="shared" si="15"/>
        <v>0</v>
      </c>
      <c r="R33" s="2">
        <f t="shared" si="15"/>
        <v>0</v>
      </c>
      <c r="S33" s="2">
        <f t="shared" si="15"/>
        <v>0</v>
      </c>
      <c r="T33" s="2">
        <f t="shared" si="15"/>
        <v>0</v>
      </c>
      <c r="U33" s="2">
        <f t="shared" si="15"/>
        <v>0</v>
      </c>
      <c r="V33" s="2">
        <f t="shared" si="15"/>
        <v>0</v>
      </c>
      <c r="W33" s="2">
        <f t="shared" si="15"/>
        <v>0</v>
      </c>
      <c r="X33" s="2">
        <f t="shared" si="15"/>
        <v>0</v>
      </c>
      <c r="Y33" s="2">
        <f t="shared" si="15"/>
        <v>0</v>
      </c>
      <c r="Z33" s="2">
        <f t="shared" si="15"/>
        <v>0</v>
      </c>
      <c r="AA33" s="2">
        <f t="shared" si="15"/>
        <v>0</v>
      </c>
    </row>
    <row r="34" spans="1:27" ht="15" customHeight="1" x14ac:dyDescent="0.25">
      <c r="A34" s="734"/>
      <c r="B34" s="6" t="str">
        <f t="shared" si="2"/>
        <v xml:space="preserve"> </v>
      </c>
      <c r="C34" s="2"/>
      <c r="D34" s="2"/>
      <c r="E34" s="2"/>
      <c r="F34" s="2"/>
      <c r="G34" s="2"/>
      <c r="H34" s="2"/>
      <c r="I34" s="2"/>
      <c r="J34" s="2"/>
      <c r="K34" s="2"/>
      <c r="L34" s="2"/>
      <c r="M34" s="2"/>
      <c r="N34" s="2"/>
      <c r="O34" s="2"/>
      <c r="P34" s="2"/>
      <c r="Q34" s="2"/>
      <c r="R34" s="2"/>
      <c r="S34" s="2"/>
      <c r="T34" s="2"/>
      <c r="U34" s="2"/>
      <c r="V34" s="2"/>
      <c r="W34" s="2"/>
      <c r="X34" s="2"/>
      <c r="Y34" s="2"/>
      <c r="Z34" s="2"/>
      <c r="AA34" s="2"/>
    </row>
    <row r="35" spans="1:27" ht="15" customHeight="1" thickBot="1" x14ac:dyDescent="0.3">
      <c r="A35" s="735"/>
      <c r="B35" s="136" t="str">
        <f t="shared" si="2"/>
        <v>Monthly kWh</v>
      </c>
      <c r="C35" s="166">
        <f>SUM(C21:C34)</f>
        <v>0</v>
      </c>
      <c r="D35" s="166">
        <f t="shared" ref="D35:AA35" si="16">SUM(D21:D34)</f>
        <v>0</v>
      </c>
      <c r="E35" s="166">
        <f t="shared" si="16"/>
        <v>0</v>
      </c>
      <c r="F35" s="166">
        <f t="shared" si="16"/>
        <v>0</v>
      </c>
      <c r="G35" s="166">
        <f t="shared" si="16"/>
        <v>1358822</v>
      </c>
      <c r="H35" s="166">
        <f t="shared" si="16"/>
        <v>3274363</v>
      </c>
      <c r="I35" s="166">
        <f t="shared" si="16"/>
        <v>3736113</v>
      </c>
      <c r="J35" s="166">
        <f t="shared" si="16"/>
        <v>3941073.44</v>
      </c>
      <c r="K35" s="166">
        <f t="shared" si="16"/>
        <v>3941073.44</v>
      </c>
      <c r="L35" s="166">
        <f t="shared" si="16"/>
        <v>3941073.44</v>
      </c>
      <c r="M35" s="166">
        <f t="shared" si="16"/>
        <v>3941073.44</v>
      </c>
      <c r="N35" s="166">
        <f t="shared" si="16"/>
        <v>6021240.7175228968</v>
      </c>
      <c r="O35" s="166">
        <f t="shared" si="16"/>
        <v>6021240.7175228968</v>
      </c>
      <c r="P35" s="166">
        <f t="shared" si="16"/>
        <v>6021240.7175228968</v>
      </c>
      <c r="Q35" s="166">
        <f t="shared" si="16"/>
        <v>6021240.7175228968</v>
      </c>
      <c r="R35" s="166">
        <f t="shared" si="16"/>
        <v>6021240.7175228968</v>
      </c>
      <c r="S35" s="166">
        <f t="shared" si="16"/>
        <v>6021240.7175228968</v>
      </c>
      <c r="T35" s="166">
        <f t="shared" si="16"/>
        <v>6021240.7175228968</v>
      </c>
      <c r="U35" s="166">
        <f t="shared" si="16"/>
        <v>6021240.7175228968</v>
      </c>
      <c r="V35" s="166">
        <f t="shared" si="16"/>
        <v>6021240.7175228968</v>
      </c>
      <c r="W35" s="166">
        <f t="shared" si="16"/>
        <v>6021240.7175228968</v>
      </c>
      <c r="X35" s="166">
        <f t="shared" si="16"/>
        <v>6021240.7175228968</v>
      </c>
      <c r="Y35" s="166">
        <f t="shared" si="16"/>
        <v>6021240.7175228968</v>
      </c>
      <c r="Z35" s="166">
        <f t="shared" si="16"/>
        <v>6021240.7175228968</v>
      </c>
      <c r="AA35" s="166">
        <f t="shared" si="16"/>
        <v>6021240.7175228968</v>
      </c>
    </row>
    <row r="36" spans="1:27" x14ac:dyDescent="0.25">
      <c r="A36" s="308"/>
      <c r="B36" s="301"/>
      <c r="C36" s="302"/>
      <c r="D36" s="301"/>
      <c r="E36" s="302"/>
      <c r="F36" s="301"/>
      <c r="G36" s="301"/>
      <c r="H36" s="302"/>
      <c r="I36" s="301"/>
      <c r="J36" s="301"/>
      <c r="K36" s="302"/>
      <c r="L36" s="301"/>
      <c r="M36" s="301"/>
      <c r="N36" s="289" t="s">
        <v>169</v>
      </c>
      <c r="O36" s="212">
        <f>SUM(C3:N16)</f>
        <v>6021240.7175228959</v>
      </c>
      <c r="P36" s="301"/>
      <c r="Q36" s="302"/>
      <c r="R36" s="301"/>
      <c r="S36" s="301"/>
      <c r="T36" s="302"/>
      <c r="U36" s="301"/>
      <c r="V36" s="301"/>
      <c r="W36" s="302"/>
      <c r="X36" s="301"/>
      <c r="Y36" s="301"/>
      <c r="Z36" s="302"/>
      <c r="AA36" s="301"/>
    </row>
    <row r="37" spans="1:27" ht="15.75" thickBot="1" x14ac:dyDescent="0.3">
      <c r="C37" s="222"/>
      <c r="D37" s="222"/>
      <c r="E37" s="222"/>
      <c r="F37" s="222"/>
      <c r="G37" s="222"/>
      <c r="H37" s="222"/>
      <c r="I37" s="222"/>
      <c r="J37" s="222"/>
      <c r="K37" s="222"/>
      <c r="L37" s="222"/>
      <c r="M37" s="222"/>
      <c r="N37" s="222"/>
      <c r="O37" s="222"/>
      <c r="P37" s="222"/>
      <c r="Q37" s="222"/>
      <c r="R37" s="222"/>
      <c r="S37" s="222"/>
      <c r="T37" s="222"/>
      <c r="U37" s="222"/>
      <c r="V37" s="222"/>
      <c r="W37" s="222"/>
      <c r="X37" s="222"/>
      <c r="Y37" s="222"/>
      <c r="Z37" s="222"/>
      <c r="AA37" s="222"/>
    </row>
    <row r="38" spans="1:27" ht="16.350000000000001" customHeight="1" thickBot="1" x14ac:dyDescent="0.3">
      <c r="A38" s="736" t="s">
        <v>14</v>
      </c>
      <c r="B38" s="313" t="s">
        <v>10</v>
      </c>
      <c r="C38" s="102">
        <f>C$2</f>
        <v>45658</v>
      </c>
      <c r="D38" s="102">
        <f t="shared" ref="D38:AA38" si="17">D$2</f>
        <v>45689</v>
      </c>
      <c r="E38" s="102">
        <f t="shared" si="17"/>
        <v>45717</v>
      </c>
      <c r="F38" s="102">
        <f t="shared" si="17"/>
        <v>45748</v>
      </c>
      <c r="G38" s="102">
        <f t="shared" si="17"/>
        <v>45778</v>
      </c>
      <c r="H38" s="102">
        <f t="shared" si="17"/>
        <v>45809</v>
      </c>
      <c r="I38" s="102">
        <f t="shared" si="17"/>
        <v>45839</v>
      </c>
      <c r="J38" s="102">
        <f t="shared" si="17"/>
        <v>45870</v>
      </c>
      <c r="K38" s="102">
        <f t="shared" si="17"/>
        <v>45901</v>
      </c>
      <c r="L38" s="102">
        <f t="shared" si="17"/>
        <v>45931</v>
      </c>
      <c r="M38" s="102">
        <f t="shared" si="17"/>
        <v>45962</v>
      </c>
      <c r="N38" s="102">
        <f t="shared" si="17"/>
        <v>45992</v>
      </c>
      <c r="O38" s="102">
        <f t="shared" si="17"/>
        <v>46023</v>
      </c>
      <c r="P38" s="102">
        <f t="shared" si="17"/>
        <v>46054</v>
      </c>
      <c r="Q38" s="102">
        <f t="shared" si="17"/>
        <v>46082</v>
      </c>
      <c r="R38" s="102">
        <f t="shared" si="17"/>
        <v>46113</v>
      </c>
      <c r="S38" s="102">
        <f t="shared" si="17"/>
        <v>46143</v>
      </c>
      <c r="T38" s="102">
        <f t="shared" si="17"/>
        <v>46174</v>
      </c>
      <c r="U38" s="102">
        <f t="shared" si="17"/>
        <v>46204</v>
      </c>
      <c r="V38" s="102">
        <f t="shared" si="17"/>
        <v>46235</v>
      </c>
      <c r="W38" s="102">
        <f t="shared" si="17"/>
        <v>46266</v>
      </c>
      <c r="X38" s="102">
        <f t="shared" si="17"/>
        <v>46296</v>
      </c>
      <c r="Y38" s="102">
        <f t="shared" si="17"/>
        <v>46327</v>
      </c>
      <c r="Z38" s="102">
        <f t="shared" si="17"/>
        <v>46357</v>
      </c>
      <c r="AA38" s="102">
        <f t="shared" si="17"/>
        <v>46388</v>
      </c>
    </row>
    <row r="39" spans="1:27" ht="15" customHeight="1" x14ac:dyDescent="0.25">
      <c r="A39" s="737"/>
      <c r="B39" s="312" t="str">
        <f t="shared" ref="B39:B53" si="18">B21</f>
        <v>Air Comp</v>
      </c>
      <c r="C39" s="2">
        <v>0</v>
      </c>
      <c r="D39" s="2">
        <v>0</v>
      </c>
      <c r="E39" s="2">
        <v>0</v>
      </c>
      <c r="F39" s="2">
        <v>0</v>
      </c>
      <c r="G39" s="2">
        <f>F39</f>
        <v>0</v>
      </c>
      <c r="H39" s="2">
        <f t="shared" ref="H39:AA39" si="19">G39</f>
        <v>0</v>
      </c>
      <c r="I39" s="2">
        <f t="shared" si="19"/>
        <v>0</v>
      </c>
      <c r="J39" s="2">
        <f t="shared" si="19"/>
        <v>0</v>
      </c>
      <c r="K39" s="2">
        <f t="shared" si="19"/>
        <v>0</v>
      </c>
      <c r="L39" s="2">
        <f t="shared" si="19"/>
        <v>0</v>
      </c>
      <c r="M39" s="2">
        <f t="shared" si="19"/>
        <v>0</v>
      </c>
      <c r="N39" s="2">
        <f t="shared" si="19"/>
        <v>0</v>
      </c>
      <c r="O39" s="2">
        <f t="shared" si="19"/>
        <v>0</v>
      </c>
      <c r="P39" s="2">
        <f t="shared" si="19"/>
        <v>0</v>
      </c>
      <c r="Q39" s="2">
        <f t="shared" si="19"/>
        <v>0</v>
      </c>
      <c r="R39" s="2">
        <f t="shared" si="19"/>
        <v>0</v>
      </c>
      <c r="S39" s="2">
        <f t="shared" si="19"/>
        <v>0</v>
      </c>
      <c r="T39" s="2">
        <f t="shared" si="19"/>
        <v>0</v>
      </c>
      <c r="U39" s="2">
        <f t="shared" si="19"/>
        <v>0</v>
      </c>
      <c r="V39" s="2">
        <f t="shared" si="19"/>
        <v>0</v>
      </c>
      <c r="W39" s="2">
        <f t="shared" si="19"/>
        <v>0</v>
      </c>
      <c r="X39" s="2">
        <f t="shared" si="19"/>
        <v>0</v>
      </c>
      <c r="Y39" s="2">
        <f t="shared" si="19"/>
        <v>0</v>
      </c>
      <c r="Z39" s="2">
        <f t="shared" si="19"/>
        <v>0</v>
      </c>
      <c r="AA39" s="2">
        <f t="shared" si="19"/>
        <v>0</v>
      </c>
    </row>
    <row r="40" spans="1:27" x14ac:dyDescent="0.25">
      <c r="A40" s="737"/>
      <c r="B40" s="7" t="str">
        <f t="shared" si="18"/>
        <v>Building Shell</v>
      </c>
      <c r="C40" s="2">
        <v>0</v>
      </c>
      <c r="D40" s="2">
        <v>0</v>
      </c>
      <c r="E40" s="2">
        <v>0</v>
      </c>
      <c r="F40" s="2">
        <v>0</v>
      </c>
      <c r="G40" s="2">
        <f t="shared" ref="G40:AA40" si="20">F40</f>
        <v>0</v>
      </c>
      <c r="H40" s="2">
        <f t="shared" si="20"/>
        <v>0</v>
      </c>
      <c r="I40" s="2">
        <f t="shared" si="20"/>
        <v>0</v>
      </c>
      <c r="J40" s="2">
        <f t="shared" si="20"/>
        <v>0</v>
      </c>
      <c r="K40" s="2">
        <f t="shared" si="20"/>
        <v>0</v>
      </c>
      <c r="L40" s="2">
        <f t="shared" si="20"/>
        <v>0</v>
      </c>
      <c r="M40" s="2">
        <f t="shared" si="20"/>
        <v>0</v>
      </c>
      <c r="N40" s="2">
        <f t="shared" si="20"/>
        <v>0</v>
      </c>
      <c r="O40" s="2">
        <f t="shared" si="20"/>
        <v>0</v>
      </c>
      <c r="P40" s="2">
        <f t="shared" si="20"/>
        <v>0</v>
      </c>
      <c r="Q40" s="2">
        <f t="shared" si="20"/>
        <v>0</v>
      </c>
      <c r="R40" s="2">
        <f t="shared" si="20"/>
        <v>0</v>
      </c>
      <c r="S40" s="2">
        <f t="shared" si="20"/>
        <v>0</v>
      </c>
      <c r="T40" s="2">
        <f t="shared" si="20"/>
        <v>0</v>
      </c>
      <c r="U40" s="2">
        <f t="shared" si="20"/>
        <v>0</v>
      </c>
      <c r="V40" s="2">
        <f t="shared" si="20"/>
        <v>0</v>
      </c>
      <c r="W40" s="2">
        <f t="shared" si="20"/>
        <v>0</v>
      </c>
      <c r="X40" s="2">
        <f t="shared" si="20"/>
        <v>0</v>
      </c>
      <c r="Y40" s="2">
        <f t="shared" si="20"/>
        <v>0</v>
      </c>
      <c r="Z40" s="2">
        <f t="shared" si="20"/>
        <v>0</v>
      </c>
      <c r="AA40" s="2">
        <f t="shared" si="20"/>
        <v>0</v>
      </c>
    </row>
    <row r="41" spans="1:27" x14ac:dyDescent="0.25">
      <c r="A41" s="737"/>
      <c r="B41" s="6" t="str">
        <f t="shared" si="18"/>
        <v>Cooking</v>
      </c>
      <c r="C41" s="2">
        <v>0</v>
      </c>
      <c r="D41" s="2">
        <v>0</v>
      </c>
      <c r="E41" s="2">
        <v>0</v>
      </c>
      <c r="F41" s="2">
        <v>0</v>
      </c>
      <c r="G41" s="2">
        <f t="shared" ref="G41:AA41" si="21">F41</f>
        <v>0</v>
      </c>
      <c r="H41" s="2">
        <f t="shared" si="21"/>
        <v>0</v>
      </c>
      <c r="I41" s="2">
        <f t="shared" si="21"/>
        <v>0</v>
      </c>
      <c r="J41" s="2">
        <f t="shared" si="21"/>
        <v>0</v>
      </c>
      <c r="K41" s="2">
        <f t="shared" si="21"/>
        <v>0</v>
      </c>
      <c r="L41" s="2">
        <f t="shared" si="21"/>
        <v>0</v>
      </c>
      <c r="M41" s="2">
        <f t="shared" si="21"/>
        <v>0</v>
      </c>
      <c r="N41" s="2">
        <f t="shared" si="21"/>
        <v>0</v>
      </c>
      <c r="O41" s="2">
        <f t="shared" si="21"/>
        <v>0</v>
      </c>
      <c r="P41" s="2">
        <f t="shared" si="21"/>
        <v>0</v>
      </c>
      <c r="Q41" s="2">
        <f t="shared" si="21"/>
        <v>0</v>
      </c>
      <c r="R41" s="2">
        <f t="shared" si="21"/>
        <v>0</v>
      </c>
      <c r="S41" s="2">
        <f t="shared" si="21"/>
        <v>0</v>
      </c>
      <c r="T41" s="2">
        <f t="shared" si="21"/>
        <v>0</v>
      </c>
      <c r="U41" s="2">
        <f t="shared" si="21"/>
        <v>0</v>
      </c>
      <c r="V41" s="2">
        <f t="shared" si="21"/>
        <v>0</v>
      </c>
      <c r="W41" s="2">
        <f t="shared" si="21"/>
        <v>0</v>
      </c>
      <c r="X41" s="2">
        <f t="shared" si="21"/>
        <v>0</v>
      </c>
      <c r="Y41" s="2">
        <f t="shared" si="21"/>
        <v>0</v>
      </c>
      <c r="Z41" s="2">
        <f t="shared" si="21"/>
        <v>0</v>
      </c>
      <c r="AA41" s="2">
        <f t="shared" si="21"/>
        <v>0</v>
      </c>
    </row>
    <row r="42" spans="1:27" x14ac:dyDescent="0.25">
      <c r="A42" s="737"/>
      <c r="B42" s="6" t="str">
        <f t="shared" si="18"/>
        <v>Cooling</v>
      </c>
      <c r="C42" s="2">
        <v>0</v>
      </c>
      <c r="D42" s="2">
        <v>0</v>
      </c>
      <c r="E42" s="2">
        <v>0</v>
      </c>
      <c r="F42" s="2">
        <v>0</v>
      </c>
      <c r="G42" s="2">
        <f t="shared" ref="G42:AA42" si="22">F42</f>
        <v>0</v>
      </c>
      <c r="H42" s="2">
        <f t="shared" si="22"/>
        <v>0</v>
      </c>
      <c r="I42" s="2">
        <f t="shared" si="22"/>
        <v>0</v>
      </c>
      <c r="J42" s="2">
        <f t="shared" si="22"/>
        <v>0</v>
      </c>
      <c r="K42" s="2">
        <f t="shared" si="22"/>
        <v>0</v>
      </c>
      <c r="L42" s="2">
        <f t="shared" si="22"/>
        <v>0</v>
      </c>
      <c r="M42" s="2">
        <f t="shared" si="22"/>
        <v>0</v>
      </c>
      <c r="N42" s="2">
        <f t="shared" si="22"/>
        <v>0</v>
      </c>
      <c r="O42" s="2">
        <f t="shared" si="22"/>
        <v>0</v>
      </c>
      <c r="P42" s="2">
        <f t="shared" si="22"/>
        <v>0</v>
      </c>
      <c r="Q42" s="2">
        <f t="shared" si="22"/>
        <v>0</v>
      </c>
      <c r="R42" s="2">
        <f t="shared" si="22"/>
        <v>0</v>
      </c>
      <c r="S42" s="2">
        <f t="shared" si="22"/>
        <v>0</v>
      </c>
      <c r="T42" s="2">
        <f t="shared" si="22"/>
        <v>0</v>
      </c>
      <c r="U42" s="2">
        <f t="shared" si="22"/>
        <v>0</v>
      </c>
      <c r="V42" s="2">
        <f t="shared" si="22"/>
        <v>0</v>
      </c>
      <c r="W42" s="2">
        <f t="shared" si="22"/>
        <v>0</v>
      </c>
      <c r="X42" s="2">
        <f t="shared" si="22"/>
        <v>0</v>
      </c>
      <c r="Y42" s="2">
        <f t="shared" si="22"/>
        <v>0</v>
      </c>
      <c r="Z42" s="2">
        <f t="shared" si="22"/>
        <v>0</v>
      </c>
      <c r="AA42" s="2">
        <f t="shared" si="22"/>
        <v>0</v>
      </c>
    </row>
    <row r="43" spans="1:27" x14ac:dyDescent="0.25">
      <c r="A43" s="737"/>
      <c r="B43" s="7" t="str">
        <f t="shared" si="18"/>
        <v>Ext Lighting</v>
      </c>
      <c r="C43" s="2">
        <v>0</v>
      </c>
      <c r="D43" s="2">
        <v>0</v>
      </c>
      <c r="E43" s="2">
        <v>0</v>
      </c>
      <c r="F43" s="2">
        <v>0</v>
      </c>
      <c r="G43" s="2">
        <f t="shared" ref="G43:AA43" si="23">F43</f>
        <v>0</v>
      </c>
      <c r="H43" s="2">
        <f t="shared" si="23"/>
        <v>0</v>
      </c>
      <c r="I43" s="2">
        <f t="shared" si="23"/>
        <v>0</v>
      </c>
      <c r="J43" s="2">
        <f t="shared" si="23"/>
        <v>0</v>
      </c>
      <c r="K43" s="2">
        <f t="shared" si="23"/>
        <v>0</v>
      </c>
      <c r="L43" s="2">
        <f t="shared" si="23"/>
        <v>0</v>
      </c>
      <c r="M43" s="2">
        <f t="shared" si="23"/>
        <v>0</v>
      </c>
      <c r="N43" s="2">
        <f t="shared" si="23"/>
        <v>0</v>
      </c>
      <c r="O43" s="2">
        <f t="shared" si="23"/>
        <v>0</v>
      </c>
      <c r="P43" s="2">
        <f t="shared" si="23"/>
        <v>0</v>
      </c>
      <c r="Q43" s="2">
        <f t="shared" si="23"/>
        <v>0</v>
      </c>
      <c r="R43" s="2">
        <f t="shared" si="23"/>
        <v>0</v>
      </c>
      <c r="S43" s="2">
        <f t="shared" si="23"/>
        <v>0</v>
      </c>
      <c r="T43" s="2">
        <f t="shared" si="23"/>
        <v>0</v>
      </c>
      <c r="U43" s="2">
        <f t="shared" si="23"/>
        <v>0</v>
      </c>
      <c r="V43" s="2">
        <f t="shared" si="23"/>
        <v>0</v>
      </c>
      <c r="W43" s="2">
        <f t="shared" si="23"/>
        <v>0</v>
      </c>
      <c r="X43" s="2">
        <f t="shared" si="23"/>
        <v>0</v>
      </c>
      <c r="Y43" s="2">
        <f t="shared" si="23"/>
        <v>0</v>
      </c>
      <c r="Z43" s="2">
        <f t="shared" si="23"/>
        <v>0</v>
      </c>
      <c r="AA43" s="2">
        <f t="shared" si="23"/>
        <v>0</v>
      </c>
    </row>
    <row r="44" spans="1:27" x14ac:dyDescent="0.25">
      <c r="A44" s="737"/>
      <c r="B44" s="6" t="str">
        <f t="shared" si="18"/>
        <v>Heating</v>
      </c>
      <c r="C44" s="2">
        <v>0</v>
      </c>
      <c r="D44" s="2">
        <v>0</v>
      </c>
      <c r="E44" s="2">
        <v>0</v>
      </c>
      <c r="F44" s="2">
        <v>0</v>
      </c>
      <c r="G44" s="2">
        <f t="shared" ref="G44:AA44" si="24">F44</f>
        <v>0</v>
      </c>
      <c r="H44" s="2">
        <f t="shared" si="24"/>
        <v>0</v>
      </c>
      <c r="I44" s="2">
        <f t="shared" si="24"/>
        <v>0</v>
      </c>
      <c r="J44" s="2">
        <f t="shared" si="24"/>
        <v>0</v>
      </c>
      <c r="K44" s="2">
        <f t="shared" si="24"/>
        <v>0</v>
      </c>
      <c r="L44" s="2">
        <f t="shared" si="24"/>
        <v>0</v>
      </c>
      <c r="M44" s="2">
        <f t="shared" si="24"/>
        <v>0</v>
      </c>
      <c r="N44" s="2">
        <f t="shared" si="24"/>
        <v>0</v>
      </c>
      <c r="O44" s="2">
        <f t="shared" si="24"/>
        <v>0</v>
      </c>
      <c r="P44" s="2">
        <f t="shared" si="24"/>
        <v>0</v>
      </c>
      <c r="Q44" s="2">
        <f t="shared" si="24"/>
        <v>0</v>
      </c>
      <c r="R44" s="2">
        <f t="shared" si="24"/>
        <v>0</v>
      </c>
      <c r="S44" s="2">
        <f t="shared" si="24"/>
        <v>0</v>
      </c>
      <c r="T44" s="2">
        <f t="shared" si="24"/>
        <v>0</v>
      </c>
      <c r="U44" s="2">
        <f t="shared" si="24"/>
        <v>0</v>
      </c>
      <c r="V44" s="2">
        <f t="shared" si="24"/>
        <v>0</v>
      </c>
      <c r="W44" s="2">
        <f t="shared" si="24"/>
        <v>0</v>
      </c>
      <c r="X44" s="2">
        <f t="shared" si="24"/>
        <v>0</v>
      </c>
      <c r="Y44" s="2">
        <f t="shared" si="24"/>
        <v>0</v>
      </c>
      <c r="Z44" s="2">
        <f t="shared" si="24"/>
        <v>0</v>
      </c>
      <c r="AA44" s="2">
        <f t="shared" si="24"/>
        <v>0</v>
      </c>
    </row>
    <row r="45" spans="1:27" x14ac:dyDescent="0.25">
      <c r="A45" s="737"/>
      <c r="B45" s="6" t="str">
        <f t="shared" si="18"/>
        <v>HVAC</v>
      </c>
      <c r="C45" s="2">
        <v>0</v>
      </c>
      <c r="D45" s="2">
        <v>0</v>
      </c>
      <c r="E45" s="2">
        <v>0</v>
      </c>
      <c r="F45" s="2">
        <v>0</v>
      </c>
      <c r="G45" s="2">
        <f t="shared" ref="G45:AA45" si="25">F45</f>
        <v>0</v>
      </c>
      <c r="H45" s="2">
        <f t="shared" si="25"/>
        <v>0</v>
      </c>
      <c r="I45" s="2">
        <f t="shared" si="25"/>
        <v>0</v>
      </c>
      <c r="J45" s="2">
        <f t="shared" si="25"/>
        <v>0</v>
      </c>
      <c r="K45" s="2">
        <f t="shared" si="25"/>
        <v>0</v>
      </c>
      <c r="L45" s="2">
        <f t="shared" si="25"/>
        <v>0</v>
      </c>
      <c r="M45" s="2">
        <f t="shared" si="25"/>
        <v>0</v>
      </c>
      <c r="N45" s="2">
        <f t="shared" si="25"/>
        <v>0</v>
      </c>
      <c r="O45" s="2">
        <f t="shared" si="25"/>
        <v>0</v>
      </c>
      <c r="P45" s="2">
        <f t="shared" si="25"/>
        <v>0</v>
      </c>
      <c r="Q45" s="2">
        <f t="shared" si="25"/>
        <v>0</v>
      </c>
      <c r="R45" s="2">
        <f t="shared" si="25"/>
        <v>0</v>
      </c>
      <c r="S45" s="2">
        <f t="shared" si="25"/>
        <v>0</v>
      </c>
      <c r="T45" s="2">
        <f t="shared" si="25"/>
        <v>0</v>
      </c>
      <c r="U45" s="2">
        <f t="shared" si="25"/>
        <v>0</v>
      </c>
      <c r="V45" s="2">
        <f t="shared" si="25"/>
        <v>0</v>
      </c>
      <c r="W45" s="2">
        <f t="shared" si="25"/>
        <v>0</v>
      </c>
      <c r="X45" s="2">
        <f t="shared" si="25"/>
        <v>0</v>
      </c>
      <c r="Y45" s="2">
        <f t="shared" si="25"/>
        <v>0</v>
      </c>
      <c r="Z45" s="2">
        <f t="shared" si="25"/>
        <v>0</v>
      </c>
      <c r="AA45" s="2">
        <f t="shared" si="25"/>
        <v>0</v>
      </c>
    </row>
    <row r="46" spans="1:27" x14ac:dyDescent="0.25">
      <c r="A46" s="737"/>
      <c r="B46" s="6" t="str">
        <f t="shared" si="18"/>
        <v>Lighting</v>
      </c>
      <c r="C46" s="2">
        <v>0</v>
      </c>
      <c r="D46" s="2">
        <v>0</v>
      </c>
      <c r="E46" s="2">
        <v>0</v>
      </c>
      <c r="F46" s="2">
        <v>0</v>
      </c>
      <c r="G46" s="2">
        <f t="shared" ref="G46:AA46" si="26">F46</f>
        <v>0</v>
      </c>
      <c r="H46" s="2">
        <f t="shared" si="26"/>
        <v>0</v>
      </c>
      <c r="I46" s="2">
        <f t="shared" si="26"/>
        <v>0</v>
      </c>
      <c r="J46" s="2">
        <f t="shared" si="26"/>
        <v>0</v>
      </c>
      <c r="K46" s="2">
        <f t="shared" si="26"/>
        <v>0</v>
      </c>
      <c r="L46" s="2">
        <f t="shared" si="26"/>
        <v>0</v>
      </c>
      <c r="M46" s="2">
        <f t="shared" si="26"/>
        <v>0</v>
      </c>
      <c r="N46" s="2">
        <f t="shared" si="26"/>
        <v>0</v>
      </c>
      <c r="O46" s="2">
        <f t="shared" si="26"/>
        <v>0</v>
      </c>
      <c r="P46" s="2">
        <f t="shared" si="26"/>
        <v>0</v>
      </c>
      <c r="Q46" s="2">
        <f t="shared" si="26"/>
        <v>0</v>
      </c>
      <c r="R46" s="2">
        <f t="shared" si="26"/>
        <v>0</v>
      </c>
      <c r="S46" s="2">
        <f t="shared" si="26"/>
        <v>0</v>
      </c>
      <c r="T46" s="2">
        <f t="shared" si="26"/>
        <v>0</v>
      </c>
      <c r="U46" s="2">
        <f t="shared" si="26"/>
        <v>0</v>
      </c>
      <c r="V46" s="2">
        <f t="shared" si="26"/>
        <v>0</v>
      </c>
      <c r="W46" s="2">
        <f t="shared" si="26"/>
        <v>0</v>
      </c>
      <c r="X46" s="2">
        <f t="shared" si="26"/>
        <v>0</v>
      </c>
      <c r="Y46" s="2">
        <f t="shared" si="26"/>
        <v>0</v>
      </c>
      <c r="Z46" s="2">
        <f t="shared" si="26"/>
        <v>0</v>
      </c>
      <c r="AA46" s="2">
        <f t="shared" si="26"/>
        <v>0</v>
      </c>
    </row>
    <row r="47" spans="1:27" x14ac:dyDescent="0.25">
      <c r="A47" s="737"/>
      <c r="B47" s="6" t="str">
        <f t="shared" si="18"/>
        <v>Miscellaneous</v>
      </c>
      <c r="C47" s="2">
        <v>0</v>
      </c>
      <c r="D47" s="2">
        <v>0</v>
      </c>
      <c r="E47" s="2">
        <v>0</v>
      </c>
      <c r="F47" s="2">
        <v>0</v>
      </c>
      <c r="G47" s="2">
        <f t="shared" ref="G47:AA47" si="27">F47</f>
        <v>0</v>
      </c>
      <c r="H47" s="2">
        <f t="shared" si="27"/>
        <v>0</v>
      </c>
      <c r="I47" s="2">
        <f t="shared" si="27"/>
        <v>0</v>
      </c>
      <c r="J47" s="2">
        <f t="shared" si="27"/>
        <v>0</v>
      </c>
      <c r="K47" s="2">
        <f t="shared" si="27"/>
        <v>0</v>
      </c>
      <c r="L47" s="2">
        <f t="shared" si="27"/>
        <v>0</v>
      </c>
      <c r="M47" s="2">
        <f t="shared" si="27"/>
        <v>0</v>
      </c>
      <c r="N47" s="2">
        <f t="shared" si="27"/>
        <v>0</v>
      </c>
      <c r="O47" s="2">
        <f t="shared" si="27"/>
        <v>0</v>
      </c>
      <c r="P47" s="2">
        <f t="shared" si="27"/>
        <v>0</v>
      </c>
      <c r="Q47" s="2">
        <f t="shared" si="27"/>
        <v>0</v>
      </c>
      <c r="R47" s="2">
        <f t="shared" si="27"/>
        <v>0</v>
      </c>
      <c r="S47" s="2">
        <f t="shared" si="27"/>
        <v>0</v>
      </c>
      <c r="T47" s="2">
        <f t="shared" si="27"/>
        <v>0</v>
      </c>
      <c r="U47" s="2">
        <f t="shared" si="27"/>
        <v>0</v>
      </c>
      <c r="V47" s="2">
        <f t="shared" si="27"/>
        <v>0</v>
      </c>
      <c r="W47" s="2">
        <f t="shared" si="27"/>
        <v>0</v>
      </c>
      <c r="X47" s="2">
        <f t="shared" si="27"/>
        <v>0</v>
      </c>
      <c r="Y47" s="2">
        <f t="shared" si="27"/>
        <v>0</v>
      </c>
      <c r="Z47" s="2">
        <f t="shared" si="27"/>
        <v>0</v>
      </c>
      <c r="AA47" s="2">
        <f t="shared" si="27"/>
        <v>0</v>
      </c>
    </row>
    <row r="48" spans="1:27" ht="15" customHeight="1" x14ac:dyDescent="0.25">
      <c r="A48" s="737"/>
      <c r="B48" s="6" t="str">
        <f t="shared" si="18"/>
        <v>Motors</v>
      </c>
      <c r="C48" s="2">
        <v>0</v>
      </c>
      <c r="D48" s="2">
        <v>0</v>
      </c>
      <c r="E48" s="2">
        <v>0</v>
      </c>
      <c r="F48" s="2">
        <v>0</v>
      </c>
      <c r="G48" s="2">
        <f t="shared" ref="G48:AA48" si="28">F48</f>
        <v>0</v>
      </c>
      <c r="H48" s="2">
        <f t="shared" si="28"/>
        <v>0</v>
      </c>
      <c r="I48" s="2">
        <f t="shared" si="28"/>
        <v>0</v>
      </c>
      <c r="J48" s="2">
        <f t="shared" si="28"/>
        <v>0</v>
      </c>
      <c r="K48" s="2">
        <f t="shared" si="28"/>
        <v>0</v>
      </c>
      <c r="L48" s="2">
        <f t="shared" si="28"/>
        <v>0</v>
      </c>
      <c r="M48" s="2">
        <f t="shared" si="28"/>
        <v>0</v>
      </c>
      <c r="N48" s="2">
        <f t="shared" si="28"/>
        <v>0</v>
      </c>
      <c r="O48" s="2">
        <f t="shared" si="28"/>
        <v>0</v>
      </c>
      <c r="P48" s="2">
        <f t="shared" si="28"/>
        <v>0</v>
      </c>
      <c r="Q48" s="2">
        <f t="shared" si="28"/>
        <v>0</v>
      </c>
      <c r="R48" s="2">
        <f t="shared" si="28"/>
        <v>0</v>
      </c>
      <c r="S48" s="2">
        <f t="shared" si="28"/>
        <v>0</v>
      </c>
      <c r="T48" s="2">
        <f t="shared" si="28"/>
        <v>0</v>
      </c>
      <c r="U48" s="2">
        <f t="shared" si="28"/>
        <v>0</v>
      </c>
      <c r="V48" s="2">
        <f t="shared" si="28"/>
        <v>0</v>
      </c>
      <c r="W48" s="2">
        <f t="shared" si="28"/>
        <v>0</v>
      </c>
      <c r="X48" s="2">
        <f t="shared" si="28"/>
        <v>0</v>
      </c>
      <c r="Y48" s="2">
        <f t="shared" si="28"/>
        <v>0</v>
      </c>
      <c r="Z48" s="2">
        <f t="shared" si="28"/>
        <v>0</v>
      </c>
      <c r="AA48" s="2">
        <f t="shared" si="28"/>
        <v>0</v>
      </c>
    </row>
    <row r="49" spans="1:28" x14ac:dyDescent="0.25">
      <c r="A49" s="737"/>
      <c r="B49" s="6" t="str">
        <f t="shared" si="18"/>
        <v>Process</v>
      </c>
      <c r="C49" s="2">
        <v>0</v>
      </c>
      <c r="D49" s="2">
        <v>0</v>
      </c>
      <c r="E49" s="2">
        <v>0</v>
      </c>
      <c r="F49" s="2">
        <v>0</v>
      </c>
      <c r="G49" s="2">
        <f t="shared" ref="G49:AA49" si="29">F49</f>
        <v>0</v>
      </c>
      <c r="H49" s="2">
        <f t="shared" si="29"/>
        <v>0</v>
      </c>
      <c r="I49" s="2">
        <f t="shared" si="29"/>
        <v>0</v>
      </c>
      <c r="J49" s="2">
        <f t="shared" si="29"/>
        <v>0</v>
      </c>
      <c r="K49" s="2">
        <f t="shared" si="29"/>
        <v>0</v>
      </c>
      <c r="L49" s="2">
        <f t="shared" si="29"/>
        <v>0</v>
      </c>
      <c r="M49" s="2">
        <f t="shared" si="29"/>
        <v>0</v>
      </c>
      <c r="N49" s="2">
        <f t="shared" si="29"/>
        <v>0</v>
      </c>
      <c r="O49" s="2">
        <f t="shared" si="29"/>
        <v>0</v>
      </c>
      <c r="P49" s="2">
        <f t="shared" si="29"/>
        <v>0</v>
      </c>
      <c r="Q49" s="2">
        <f t="shared" si="29"/>
        <v>0</v>
      </c>
      <c r="R49" s="2">
        <f t="shared" si="29"/>
        <v>0</v>
      </c>
      <c r="S49" s="2">
        <f t="shared" si="29"/>
        <v>0</v>
      </c>
      <c r="T49" s="2">
        <f t="shared" si="29"/>
        <v>0</v>
      </c>
      <c r="U49" s="2">
        <f t="shared" si="29"/>
        <v>0</v>
      </c>
      <c r="V49" s="2">
        <f t="shared" si="29"/>
        <v>0</v>
      </c>
      <c r="W49" s="2">
        <f t="shared" si="29"/>
        <v>0</v>
      </c>
      <c r="X49" s="2">
        <f t="shared" si="29"/>
        <v>0</v>
      </c>
      <c r="Y49" s="2">
        <f t="shared" si="29"/>
        <v>0</v>
      </c>
      <c r="Z49" s="2">
        <f t="shared" si="29"/>
        <v>0</v>
      </c>
      <c r="AA49" s="2">
        <f t="shared" si="29"/>
        <v>0</v>
      </c>
    </row>
    <row r="50" spans="1:28" x14ac:dyDescent="0.25">
      <c r="A50" s="737"/>
      <c r="B50" s="6" t="str">
        <f t="shared" si="18"/>
        <v>Refrigeration</v>
      </c>
      <c r="C50" s="2">
        <v>0</v>
      </c>
      <c r="D50" s="2">
        <v>0</v>
      </c>
      <c r="E50" s="2">
        <v>0</v>
      </c>
      <c r="F50" s="2">
        <v>0</v>
      </c>
      <c r="G50" s="2">
        <f t="shared" ref="G50:AA50" si="30">F50</f>
        <v>0</v>
      </c>
      <c r="H50" s="2">
        <f t="shared" si="30"/>
        <v>0</v>
      </c>
      <c r="I50" s="2">
        <f t="shared" si="30"/>
        <v>0</v>
      </c>
      <c r="J50" s="2">
        <f t="shared" si="30"/>
        <v>0</v>
      </c>
      <c r="K50" s="2">
        <f t="shared" si="30"/>
        <v>0</v>
      </c>
      <c r="L50" s="2">
        <f t="shared" si="30"/>
        <v>0</v>
      </c>
      <c r="M50" s="2">
        <f t="shared" si="30"/>
        <v>0</v>
      </c>
      <c r="N50" s="2">
        <f t="shared" si="30"/>
        <v>0</v>
      </c>
      <c r="O50" s="2">
        <f t="shared" si="30"/>
        <v>0</v>
      </c>
      <c r="P50" s="2">
        <f t="shared" si="30"/>
        <v>0</v>
      </c>
      <c r="Q50" s="2">
        <f t="shared" si="30"/>
        <v>0</v>
      </c>
      <c r="R50" s="2">
        <f t="shared" si="30"/>
        <v>0</v>
      </c>
      <c r="S50" s="2">
        <f t="shared" si="30"/>
        <v>0</v>
      </c>
      <c r="T50" s="2">
        <f t="shared" si="30"/>
        <v>0</v>
      </c>
      <c r="U50" s="2">
        <f t="shared" si="30"/>
        <v>0</v>
      </c>
      <c r="V50" s="2">
        <f t="shared" si="30"/>
        <v>0</v>
      </c>
      <c r="W50" s="2">
        <f t="shared" si="30"/>
        <v>0</v>
      </c>
      <c r="X50" s="2">
        <f t="shared" si="30"/>
        <v>0</v>
      </c>
      <c r="Y50" s="2">
        <f t="shared" si="30"/>
        <v>0</v>
      </c>
      <c r="Z50" s="2">
        <f t="shared" si="30"/>
        <v>0</v>
      </c>
      <c r="AA50" s="2">
        <f t="shared" si="30"/>
        <v>0</v>
      </c>
    </row>
    <row r="51" spans="1:28" x14ac:dyDescent="0.25">
      <c r="A51" s="737"/>
      <c r="B51" s="6" t="str">
        <f t="shared" si="18"/>
        <v>Water Heating</v>
      </c>
      <c r="C51" s="2">
        <v>0</v>
      </c>
      <c r="D51" s="2">
        <v>0</v>
      </c>
      <c r="E51" s="2">
        <v>0</v>
      </c>
      <c r="F51" s="2">
        <v>0</v>
      </c>
      <c r="G51" s="2">
        <f t="shared" ref="G51:AA51" si="31">F51</f>
        <v>0</v>
      </c>
      <c r="H51" s="2">
        <f t="shared" si="31"/>
        <v>0</v>
      </c>
      <c r="I51" s="2">
        <f t="shared" si="31"/>
        <v>0</v>
      </c>
      <c r="J51" s="2">
        <f t="shared" si="31"/>
        <v>0</v>
      </c>
      <c r="K51" s="2">
        <f t="shared" si="31"/>
        <v>0</v>
      </c>
      <c r="L51" s="2">
        <f t="shared" si="31"/>
        <v>0</v>
      </c>
      <c r="M51" s="2">
        <f t="shared" si="31"/>
        <v>0</v>
      </c>
      <c r="N51" s="2">
        <f t="shared" si="31"/>
        <v>0</v>
      </c>
      <c r="O51" s="2">
        <f t="shared" si="31"/>
        <v>0</v>
      </c>
      <c r="P51" s="2">
        <f t="shared" si="31"/>
        <v>0</v>
      </c>
      <c r="Q51" s="2">
        <f t="shared" si="31"/>
        <v>0</v>
      </c>
      <c r="R51" s="2">
        <f t="shared" si="31"/>
        <v>0</v>
      </c>
      <c r="S51" s="2">
        <f t="shared" si="31"/>
        <v>0</v>
      </c>
      <c r="T51" s="2">
        <f t="shared" si="31"/>
        <v>0</v>
      </c>
      <c r="U51" s="2">
        <f t="shared" si="31"/>
        <v>0</v>
      </c>
      <c r="V51" s="2">
        <f t="shared" si="31"/>
        <v>0</v>
      </c>
      <c r="W51" s="2">
        <f t="shared" si="31"/>
        <v>0</v>
      </c>
      <c r="X51" s="2">
        <f t="shared" si="31"/>
        <v>0</v>
      </c>
      <c r="Y51" s="2">
        <f t="shared" si="31"/>
        <v>0</v>
      </c>
      <c r="Z51" s="2">
        <f t="shared" si="31"/>
        <v>0</v>
      </c>
      <c r="AA51" s="2">
        <f t="shared" si="31"/>
        <v>0</v>
      </c>
    </row>
    <row r="52" spans="1:28" ht="15" customHeight="1" x14ac:dyDescent="0.25">
      <c r="A52" s="737"/>
      <c r="B52" s="6" t="str">
        <f t="shared" si="18"/>
        <v xml:space="preserve"> </v>
      </c>
      <c r="C52" s="2"/>
      <c r="D52" s="2"/>
      <c r="E52" s="2"/>
      <c r="F52" s="2"/>
      <c r="G52" s="2"/>
      <c r="H52" s="2"/>
      <c r="I52" s="2"/>
      <c r="J52" s="2"/>
      <c r="K52" s="2"/>
      <c r="L52" s="2"/>
      <c r="M52" s="2"/>
      <c r="N52" s="2"/>
      <c r="O52" s="2"/>
      <c r="P52" s="2"/>
      <c r="Q52" s="2"/>
      <c r="R52" s="2"/>
      <c r="S52" s="2"/>
      <c r="T52" s="2"/>
      <c r="U52" s="2"/>
      <c r="V52" s="2"/>
      <c r="W52" s="2"/>
      <c r="X52" s="2"/>
      <c r="Y52" s="2"/>
      <c r="Z52" s="2"/>
      <c r="AA52" s="2"/>
    </row>
    <row r="53" spans="1:28" ht="15" customHeight="1" thickBot="1" x14ac:dyDescent="0.3">
      <c r="A53" s="738"/>
      <c r="B53" s="136" t="str">
        <f t="shared" si="18"/>
        <v>Monthly kWh</v>
      </c>
      <c r="C53" s="166">
        <f>SUM(C39:C52)</f>
        <v>0</v>
      </c>
      <c r="D53" s="166">
        <f t="shared" ref="D53:AA53" si="32">SUM(D39:D52)</f>
        <v>0</v>
      </c>
      <c r="E53" s="166">
        <f t="shared" si="32"/>
        <v>0</v>
      </c>
      <c r="F53" s="166">
        <f t="shared" si="32"/>
        <v>0</v>
      </c>
      <c r="G53" s="166">
        <f t="shared" si="32"/>
        <v>0</v>
      </c>
      <c r="H53" s="166">
        <f t="shared" si="32"/>
        <v>0</v>
      </c>
      <c r="I53" s="166">
        <f t="shared" si="32"/>
        <v>0</v>
      </c>
      <c r="J53" s="166">
        <f t="shared" si="32"/>
        <v>0</v>
      </c>
      <c r="K53" s="166">
        <f t="shared" si="32"/>
        <v>0</v>
      </c>
      <c r="L53" s="166">
        <f t="shared" si="32"/>
        <v>0</v>
      </c>
      <c r="M53" s="166">
        <f t="shared" si="32"/>
        <v>0</v>
      </c>
      <c r="N53" s="166">
        <f t="shared" si="32"/>
        <v>0</v>
      </c>
      <c r="O53" s="166">
        <f t="shared" si="32"/>
        <v>0</v>
      </c>
      <c r="P53" s="166">
        <f t="shared" si="32"/>
        <v>0</v>
      </c>
      <c r="Q53" s="166">
        <f t="shared" si="32"/>
        <v>0</v>
      </c>
      <c r="R53" s="166">
        <f t="shared" si="32"/>
        <v>0</v>
      </c>
      <c r="S53" s="166">
        <f t="shared" si="32"/>
        <v>0</v>
      </c>
      <c r="T53" s="166">
        <f t="shared" si="32"/>
        <v>0</v>
      </c>
      <c r="U53" s="166">
        <f t="shared" si="32"/>
        <v>0</v>
      </c>
      <c r="V53" s="166">
        <f t="shared" si="32"/>
        <v>0</v>
      </c>
      <c r="W53" s="166">
        <f t="shared" si="32"/>
        <v>0</v>
      </c>
      <c r="X53" s="166">
        <f t="shared" si="32"/>
        <v>0</v>
      </c>
      <c r="Y53" s="166">
        <f t="shared" si="32"/>
        <v>0</v>
      </c>
      <c r="Z53" s="166">
        <f t="shared" si="32"/>
        <v>0</v>
      </c>
      <c r="AA53" s="166">
        <f t="shared" si="32"/>
        <v>0</v>
      </c>
    </row>
    <row r="54" spans="1:28" x14ac:dyDescent="0.25">
      <c r="A54" s="308"/>
      <c r="B54" s="301"/>
      <c r="C54" s="302"/>
      <c r="D54" s="301"/>
      <c r="E54" s="302"/>
      <c r="F54" s="301"/>
      <c r="G54" s="301"/>
      <c r="H54" s="302"/>
      <c r="I54" s="301"/>
      <c r="J54" s="301"/>
      <c r="K54" s="302"/>
      <c r="L54" s="301"/>
      <c r="M54" s="301"/>
      <c r="N54" s="302"/>
      <c r="O54" s="301"/>
      <c r="P54" s="301"/>
      <c r="Q54" s="302"/>
      <c r="R54" s="301"/>
      <c r="S54" s="301"/>
      <c r="T54" s="302"/>
      <c r="U54" s="301"/>
      <c r="V54" s="301"/>
      <c r="W54" s="302"/>
      <c r="X54" s="301"/>
      <c r="Y54" s="301"/>
      <c r="Z54" s="302"/>
      <c r="AA54" s="301"/>
    </row>
    <row r="55" spans="1:28" ht="15.75" thickBot="1" x14ac:dyDescent="0.3">
      <c r="A55" s="298" t="s">
        <v>206</v>
      </c>
      <c r="B55" s="296"/>
      <c r="C55" s="296"/>
      <c r="D55" s="296"/>
      <c r="E55" s="296"/>
      <c r="F55" s="296"/>
      <c r="G55" s="296"/>
      <c r="H55" s="308"/>
      <c r="I55" s="308"/>
      <c r="J55" s="308"/>
      <c r="K55" s="308"/>
      <c r="L55" s="308"/>
      <c r="M55" s="308"/>
      <c r="N55" s="308"/>
      <c r="O55" s="308"/>
      <c r="P55" s="308"/>
      <c r="Q55" s="308"/>
      <c r="R55" s="308"/>
      <c r="S55" s="308"/>
      <c r="T55" s="308"/>
      <c r="U55" s="308"/>
      <c r="V55" s="308"/>
      <c r="W55" s="308"/>
      <c r="X55" s="308"/>
      <c r="Y55" s="308"/>
      <c r="Z55" s="308"/>
      <c r="AA55" s="308"/>
      <c r="AB55" s="137"/>
    </row>
    <row r="56" spans="1:28" ht="16.350000000000001" customHeight="1" thickBot="1" x14ac:dyDescent="0.3">
      <c r="A56" s="745" t="s">
        <v>207</v>
      </c>
      <c r="B56" s="313" t="s">
        <v>10</v>
      </c>
      <c r="C56" s="102">
        <f>C$2</f>
        <v>45658</v>
      </c>
      <c r="D56" s="102">
        <f t="shared" ref="D56:AA56" si="33">D$2</f>
        <v>45689</v>
      </c>
      <c r="E56" s="102">
        <f t="shared" si="33"/>
        <v>45717</v>
      </c>
      <c r="F56" s="102">
        <f t="shared" si="33"/>
        <v>45748</v>
      </c>
      <c r="G56" s="102">
        <f t="shared" si="33"/>
        <v>45778</v>
      </c>
      <c r="H56" s="102">
        <f t="shared" si="33"/>
        <v>45809</v>
      </c>
      <c r="I56" s="102">
        <f t="shared" si="33"/>
        <v>45839</v>
      </c>
      <c r="J56" s="102">
        <f t="shared" si="33"/>
        <v>45870</v>
      </c>
      <c r="K56" s="102">
        <f t="shared" si="33"/>
        <v>45901</v>
      </c>
      <c r="L56" s="102">
        <f t="shared" si="33"/>
        <v>45931</v>
      </c>
      <c r="M56" s="102">
        <f t="shared" si="33"/>
        <v>45962</v>
      </c>
      <c r="N56" s="102">
        <f t="shared" si="33"/>
        <v>45992</v>
      </c>
      <c r="O56" s="102">
        <f t="shared" si="33"/>
        <v>46023</v>
      </c>
      <c r="P56" s="102">
        <f t="shared" si="33"/>
        <v>46054</v>
      </c>
      <c r="Q56" s="102">
        <f t="shared" si="33"/>
        <v>46082</v>
      </c>
      <c r="R56" s="102">
        <f t="shared" si="33"/>
        <v>46113</v>
      </c>
      <c r="S56" s="102">
        <f t="shared" si="33"/>
        <v>46143</v>
      </c>
      <c r="T56" s="102">
        <f t="shared" si="33"/>
        <v>46174</v>
      </c>
      <c r="U56" s="102">
        <f t="shared" si="33"/>
        <v>46204</v>
      </c>
      <c r="V56" s="102">
        <f t="shared" si="33"/>
        <v>46235</v>
      </c>
      <c r="W56" s="102">
        <f t="shared" si="33"/>
        <v>46266</v>
      </c>
      <c r="X56" s="102">
        <f t="shared" si="33"/>
        <v>46296</v>
      </c>
      <c r="Y56" s="102">
        <f t="shared" si="33"/>
        <v>46327</v>
      </c>
      <c r="Z56" s="102">
        <f t="shared" si="33"/>
        <v>46357</v>
      </c>
      <c r="AA56" s="102">
        <f t="shared" si="33"/>
        <v>46388</v>
      </c>
    </row>
    <row r="57" spans="1:28" ht="15" customHeight="1" x14ac:dyDescent="0.25">
      <c r="A57" s="746"/>
      <c r="B57" s="312" t="str">
        <f t="shared" ref="B57:B71" si="34">B39</f>
        <v>Air Comp</v>
      </c>
      <c r="C57" s="2">
        <f>(C3*0.5)-C39</f>
        <v>0</v>
      </c>
      <c r="D57" s="2">
        <f>(D3*0.5)+C21-D39</f>
        <v>0</v>
      </c>
      <c r="E57" s="2">
        <f t="shared" ref="E57:AA57" si="35">(E3*0.5)+D21-E39</f>
        <v>0</v>
      </c>
      <c r="F57" s="2">
        <f t="shared" si="35"/>
        <v>0</v>
      </c>
      <c r="G57" s="2">
        <f t="shared" si="35"/>
        <v>0</v>
      </c>
      <c r="H57" s="2">
        <f t="shared" si="35"/>
        <v>0</v>
      </c>
      <c r="I57" s="2">
        <f t="shared" si="35"/>
        <v>0</v>
      </c>
      <c r="J57" s="2">
        <f t="shared" si="35"/>
        <v>0</v>
      </c>
      <c r="K57" s="2">
        <f t="shared" si="35"/>
        <v>0</v>
      </c>
      <c r="L57" s="2">
        <f t="shared" si="35"/>
        <v>0</v>
      </c>
      <c r="M57" s="2">
        <f t="shared" si="35"/>
        <v>0</v>
      </c>
      <c r="N57" s="2">
        <f t="shared" si="35"/>
        <v>0</v>
      </c>
      <c r="O57" s="2">
        <f t="shared" si="35"/>
        <v>0</v>
      </c>
      <c r="P57" s="2">
        <f t="shared" si="35"/>
        <v>0</v>
      </c>
      <c r="Q57" s="2">
        <f t="shared" si="35"/>
        <v>0</v>
      </c>
      <c r="R57" s="2">
        <f t="shared" si="35"/>
        <v>0</v>
      </c>
      <c r="S57" s="2">
        <f t="shared" si="35"/>
        <v>0</v>
      </c>
      <c r="T57" s="2">
        <f t="shared" si="35"/>
        <v>0</v>
      </c>
      <c r="U57" s="2">
        <f t="shared" si="35"/>
        <v>0</v>
      </c>
      <c r="V57" s="2">
        <f t="shared" si="35"/>
        <v>0</v>
      </c>
      <c r="W57" s="2">
        <f t="shared" si="35"/>
        <v>0</v>
      </c>
      <c r="X57" s="2">
        <f t="shared" si="35"/>
        <v>0</v>
      </c>
      <c r="Y57" s="2">
        <f t="shared" si="35"/>
        <v>0</v>
      </c>
      <c r="Z57" s="2">
        <f t="shared" si="35"/>
        <v>0</v>
      </c>
      <c r="AA57" s="2">
        <f t="shared" si="35"/>
        <v>0</v>
      </c>
    </row>
    <row r="58" spans="1:28" x14ac:dyDescent="0.25">
      <c r="A58" s="746"/>
      <c r="B58" s="7" t="str">
        <f t="shared" si="34"/>
        <v>Building Shell</v>
      </c>
      <c r="C58" s="2">
        <f t="shared" ref="C58:C69" si="36">(C4*0.5)-C40</f>
        <v>0</v>
      </c>
      <c r="D58" s="2">
        <f t="shared" ref="D58:AA58" si="37">(D4*0.5)+C22-D40</f>
        <v>0</v>
      </c>
      <c r="E58" s="2">
        <f t="shared" si="37"/>
        <v>0</v>
      </c>
      <c r="F58" s="2">
        <f t="shared" si="37"/>
        <v>0</v>
      </c>
      <c r="G58" s="2">
        <f t="shared" si="37"/>
        <v>0</v>
      </c>
      <c r="H58" s="2">
        <f t="shared" si="37"/>
        <v>0</v>
      </c>
      <c r="I58" s="2">
        <f t="shared" si="37"/>
        <v>0</v>
      </c>
      <c r="J58" s="2">
        <f t="shared" si="37"/>
        <v>0</v>
      </c>
      <c r="K58" s="2">
        <f t="shared" si="37"/>
        <v>0</v>
      </c>
      <c r="L58" s="2">
        <f t="shared" si="37"/>
        <v>0</v>
      </c>
      <c r="M58" s="2">
        <f t="shared" si="37"/>
        <v>0</v>
      </c>
      <c r="N58" s="2">
        <f t="shared" si="37"/>
        <v>0</v>
      </c>
      <c r="O58" s="2">
        <f t="shared" si="37"/>
        <v>0</v>
      </c>
      <c r="P58" s="2">
        <f t="shared" si="37"/>
        <v>0</v>
      </c>
      <c r="Q58" s="2">
        <f t="shared" si="37"/>
        <v>0</v>
      </c>
      <c r="R58" s="2">
        <f t="shared" si="37"/>
        <v>0</v>
      </c>
      <c r="S58" s="2">
        <f t="shared" si="37"/>
        <v>0</v>
      </c>
      <c r="T58" s="2">
        <f t="shared" si="37"/>
        <v>0</v>
      </c>
      <c r="U58" s="2">
        <f t="shared" si="37"/>
        <v>0</v>
      </c>
      <c r="V58" s="2">
        <f t="shared" si="37"/>
        <v>0</v>
      </c>
      <c r="W58" s="2">
        <f t="shared" si="37"/>
        <v>0</v>
      </c>
      <c r="X58" s="2">
        <f t="shared" si="37"/>
        <v>0</v>
      </c>
      <c r="Y58" s="2">
        <f t="shared" si="37"/>
        <v>0</v>
      </c>
      <c r="Z58" s="2">
        <f t="shared" si="37"/>
        <v>0</v>
      </c>
      <c r="AA58" s="2">
        <f t="shared" si="37"/>
        <v>0</v>
      </c>
    </row>
    <row r="59" spans="1:28" x14ac:dyDescent="0.25">
      <c r="A59" s="746"/>
      <c r="B59" s="6" t="str">
        <f t="shared" si="34"/>
        <v>Cooking</v>
      </c>
      <c r="C59" s="2">
        <f t="shared" si="36"/>
        <v>0</v>
      </c>
      <c r="D59" s="2">
        <f t="shared" ref="D59:AA59" si="38">(D5*0.5)+C23-D41</f>
        <v>0</v>
      </c>
      <c r="E59" s="2">
        <f t="shared" si="38"/>
        <v>0</v>
      </c>
      <c r="F59" s="2">
        <f t="shared" si="38"/>
        <v>0</v>
      </c>
      <c r="G59" s="2">
        <f t="shared" si="38"/>
        <v>0</v>
      </c>
      <c r="H59" s="2">
        <f t="shared" si="38"/>
        <v>0</v>
      </c>
      <c r="I59" s="2">
        <f t="shared" si="38"/>
        <v>0</v>
      </c>
      <c r="J59" s="2">
        <f t="shared" si="38"/>
        <v>0</v>
      </c>
      <c r="K59" s="2">
        <f t="shared" si="38"/>
        <v>0</v>
      </c>
      <c r="L59" s="2">
        <f t="shared" si="38"/>
        <v>0</v>
      </c>
      <c r="M59" s="2">
        <f t="shared" si="38"/>
        <v>0</v>
      </c>
      <c r="N59" s="2">
        <f t="shared" si="38"/>
        <v>0</v>
      </c>
      <c r="O59" s="2">
        <f t="shared" si="38"/>
        <v>0</v>
      </c>
      <c r="P59" s="2">
        <f t="shared" si="38"/>
        <v>0</v>
      </c>
      <c r="Q59" s="2">
        <f t="shared" si="38"/>
        <v>0</v>
      </c>
      <c r="R59" s="2">
        <f t="shared" si="38"/>
        <v>0</v>
      </c>
      <c r="S59" s="2">
        <f t="shared" si="38"/>
        <v>0</v>
      </c>
      <c r="T59" s="2">
        <f t="shared" si="38"/>
        <v>0</v>
      </c>
      <c r="U59" s="2">
        <f t="shared" si="38"/>
        <v>0</v>
      </c>
      <c r="V59" s="2">
        <f t="shared" si="38"/>
        <v>0</v>
      </c>
      <c r="W59" s="2">
        <f t="shared" si="38"/>
        <v>0</v>
      </c>
      <c r="X59" s="2">
        <f t="shared" si="38"/>
        <v>0</v>
      </c>
      <c r="Y59" s="2">
        <f t="shared" si="38"/>
        <v>0</v>
      </c>
      <c r="Z59" s="2">
        <f t="shared" si="38"/>
        <v>0</v>
      </c>
      <c r="AA59" s="2">
        <f t="shared" si="38"/>
        <v>0</v>
      </c>
    </row>
    <row r="60" spans="1:28" x14ac:dyDescent="0.25">
      <c r="A60" s="746"/>
      <c r="B60" s="6" t="str">
        <f t="shared" si="34"/>
        <v>Cooling</v>
      </c>
      <c r="C60" s="2">
        <f t="shared" si="36"/>
        <v>0</v>
      </c>
      <c r="D60" s="2">
        <f t="shared" ref="D60:AA60" si="39">(D6*0.5)+C24-D42</f>
        <v>0</v>
      </c>
      <c r="E60" s="2">
        <f t="shared" si="39"/>
        <v>0</v>
      </c>
      <c r="F60" s="2">
        <f t="shared" si="39"/>
        <v>0</v>
      </c>
      <c r="G60" s="2">
        <f t="shared" si="39"/>
        <v>0</v>
      </c>
      <c r="H60" s="2">
        <f t="shared" si="39"/>
        <v>0</v>
      </c>
      <c r="I60" s="2">
        <f t="shared" si="39"/>
        <v>0</v>
      </c>
      <c r="J60" s="2">
        <f t="shared" si="39"/>
        <v>5371.02</v>
      </c>
      <c r="K60" s="2">
        <f t="shared" si="39"/>
        <v>10742.04</v>
      </c>
      <c r="L60" s="2">
        <f t="shared" si="39"/>
        <v>10742.04</v>
      </c>
      <c r="M60" s="2">
        <f t="shared" si="39"/>
        <v>10742.04</v>
      </c>
      <c r="N60" s="2">
        <f t="shared" si="39"/>
        <v>10742.04</v>
      </c>
      <c r="O60" s="2">
        <f t="shared" si="39"/>
        <v>10742.04</v>
      </c>
      <c r="P60" s="2">
        <f t="shared" si="39"/>
        <v>10742.04</v>
      </c>
      <c r="Q60" s="2">
        <f t="shared" si="39"/>
        <v>10742.04</v>
      </c>
      <c r="R60" s="2">
        <f t="shared" si="39"/>
        <v>10742.04</v>
      </c>
      <c r="S60" s="2">
        <f t="shared" si="39"/>
        <v>10742.04</v>
      </c>
      <c r="T60" s="2">
        <f t="shared" si="39"/>
        <v>10742.04</v>
      </c>
      <c r="U60" s="2">
        <f t="shared" si="39"/>
        <v>10742.04</v>
      </c>
      <c r="V60" s="2">
        <f t="shared" si="39"/>
        <v>10742.04</v>
      </c>
      <c r="W60" s="2">
        <f t="shared" si="39"/>
        <v>10742.04</v>
      </c>
      <c r="X60" s="2">
        <f t="shared" si="39"/>
        <v>10742.04</v>
      </c>
      <c r="Y60" s="2">
        <f t="shared" si="39"/>
        <v>10742.04</v>
      </c>
      <c r="Z60" s="2">
        <f t="shared" si="39"/>
        <v>10742.04</v>
      </c>
      <c r="AA60" s="2">
        <f t="shared" si="39"/>
        <v>10742.04</v>
      </c>
    </row>
    <row r="61" spans="1:28" x14ac:dyDescent="0.25">
      <c r="A61" s="746"/>
      <c r="B61" s="7" t="str">
        <f t="shared" si="34"/>
        <v>Ext Lighting</v>
      </c>
      <c r="C61" s="2">
        <f t="shared" si="36"/>
        <v>0</v>
      </c>
      <c r="D61" s="2">
        <f t="shared" ref="D61:AA61" si="40">(D7*0.5)+C25-D43</f>
        <v>0</v>
      </c>
      <c r="E61" s="2">
        <f t="shared" si="40"/>
        <v>0</v>
      </c>
      <c r="F61" s="2">
        <f t="shared" si="40"/>
        <v>0</v>
      </c>
      <c r="G61" s="2">
        <f t="shared" si="40"/>
        <v>0</v>
      </c>
      <c r="H61" s="2">
        <f t="shared" si="40"/>
        <v>0</v>
      </c>
      <c r="I61" s="2">
        <f t="shared" si="40"/>
        <v>0</v>
      </c>
      <c r="J61" s="2">
        <f t="shared" si="40"/>
        <v>0</v>
      </c>
      <c r="K61" s="2">
        <f t="shared" si="40"/>
        <v>0</v>
      </c>
      <c r="L61" s="2">
        <f t="shared" si="40"/>
        <v>0</v>
      </c>
      <c r="M61" s="2">
        <f t="shared" si="40"/>
        <v>0</v>
      </c>
      <c r="N61" s="2">
        <f t="shared" si="40"/>
        <v>0</v>
      </c>
      <c r="O61" s="2">
        <f t="shared" si="40"/>
        <v>0</v>
      </c>
      <c r="P61" s="2">
        <f t="shared" si="40"/>
        <v>0</v>
      </c>
      <c r="Q61" s="2">
        <f t="shared" si="40"/>
        <v>0</v>
      </c>
      <c r="R61" s="2">
        <f t="shared" si="40"/>
        <v>0</v>
      </c>
      <c r="S61" s="2">
        <f t="shared" si="40"/>
        <v>0</v>
      </c>
      <c r="T61" s="2">
        <f t="shared" si="40"/>
        <v>0</v>
      </c>
      <c r="U61" s="2">
        <f t="shared" si="40"/>
        <v>0</v>
      </c>
      <c r="V61" s="2">
        <f t="shared" si="40"/>
        <v>0</v>
      </c>
      <c r="W61" s="2">
        <f t="shared" si="40"/>
        <v>0</v>
      </c>
      <c r="X61" s="2">
        <f t="shared" si="40"/>
        <v>0</v>
      </c>
      <c r="Y61" s="2">
        <f t="shared" si="40"/>
        <v>0</v>
      </c>
      <c r="Z61" s="2">
        <f t="shared" si="40"/>
        <v>0</v>
      </c>
      <c r="AA61" s="2">
        <f t="shared" si="40"/>
        <v>0</v>
      </c>
    </row>
    <row r="62" spans="1:28" x14ac:dyDescent="0.25">
      <c r="A62" s="746"/>
      <c r="B62" s="6" t="str">
        <f t="shared" si="34"/>
        <v>Heating</v>
      </c>
      <c r="C62" s="2">
        <f t="shared" si="36"/>
        <v>0</v>
      </c>
      <c r="D62" s="2">
        <f t="shared" ref="D62:AA62" si="41">(D8*0.5)+C26-D44</f>
        <v>0</v>
      </c>
      <c r="E62" s="2">
        <f t="shared" si="41"/>
        <v>0</v>
      </c>
      <c r="F62" s="2">
        <f t="shared" si="41"/>
        <v>0</v>
      </c>
      <c r="G62" s="2">
        <f t="shared" si="41"/>
        <v>0</v>
      </c>
      <c r="H62" s="2">
        <f t="shared" si="41"/>
        <v>0</v>
      </c>
      <c r="I62" s="2">
        <f t="shared" si="41"/>
        <v>0</v>
      </c>
      <c r="J62" s="2">
        <f t="shared" si="41"/>
        <v>22461.794999999998</v>
      </c>
      <c r="K62" s="2">
        <f t="shared" si="41"/>
        <v>44923.59</v>
      </c>
      <c r="L62" s="2">
        <f t="shared" si="41"/>
        <v>44923.59</v>
      </c>
      <c r="M62" s="2">
        <f t="shared" si="41"/>
        <v>44923.59</v>
      </c>
      <c r="N62" s="2">
        <f t="shared" si="41"/>
        <v>44923.59</v>
      </c>
      <c r="O62" s="2">
        <f t="shared" si="41"/>
        <v>44923.59</v>
      </c>
      <c r="P62" s="2">
        <f t="shared" si="41"/>
        <v>44923.59</v>
      </c>
      <c r="Q62" s="2">
        <f t="shared" si="41"/>
        <v>44923.59</v>
      </c>
      <c r="R62" s="2">
        <f t="shared" si="41"/>
        <v>44923.59</v>
      </c>
      <c r="S62" s="2">
        <f t="shared" si="41"/>
        <v>44923.59</v>
      </c>
      <c r="T62" s="2">
        <f t="shared" si="41"/>
        <v>44923.59</v>
      </c>
      <c r="U62" s="2">
        <f t="shared" si="41"/>
        <v>44923.59</v>
      </c>
      <c r="V62" s="2">
        <f t="shared" si="41"/>
        <v>44923.59</v>
      </c>
      <c r="W62" s="2">
        <f t="shared" si="41"/>
        <v>44923.59</v>
      </c>
      <c r="X62" s="2">
        <f t="shared" si="41"/>
        <v>44923.59</v>
      </c>
      <c r="Y62" s="2">
        <f t="shared" si="41"/>
        <v>44923.59</v>
      </c>
      <c r="Z62" s="2">
        <f t="shared" si="41"/>
        <v>44923.59</v>
      </c>
      <c r="AA62" s="2">
        <f t="shared" si="41"/>
        <v>44923.59</v>
      </c>
    </row>
    <row r="63" spans="1:28" x14ac:dyDescent="0.25">
      <c r="A63" s="746"/>
      <c r="B63" s="6" t="str">
        <f t="shared" si="34"/>
        <v>HVAC</v>
      </c>
      <c r="C63" s="2">
        <f t="shared" si="36"/>
        <v>0</v>
      </c>
      <c r="D63" s="2">
        <f t="shared" ref="D63:AA63" si="42">(D9*0.5)+C27-D45</f>
        <v>0</v>
      </c>
      <c r="E63" s="2">
        <f t="shared" si="42"/>
        <v>0</v>
      </c>
      <c r="F63" s="2">
        <f t="shared" si="42"/>
        <v>0</v>
      </c>
      <c r="G63" s="2">
        <f t="shared" si="42"/>
        <v>0</v>
      </c>
      <c r="H63" s="2">
        <f t="shared" si="42"/>
        <v>0</v>
      </c>
      <c r="I63" s="2">
        <f t="shared" si="42"/>
        <v>0</v>
      </c>
      <c r="J63" s="2">
        <f t="shared" si="42"/>
        <v>2605.9050000000002</v>
      </c>
      <c r="K63" s="2">
        <f t="shared" si="42"/>
        <v>5211.8100000000004</v>
      </c>
      <c r="L63" s="2">
        <f t="shared" si="42"/>
        <v>5211.8100000000004</v>
      </c>
      <c r="M63" s="2">
        <f t="shared" si="42"/>
        <v>5211.8100000000004</v>
      </c>
      <c r="N63" s="2">
        <f t="shared" si="42"/>
        <v>5211.8100000000004</v>
      </c>
      <c r="O63" s="2">
        <f t="shared" si="42"/>
        <v>5211.8100000000004</v>
      </c>
      <c r="P63" s="2">
        <f t="shared" si="42"/>
        <v>5211.8100000000004</v>
      </c>
      <c r="Q63" s="2">
        <f t="shared" si="42"/>
        <v>5211.8100000000004</v>
      </c>
      <c r="R63" s="2">
        <f t="shared" si="42"/>
        <v>5211.8100000000004</v>
      </c>
      <c r="S63" s="2">
        <f t="shared" si="42"/>
        <v>5211.8100000000004</v>
      </c>
      <c r="T63" s="2">
        <f t="shared" si="42"/>
        <v>5211.8100000000004</v>
      </c>
      <c r="U63" s="2">
        <f t="shared" si="42"/>
        <v>5211.8100000000004</v>
      </c>
      <c r="V63" s="2">
        <f t="shared" si="42"/>
        <v>5211.8100000000004</v>
      </c>
      <c r="W63" s="2">
        <f t="shared" si="42"/>
        <v>5211.8100000000004</v>
      </c>
      <c r="X63" s="2">
        <f t="shared" si="42"/>
        <v>5211.8100000000004</v>
      </c>
      <c r="Y63" s="2">
        <f t="shared" si="42"/>
        <v>5211.8100000000004</v>
      </c>
      <c r="Z63" s="2">
        <f t="shared" si="42"/>
        <v>5211.8100000000004</v>
      </c>
      <c r="AA63" s="2">
        <f t="shared" si="42"/>
        <v>5211.8100000000004</v>
      </c>
    </row>
    <row r="64" spans="1:28" x14ac:dyDescent="0.25">
      <c r="A64" s="746"/>
      <c r="B64" s="6" t="str">
        <f t="shared" si="34"/>
        <v>Lighting</v>
      </c>
      <c r="C64" s="2">
        <f t="shared" si="36"/>
        <v>0</v>
      </c>
      <c r="D64" s="2">
        <f t="shared" ref="D64:AA64" si="43">(D10*0.5)+C28-D46</f>
        <v>0</v>
      </c>
      <c r="E64" s="2">
        <f t="shared" si="43"/>
        <v>0</v>
      </c>
      <c r="F64" s="2">
        <f t="shared" si="43"/>
        <v>0</v>
      </c>
      <c r="G64" s="2">
        <f t="shared" si="43"/>
        <v>679411</v>
      </c>
      <c r="H64" s="2">
        <f t="shared" si="43"/>
        <v>2316592.5</v>
      </c>
      <c r="I64" s="2">
        <f t="shared" si="43"/>
        <v>3505238</v>
      </c>
      <c r="J64" s="2">
        <f t="shared" si="43"/>
        <v>3808154.5</v>
      </c>
      <c r="K64" s="2">
        <f t="shared" si="43"/>
        <v>3880196</v>
      </c>
      <c r="L64" s="2">
        <f t="shared" si="43"/>
        <v>3880196</v>
      </c>
      <c r="M64" s="2">
        <f t="shared" si="43"/>
        <v>3880196</v>
      </c>
      <c r="N64" s="2">
        <f t="shared" si="43"/>
        <v>4920279.6387614477</v>
      </c>
      <c r="O64" s="2">
        <f t="shared" si="43"/>
        <v>5960363.2775228964</v>
      </c>
      <c r="P64" s="2">
        <f t="shared" si="43"/>
        <v>5960363.2775228964</v>
      </c>
      <c r="Q64" s="2">
        <f t="shared" si="43"/>
        <v>5960363.2775228964</v>
      </c>
      <c r="R64" s="2">
        <f t="shared" si="43"/>
        <v>5960363.2775228964</v>
      </c>
      <c r="S64" s="2">
        <f t="shared" si="43"/>
        <v>5960363.2775228964</v>
      </c>
      <c r="T64" s="2">
        <f t="shared" si="43"/>
        <v>5960363.2775228964</v>
      </c>
      <c r="U64" s="2">
        <f t="shared" si="43"/>
        <v>5960363.2775228964</v>
      </c>
      <c r="V64" s="2">
        <f t="shared" si="43"/>
        <v>5960363.2775228964</v>
      </c>
      <c r="W64" s="2">
        <f t="shared" si="43"/>
        <v>5960363.2775228964</v>
      </c>
      <c r="X64" s="2">
        <f t="shared" si="43"/>
        <v>5960363.2775228964</v>
      </c>
      <c r="Y64" s="2">
        <f t="shared" si="43"/>
        <v>5960363.2775228964</v>
      </c>
      <c r="Z64" s="2">
        <f t="shared" si="43"/>
        <v>5960363.2775228964</v>
      </c>
      <c r="AA64" s="2">
        <f t="shared" si="43"/>
        <v>5960363.2775228964</v>
      </c>
    </row>
    <row r="65" spans="1:35" x14ac:dyDescent="0.25">
      <c r="A65" s="746"/>
      <c r="B65" s="6" t="str">
        <f t="shared" si="34"/>
        <v>Miscellaneous</v>
      </c>
      <c r="C65" s="2">
        <f t="shared" si="36"/>
        <v>0</v>
      </c>
      <c r="D65" s="2">
        <f t="shared" ref="D65:AA65" si="44">(D11*0.5)+C29-D47</f>
        <v>0</v>
      </c>
      <c r="E65" s="2">
        <f t="shared" si="44"/>
        <v>0</v>
      </c>
      <c r="F65" s="2">
        <f t="shared" si="44"/>
        <v>0</v>
      </c>
      <c r="G65" s="2">
        <f t="shared" si="44"/>
        <v>0</v>
      </c>
      <c r="H65" s="2">
        <f t="shared" si="44"/>
        <v>0</v>
      </c>
      <c r="I65" s="2">
        <f t="shared" si="44"/>
        <v>0</v>
      </c>
      <c r="J65" s="2">
        <f t="shared" si="44"/>
        <v>0</v>
      </c>
      <c r="K65" s="2">
        <f t="shared" si="44"/>
        <v>0</v>
      </c>
      <c r="L65" s="2">
        <f t="shared" si="44"/>
        <v>0</v>
      </c>
      <c r="M65" s="2">
        <f t="shared" si="44"/>
        <v>0</v>
      </c>
      <c r="N65" s="2">
        <f t="shared" si="44"/>
        <v>0</v>
      </c>
      <c r="O65" s="2">
        <f t="shared" si="44"/>
        <v>0</v>
      </c>
      <c r="P65" s="2">
        <f t="shared" si="44"/>
        <v>0</v>
      </c>
      <c r="Q65" s="2">
        <f t="shared" si="44"/>
        <v>0</v>
      </c>
      <c r="R65" s="2">
        <f t="shared" si="44"/>
        <v>0</v>
      </c>
      <c r="S65" s="2">
        <f t="shared" si="44"/>
        <v>0</v>
      </c>
      <c r="T65" s="2">
        <f t="shared" si="44"/>
        <v>0</v>
      </c>
      <c r="U65" s="2">
        <f t="shared" si="44"/>
        <v>0</v>
      </c>
      <c r="V65" s="2">
        <f t="shared" si="44"/>
        <v>0</v>
      </c>
      <c r="W65" s="2">
        <f t="shared" si="44"/>
        <v>0</v>
      </c>
      <c r="X65" s="2">
        <f t="shared" si="44"/>
        <v>0</v>
      </c>
      <c r="Y65" s="2">
        <f t="shared" si="44"/>
        <v>0</v>
      </c>
      <c r="Z65" s="2">
        <f t="shared" si="44"/>
        <v>0</v>
      </c>
      <c r="AA65" s="2">
        <f t="shared" si="44"/>
        <v>0</v>
      </c>
    </row>
    <row r="66" spans="1:35" ht="15" customHeight="1" x14ac:dyDescent="0.25">
      <c r="A66" s="746"/>
      <c r="B66" s="6" t="str">
        <f t="shared" si="34"/>
        <v>Motors</v>
      </c>
      <c r="C66" s="2">
        <f t="shared" si="36"/>
        <v>0</v>
      </c>
      <c r="D66" s="2">
        <f t="shared" ref="D66:AA66" si="45">(D12*0.5)+C30-D48</f>
        <v>0</v>
      </c>
      <c r="E66" s="2">
        <f t="shared" si="45"/>
        <v>0</v>
      </c>
      <c r="F66" s="2">
        <f t="shared" si="45"/>
        <v>0</v>
      </c>
      <c r="G66" s="2">
        <f t="shared" si="45"/>
        <v>0</v>
      </c>
      <c r="H66" s="2">
        <f t="shared" si="45"/>
        <v>0</v>
      </c>
      <c r="I66" s="2">
        <f t="shared" si="45"/>
        <v>0</v>
      </c>
      <c r="J66" s="2">
        <f t="shared" si="45"/>
        <v>0</v>
      </c>
      <c r="K66" s="2">
        <f t="shared" si="45"/>
        <v>0</v>
      </c>
      <c r="L66" s="2">
        <f t="shared" si="45"/>
        <v>0</v>
      </c>
      <c r="M66" s="2">
        <f t="shared" si="45"/>
        <v>0</v>
      </c>
      <c r="N66" s="2">
        <f t="shared" si="45"/>
        <v>0</v>
      </c>
      <c r="O66" s="2">
        <f t="shared" si="45"/>
        <v>0</v>
      </c>
      <c r="P66" s="2">
        <f t="shared" si="45"/>
        <v>0</v>
      </c>
      <c r="Q66" s="2">
        <f t="shared" si="45"/>
        <v>0</v>
      </c>
      <c r="R66" s="2">
        <f t="shared" si="45"/>
        <v>0</v>
      </c>
      <c r="S66" s="2">
        <f t="shared" si="45"/>
        <v>0</v>
      </c>
      <c r="T66" s="2">
        <f t="shared" si="45"/>
        <v>0</v>
      </c>
      <c r="U66" s="2">
        <f t="shared" si="45"/>
        <v>0</v>
      </c>
      <c r="V66" s="2">
        <f t="shared" si="45"/>
        <v>0</v>
      </c>
      <c r="W66" s="2">
        <f t="shared" si="45"/>
        <v>0</v>
      </c>
      <c r="X66" s="2">
        <f t="shared" si="45"/>
        <v>0</v>
      </c>
      <c r="Y66" s="2">
        <f t="shared" si="45"/>
        <v>0</v>
      </c>
      <c r="Z66" s="2">
        <f t="shared" si="45"/>
        <v>0</v>
      </c>
      <c r="AA66" s="2">
        <f t="shared" si="45"/>
        <v>0</v>
      </c>
    </row>
    <row r="67" spans="1:35" x14ac:dyDescent="0.25">
      <c r="A67" s="746"/>
      <c r="B67" s="6" t="str">
        <f t="shared" si="34"/>
        <v>Process</v>
      </c>
      <c r="C67" s="2">
        <f t="shared" si="36"/>
        <v>0</v>
      </c>
      <c r="D67" s="2">
        <f t="shared" ref="D67:AA67" si="46">(D13*0.5)+C31-D49</f>
        <v>0</v>
      </c>
      <c r="E67" s="2">
        <f t="shared" si="46"/>
        <v>0</v>
      </c>
      <c r="F67" s="2">
        <f t="shared" si="46"/>
        <v>0</v>
      </c>
      <c r="G67" s="2">
        <f t="shared" si="46"/>
        <v>0</v>
      </c>
      <c r="H67" s="2">
        <f t="shared" si="46"/>
        <v>0</v>
      </c>
      <c r="I67" s="2">
        <f t="shared" si="46"/>
        <v>0</v>
      </c>
      <c r="J67" s="2">
        <f t="shared" si="46"/>
        <v>0</v>
      </c>
      <c r="K67" s="2">
        <f t="shared" si="46"/>
        <v>0</v>
      </c>
      <c r="L67" s="2">
        <f t="shared" si="46"/>
        <v>0</v>
      </c>
      <c r="M67" s="2">
        <f t="shared" si="46"/>
        <v>0</v>
      </c>
      <c r="N67" s="2">
        <f t="shared" si="46"/>
        <v>0</v>
      </c>
      <c r="O67" s="2">
        <f t="shared" si="46"/>
        <v>0</v>
      </c>
      <c r="P67" s="2">
        <f t="shared" si="46"/>
        <v>0</v>
      </c>
      <c r="Q67" s="2">
        <f t="shared" si="46"/>
        <v>0</v>
      </c>
      <c r="R67" s="2">
        <f t="shared" si="46"/>
        <v>0</v>
      </c>
      <c r="S67" s="2">
        <f t="shared" si="46"/>
        <v>0</v>
      </c>
      <c r="T67" s="2">
        <f t="shared" si="46"/>
        <v>0</v>
      </c>
      <c r="U67" s="2">
        <f t="shared" si="46"/>
        <v>0</v>
      </c>
      <c r="V67" s="2">
        <f t="shared" si="46"/>
        <v>0</v>
      </c>
      <c r="W67" s="2">
        <f t="shared" si="46"/>
        <v>0</v>
      </c>
      <c r="X67" s="2">
        <f t="shared" si="46"/>
        <v>0</v>
      </c>
      <c r="Y67" s="2">
        <f t="shared" si="46"/>
        <v>0</v>
      </c>
      <c r="Z67" s="2">
        <f t="shared" si="46"/>
        <v>0</v>
      </c>
      <c r="AA67" s="2">
        <f t="shared" si="46"/>
        <v>0</v>
      </c>
    </row>
    <row r="68" spans="1:35" x14ac:dyDescent="0.25">
      <c r="A68" s="746"/>
      <c r="B68" s="6" t="str">
        <f t="shared" si="34"/>
        <v>Refrigeration</v>
      </c>
      <c r="C68" s="2">
        <f t="shared" si="36"/>
        <v>0</v>
      </c>
      <c r="D68" s="2">
        <f t="shared" ref="D68:AA68" si="47">(D14*0.5)+C32-D50</f>
        <v>0</v>
      </c>
      <c r="E68" s="2">
        <f t="shared" si="47"/>
        <v>0</v>
      </c>
      <c r="F68" s="2">
        <f t="shared" si="47"/>
        <v>0</v>
      </c>
      <c r="G68" s="2">
        <f t="shared" si="47"/>
        <v>0</v>
      </c>
      <c r="H68" s="2">
        <f t="shared" si="47"/>
        <v>0</v>
      </c>
      <c r="I68" s="2">
        <f t="shared" si="47"/>
        <v>0</v>
      </c>
      <c r="J68" s="2">
        <f t="shared" si="47"/>
        <v>0</v>
      </c>
      <c r="K68" s="2">
        <f t="shared" si="47"/>
        <v>0</v>
      </c>
      <c r="L68" s="2">
        <f t="shared" si="47"/>
        <v>0</v>
      </c>
      <c r="M68" s="2">
        <f t="shared" si="47"/>
        <v>0</v>
      </c>
      <c r="N68" s="2">
        <f t="shared" si="47"/>
        <v>0</v>
      </c>
      <c r="O68" s="2">
        <f t="shared" si="47"/>
        <v>0</v>
      </c>
      <c r="P68" s="2">
        <f t="shared" si="47"/>
        <v>0</v>
      </c>
      <c r="Q68" s="2">
        <f t="shared" si="47"/>
        <v>0</v>
      </c>
      <c r="R68" s="2">
        <f t="shared" si="47"/>
        <v>0</v>
      </c>
      <c r="S68" s="2">
        <f t="shared" si="47"/>
        <v>0</v>
      </c>
      <c r="T68" s="2">
        <f t="shared" si="47"/>
        <v>0</v>
      </c>
      <c r="U68" s="2">
        <f t="shared" si="47"/>
        <v>0</v>
      </c>
      <c r="V68" s="2">
        <f t="shared" si="47"/>
        <v>0</v>
      </c>
      <c r="W68" s="2">
        <f t="shared" si="47"/>
        <v>0</v>
      </c>
      <c r="X68" s="2">
        <f t="shared" si="47"/>
        <v>0</v>
      </c>
      <c r="Y68" s="2">
        <f t="shared" si="47"/>
        <v>0</v>
      </c>
      <c r="Z68" s="2">
        <f t="shared" si="47"/>
        <v>0</v>
      </c>
      <c r="AA68" s="2">
        <f t="shared" si="47"/>
        <v>0</v>
      </c>
    </row>
    <row r="69" spans="1:35" x14ac:dyDescent="0.25">
      <c r="A69" s="746"/>
      <c r="B69" s="6" t="str">
        <f t="shared" si="34"/>
        <v>Water Heating</v>
      </c>
      <c r="C69" s="2">
        <f t="shared" si="36"/>
        <v>0</v>
      </c>
      <c r="D69" s="2">
        <f t="shared" ref="D69:AA69" si="48">(D15*0.5)+C33-D51</f>
        <v>0</v>
      </c>
      <c r="E69" s="2">
        <f t="shared" si="48"/>
        <v>0</v>
      </c>
      <c r="F69" s="2">
        <f t="shared" si="48"/>
        <v>0</v>
      </c>
      <c r="G69" s="2">
        <f t="shared" si="48"/>
        <v>0</v>
      </c>
      <c r="H69" s="2">
        <f t="shared" si="48"/>
        <v>0</v>
      </c>
      <c r="I69" s="2">
        <f t="shared" si="48"/>
        <v>0</v>
      </c>
      <c r="J69" s="2">
        <f t="shared" si="48"/>
        <v>0</v>
      </c>
      <c r="K69" s="2">
        <f t="shared" si="48"/>
        <v>0</v>
      </c>
      <c r="L69" s="2">
        <f t="shared" si="48"/>
        <v>0</v>
      </c>
      <c r="M69" s="2">
        <f t="shared" si="48"/>
        <v>0</v>
      </c>
      <c r="N69" s="2">
        <f t="shared" si="48"/>
        <v>0</v>
      </c>
      <c r="O69" s="2">
        <f t="shared" si="48"/>
        <v>0</v>
      </c>
      <c r="P69" s="2">
        <f t="shared" si="48"/>
        <v>0</v>
      </c>
      <c r="Q69" s="2">
        <f t="shared" si="48"/>
        <v>0</v>
      </c>
      <c r="R69" s="2">
        <f t="shared" si="48"/>
        <v>0</v>
      </c>
      <c r="S69" s="2">
        <f t="shared" si="48"/>
        <v>0</v>
      </c>
      <c r="T69" s="2">
        <f t="shared" si="48"/>
        <v>0</v>
      </c>
      <c r="U69" s="2">
        <f t="shared" si="48"/>
        <v>0</v>
      </c>
      <c r="V69" s="2">
        <f t="shared" si="48"/>
        <v>0</v>
      </c>
      <c r="W69" s="2">
        <f t="shared" si="48"/>
        <v>0</v>
      </c>
      <c r="X69" s="2">
        <f t="shared" si="48"/>
        <v>0</v>
      </c>
      <c r="Y69" s="2">
        <f t="shared" si="48"/>
        <v>0</v>
      </c>
      <c r="Z69" s="2">
        <f t="shared" si="48"/>
        <v>0</v>
      </c>
      <c r="AA69" s="2">
        <f t="shared" si="48"/>
        <v>0</v>
      </c>
    </row>
    <row r="70" spans="1:35" ht="15" customHeight="1" x14ac:dyDescent="0.25">
      <c r="A70" s="746"/>
      <c r="B70" s="6" t="str">
        <f t="shared" si="34"/>
        <v xml:space="preserve"> </v>
      </c>
      <c r="C70" s="2"/>
      <c r="D70" s="2"/>
      <c r="E70" s="2"/>
      <c r="F70" s="2"/>
      <c r="G70" s="2"/>
      <c r="H70" s="2"/>
      <c r="I70" s="2"/>
      <c r="J70" s="2"/>
      <c r="K70" s="2"/>
      <c r="L70" s="2"/>
      <c r="M70" s="2"/>
      <c r="N70" s="2"/>
      <c r="O70" s="2"/>
      <c r="P70" s="2"/>
      <c r="Q70" s="2"/>
      <c r="R70" s="2"/>
      <c r="S70" s="2"/>
      <c r="T70" s="2"/>
      <c r="U70" s="2"/>
      <c r="V70" s="2"/>
      <c r="W70" s="2"/>
      <c r="X70" s="2"/>
      <c r="Y70" s="2"/>
      <c r="Z70" s="2"/>
      <c r="AA70" s="2"/>
    </row>
    <row r="71" spans="1:35" ht="15" customHeight="1" thickBot="1" x14ac:dyDescent="0.3">
      <c r="A71" s="747"/>
      <c r="B71" s="136" t="str">
        <f t="shared" si="34"/>
        <v>Monthly kWh</v>
      </c>
      <c r="C71" s="166">
        <f>SUM(C57:C70)</f>
        <v>0</v>
      </c>
      <c r="D71" s="166">
        <f t="shared" ref="D71:AA71" si="49">SUM(D57:D70)</f>
        <v>0</v>
      </c>
      <c r="E71" s="166">
        <f t="shared" si="49"/>
        <v>0</v>
      </c>
      <c r="F71" s="166">
        <f t="shared" si="49"/>
        <v>0</v>
      </c>
      <c r="G71" s="166">
        <f t="shared" si="49"/>
        <v>679411</v>
      </c>
      <c r="H71" s="166">
        <f t="shared" si="49"/>
        <v>2316592.5</v>
      </c>
      <c r="I71" s="166">
        <f t="shared" si="49"/>
        <v>3505238</v>
      </c>
      <c r="J71" s="166">
        <f t="shared" si="49"/>
        <v>3838593.22</v>
      </c>
      <c r="K71" s="166">
        <f t="shared" si="49"/>
        <v>3941073.44</v>
      </c>
      <c r="L71" s="166">
        <f t="shared" si="49"/>
        <v>3941073.44</v>
      </c>
      <c r="M71" s="166">
        <f t="shared" si="49"/>
        <v>3941073.44</v>
      </c>
      <c r="N71" s="166">
        <f t="shared" si="49"/>
        <v>4981157.0787614482</v>
      </c>
      <c r="O71" s="166">
        <f t="shared" si="49"/>
        <v>6021240.7175228968</v>
      </c>
      <c r="P71" s="166">
        <f t="shared" si="49"/>
        <v>6021240.7175228968</v>
      </c>
      <c r="Q71" s="166">
        <f t="shared" si="49"/>
        <v>6021240.7175228968</v>
      </c>
      <c r="R71" s="166">
        <f t="shared" si="49"/>
        <v>6021240.7175228968</v>
      </c>
      <c r="S71" s="166">
        <f t="shared" si="49"/>
        <v>6021240.7175228968</v>
      </c>
      <c r="T71" s="166">
        <f t="shared" si="49"/>
        <v>6021240.7175228968</v>
      </c>
      <c r="U71" s="166">
        <f t="shared" si="49"/>
        <v>6021240.7175228968</v>
      </c>
      <c r="V71" s="166">
        <f t="shared" si="49"/>
        <v>6021240.7175228968</v>
      </c>
      <c r="W71" s="166">
        <f t="shared" si="49"/>
        <v>6021240.7175228968</v>
      </c>
      <c r="X71" s="166">
        <f t="shared" si="49"/>
        <v>6021240.7175228968</v>
      </c>
      <c r="Y71" s="166">
        <f t="shared" si="49"/>
        <v>6021240.7175228968</v>
      </c>
      <c r="Z71" s="166">
        <f t="shared" si="49"/>
        <v>6021240.7175228968</v>
      </c>
      <c r="AA71" s="166">
        <f t="shared" si="49"/>
        <v>6021240.7175228968</v>
      </c>
    </row>
    <row r="72" spans="1:35" x14ac:dyDescent="0.25">
      <c r="A72" s="308"/>
      <c r="B72" s="301"/>
      <c r="C72" s="302"/>
      <c r="D72" s="301"/>
      <c r="E72" s="302"/>
      <c r="F72" s="301"/>
      <c r="G72" s="301"/>
      <c r="H72" s="302"/>
      <c r="I72" s="301"/>
      <c r="J72" s="301"/>
      <c r="K72" s="302"/>
      <c r="L72" s="301"/>
      <c r="M72" s="301"/>
      <c r="N72" s="302"/>
      <c r="O72" s="301"/>
      <c r="P72" s="301"/>
      <c r="Q72" s="302"/>
      <c r="R72" s="301"/>
      <c r="S72" s="301"/>
      <c r="T72" s="302"/>
      <c r="U72" s="301"/>
      <c r="V72" s="301"/>
      <c r="W72" s="302"/>
      <c r="X72" s="301"/>
      <c r="Y72" s="301"/>
      <c r="Z72" s="302"/>
      <c r="AA72" s="301"/>
    </row>
    <row r="73" spans="1:35" ht="15.75" thickBot="1" x14ac:dyDescent="0.3">
      <c r="B73" s="311"/>
      <c r="C73" s="308"/>
      <c r="D73" s="308"/>
      <c r="E73" s="308"/>
      <c r="F73" s="308"/>
      <c r="G73" s="308"/>
      <c r="H73" s="308"/>
      <c r="I73" s="308"/>
      <c r="J73" s="308"/>
      <c r="K73" s="308"/>
      <c r="L73" s="308"/>
      <c r="M73" s="308"/>
      <c r="N73" s="308"/>
      <c r="O73" s="308"/>
      <c r="P73" s="308"/>
      <c r="Q73" s="308"/>
      <c r="R73" s="308"/>
      <c r="S73" s="308"/>
      <c r="T73" s="308"/>
      <c r="U73" s="308"/>
      <c r="V73" s="308"/>
      <c r="W73" s="308"/>
      <c r="X73" s="308"/>
      <c r="Y73" s="308"/>
      <c r="Z73" s="308"/>
      <c r="AA73" s="308"/>
      <c r="AB73" s="137"/>
    </row>
    <row r="74" spans="1:35" ht="16.5" thickBot="1" x14ac:dyDescent="0.3">
      <c r="A74" s="742" t="s">
        <v>12</v>
      </c>
      <c r="B74" s="313" t="s">
        <v>12</v>
      </c>
      <c r="C74" s="102">
        <f>C$2</f>
        <v>45658</v>
      </c>
      <c r="D74" s="102">
        <f t="shared" ref="D74:AA74" si="50">D$2</f>
        <v>45689</v>
      </c>
      <c r="E74" s="102">
        <f t="shared" si="50"/>
        <v>45717</v>
      </c>
      <c r="F74" s="102">
        <f t="shared" si="50"/>
        <v>45748</v>
      </c>
      <c r="G74" s="102">
        <f t="shared" si="50"/>
        <v>45778</v>
      </c>
      <c r="H74" s="102">
        <f t="shared" si="50"/>
        <v>45809</v>
      </c>
      <c r="I74" s="102">
        <f t="shared" si="50"/>
        <v>45839</v>
      </c>
      <c r="J74" s="102">
        <f t="shared" si="50"/>
        <v>45870</v>
      </c>
      <c r="K74" s="102">
        <f t="shared" si="50"/>
        <v>45901</v>
      </c>
      <c r="L74" s="102">
        <f t="shared" si="50"/>
        <v>45931</v>
      </c>
      <c r="M74" s="102">
        <f t="shared" si="50"/>
        <v>45962</v>
      </c>
      <c r="N74" s="102">
        <f t="shared" si="50"/>
        <v>45992</v>
      </c>
      <c r="O74" s="102">
        <f t="shared" si="50"/>
        <v>46023</v>
      </c>
      <c r="P74" s="102">
        <f t="shared" si="50"/>
        <v>46054</v>
      </c>
      <c r="Q74" s="102">
        <f t="shared" si="50"/>
        <v>46082</v>
      </c>
      <c r="R74" s="102">
        <f t="shared" si="50"/>
        <v>46113</v>
      </c>
      <c r="S74" s="102">
        <f t="shared" si="50"/>
        <v>46143</v>
      </c>
      <c r="T74" s="102">
        <f t="shared" si="50"/>
        <v>46174</v>
      </c>
      <c r="U74" s="102">
        <f t="shared" si="50"/>
        <v>46204</v>
      </c>
      <c r="V74" s="102">
        <f t="shared" si="50"/>
        <v>46235</v>
      </c>
      <c r="W74" s="102">
        <f t="shared" si="50"/>
        <v>46266</v>
      </c>
      <c r="X74" s="102">
        <f t="shared" si="50"/>
        <v>46296</v>
      </c>
      <c r="Y74" s="102">
        <f t="shared" si="50"/>
        <v>46327</v>
      </c>
      <c r="Z74" s="102">
        <f t="shared" si="50"/>
        <v>46357</v>
      </c>
      <c r="AA74" s="102">
        <f t="shared" si="50"/>
        <v>46388</v>
      </c>
      <c r="AC74" s="138" t="s">
        <v>216</v>
      </c>
    </row>
    <row r="75" spans="1:35" ht="15.75" customHeight="1" x14ac:dyDescent="0.25">
      <c r="A75" s="743"/>
      <c r="B75" s="317" t="str">
        <f t="shared" ref="B75:B87" si="51">B110</f>
        <v>Air Comp</v>
      </c>
      <c r="C75" s="484">
        <f>'2M - SGS'!C75</f>
        <v>8.5109000000000004E-2</v>
      </c>
      <c r="D75" s="484">
        <f>'2M - SGS'!D75</f>
        <v>7.7715000000000006E-2</v>
      </c>
      <c r="E75" s="484">
        <f>'2M - SGS'!E75</f>
        <v>8.6136000000000004E-2</v>
      </c>
      <c r="F75" s="484">
        <f>'2M - SGS'!F75</f>
        <v>7.9796000000000006E-2</v>
      </c>
      <c r="G75" s="484">
        <f>'2M - SGS'!G75</f>
        <v>8.5334999999999994E-2</v>
      </c>
      <c r="H75" s="484">
        <f>'2M - SGS'!H75</f>
        <v>8.1994999999999998E-2</v>
      </c>
      <c r="I75" s="484">
        <f>'2M - SGS'!I75</f>
        <v>8.4098999999999993E-2</v>
      </c>
      <c r="J75" s="484">
        <f>'2M - SGS'!J75</f>
        <v>8.4198999999999996E-2</v>
      </c>
      <c r="K75" s="484">
        <f>'2M - SGS'!K75</f>
        <v>8.2512000000000002E-2</v>
      </c>
      <c r="L75" s="484">
        <f>'2M - SGS'!L75</f>
        <v>8.5277000000000006E-2</v>
      </c>
      <c r="M75" s="484">
        <f>'2M - SGS'!M75</f>
        <v>8.2588999999999996E-2</v>
      </c>
      <c r="N75" s="484">
        <f>'2M - SGS'!N75</f>
        <v>8.5237999999999994E-2</v>
      </c>
      <c r="O75" s="204">
        <f>'2M - SGS'!O75</f>
        <v>8.5109000000000004E-2</v>
      </c>
      <c r="P75" s="204">
        <f>'2M - SGS'!P75</f>
        <v>7.7715000000000006E-2</v>
      </c>
      <c r="Q75" s="204">
        <f>'2M - SGS'!Q75</f>
        <v>8.6136000000000004E-2</v>
      </c>
      <c r="R75" s="204">
        <f>'2M - SGS'!R75</f>
        <v>7.9796000000000006E-2</v>
      </c>
      <c r="S75" s="204">
        <f>'2M - SGS'!S75</f>
        <v>8.5334999999999994E-2</v>
      </c>
      <c r="T75" s="204">
        <f>'2M - SGS'!T75</f>
        <v>8.1994999999999998E-2</v>
      </c>
      <c r="U75" s="204">
        <f>'2M - SGS'!U75</f>
        <v>8.4098999999999993E-2</v>
      </c>
      <c r="V75" s="204">
        <f>'2M - SGS'!V75</f>
        <v>8.4198999999999996E-2</v>
      </c>
      <c r="W75" s="204">
        <f>'2M - SGS'!W75</f>
        <v>8.2512000000000002E-2</v>
      </c>
      <c r="X75" s="204">
        <f>'2M - SGS'!X75</f>
        <v>8.5277000000000006E-2</v>
      </c>
      <c r="Y75" s="204">
        <f>'2M - SGS'!Y75</f>
        <v>8.2588999999999996E-2</v>
      </c>
      <c r="Z75" s="204">
        <f>'2M - SGS'!Z75</f>
        <v>8.5237999999999994E-2</v>
      </c>
      <c r="AA75" s="204">
        <f>'2M - SGS'!AA75</f>
        <v>8.5109000000000004E-2</v>
      </c>
      <c r="AC75" s="349">
        <f t="shared" ref="AC75:AC87" si="52">SUM(C75:N75)</f>
        <v>1.0000000000000002</v>
      </c>
      <c r="AD75" s="349">
        <f t="shared" ref="AD75:AD87" si="53">SUM(O75:Z75)</f>
        <v>1.0000000000000002</v>
      </c>
      <c r="AE75" s="349">
        <f t="shared" ref="AE75:AE87" si="54">SUM(AA75:AA75)</f>
        <v>8.5109000000000004E-2</v>
      </c>
      <c r="AF75" s="349" t="e">
        <f>SUM(#REF!)</f>
        <v>#REF!</v>
      </c>
      <c r="AG75" s="349" t="e">
        <f>SUM(#REF!)</f>
        <v>#REF!</v>
      </c>
      <c r="AH75" s="349" t="e">
        <f>SUM(#REF!)</f>
        <v>#REF!</v>
      </c>
      <c r="AI75" s="349" t="e">
        <f>SUM(#REF!)</f>
        <v>#REF!</v>
      </c>
    </row>
    <row r="76" spans="1:35" ht="15.75" x14ac:dyDescent="0.25">
      <c r="A76" s="743"/>
      <c r="B76" s="8" t="str">
        <f t="shared" si="51"/>
        <v>Building Shell</v>
      </c>
      <c r="C76" s="484">
        <f>'2M - SGS'!C76</f>
        <v>0.107824</v>
      </c>
      <c r="D76" s="484">
        <f>'2M - SGS'!D76</f>
        <v>9.1051999999999994E-2</v>
      </c>
      <c r="E76" s="484">
        <f>'2M - SGS'!E76</f>
        <v>7.1135000000000004E-2</v>
      </c>
      <c r="F76" s="484">
        <f>'2M - SGS'!F76</f>
        <v>4.1179E-2</v>
      </c>
      <c r="G76" s="484">
        <f>'2M - SGS'!G76</f>
        <v>4.4423999999999998E-2</v>
      </c>
      <c r="H76" s="484">
        <f>'2M - SGS'!H76</f>
        <v>0.106128</v>
      </c>
      <c r="I76" s="484">
        <f>'2M - SGS'!I76</f>
        <v>0.14288100000000001</v>
      </c>
      <c r="J76" s="484">
        <f>'2M - SGS'!J76</f>
        <v>0.133494</v>
      </c>
      <c r="K76" s="484">
        <f>'2M - SGS'!K76</f>
        <v>5.781E-2</v>
      </c>
      <c r="L76" s="484">
        <f>'2M - SGS'!L76</f>
        <v>3.8018000000000003E-2</v>
      </c>
      <c r="M76" s="484">
        <f>'2M - SGS'!M76</f>
        <v>6.2103999999999999E-2</v>
      </c>
      <c r="N76" s="484">
        <f>'2M - SGS'!N76</f>
        <v>0.103951</v>
      </c>
      <c r="O76" s="204">
        <f>'2M - SGS'!O76</f>
        <v>0.107824</v>
      </c>
      <c r="P76" s="204">
        <f>'2M - SGS'!P76</f>
        <v>9.1051999999999994E-2</v>
      </c>
      <c r="Q76" s="204">
        <f>'2M - SGS'!Q76</f>
        <v>7.1135000000000004E-2</v>
      </c>
      <c r="R76" s="204">
        <f>'2M - SGS'!R76</f>
        <v>4.1179E-2</v>
      </c>
      <c r="S76" s="204">
        <f>'2M - SGS'!S76</f>
        <v>4.4423999999999998E-2</v>
      </c>
      <c r="T76" s="204">
        <f>'2M - SGS'!T76</f>
        <v>0.106128</v>
      </c>
      <c r="U76" s="204">
        <f>'2M - SGS'!U76</f>
        <v>0.14288100000000001</v>
      </c>
      <c r="V76" s="204">
        <f>'2M - SGS'!V76</f>
        <v>0.133494</v>
      </c>
      <c r="W76" s="204">
        <f>'2M - SGS'!W76</f>
        <v>5.781E-2</v>
      </c>
      <c r="X76" s="204">
        <f>'2M - SGS'!X76</f>
        <v>3.8018000000000003E-2</v>
      </c>
      <c r="Y76" s="204">
        <f>'2M - SGS'!Y76</f>
        <v>6.2103999999999999E-2</v>
      </c>
      <c r="Z76" s="204">
        <f>'2M - SGS'!Z76</f>
        <v>0.103951</v>
      </c>
      <c r="AA76" s="204">
        <f>'2M - SGS'!AA76</f>
        <v>0.107824</v>
      </c>
      <c r="AC76" s="349">
        <f t="shared" si="52"/>
        <v>1</v>
      </c>
      <c r="AD76" s="349">
        <f t="shared" si="53"/>
        <v>1</v>
      </c>
      <c r="AE76" s="349">
        <f t="shared" si="54"/>
        <v>0.107824</v>
      </c>
      <c r="AF76" s="349" t="e">
        <f>SUM(#REF!)</f>
        <v>#REF!</v>
      </c>
      <c r="AG76" s="349" t="e">
        <f>SUM(#REF!)</f>
        <v>#REF!</v>
      </c>
      <c r="AH76" s="349" t="e">
        <f>SUM(#REF!)</f>
        <v>#REF!</v>
      </c>
      <c r="AI76" s="349" t="e">
        <f>SUM(#REF!)</f>
        <v>#REF!</v>
      </c>
    </row>
    <row r="77" spans="1:35" ht="15.75" x14ac:dyDescent="0.25">
      <c r="A77" s="743"/>
      <c r="B77" s="8" t="str">
        <f t="shared" si="51"/>
        <v>Cooking</v>
      </c>
      <c r="C77" s="484">
        <f>'2M - SGS'!C77</f>
        <v>8.6096000000000006E-2</v>
      </c>
      <c r="D77" s="484">
        <f>'2M - SGS'!D77</f>
        <v>7.8608999999999998E-2</v>
      </c>
      <c r="E77" s="484">
        <f>'2M - SGS'!E77</f>
        <v>8.1547999999999995E-2</v>
      </c>
      <c r="F77" s="484">
        <f>'2M - SGS'!F77</f>
        <v>7.2947999999999999E-2</v>
      </c>
      <c r="G77" s="484">
        <f>'2M - SGS'!G77</f>
        <v>8.6277000000000006E-2</v>
      </c>
      <c r="H77" s="484">
        <f>'2M - SGS'!H77</f>
        <v>8.3294000000000007E-2</v>
      </c>
      <c r="I77" s="484">
        <f>'2M - SGS'!I77</f>
        <v>8.5859000000000005E-2</v>
      </c>
      <c r="J77" s="484">
        <f>'2M - SGS'!J77</f>
        <v>8.5885000000000003E-2</v>
      </c>
      <c r="K77" s="484">
        <f>'2M - SGS'!K77</f>
        <v>8.3474999999999994E-2</v>
      </c>
      <c r="L77" s="484">
        <f>'2M - SGS'!L77</f>
        <v>8.6262000000000005E-2</v>
      </c>
      <c r="M77" s="484">
        <f>'2M - SGS'!M77</f>
        <v>8.3496000000000001E-2</v>
      </c>
      <c r="N77" s="484">
        <f>'2M - SGS'!N77</f>
        <v>8.6250999999999994E-2</v>
      </c>
      <c r="O77" s="204">
        <f>'2M - SGS'!O77</f>
        <v>8.6096000000000006E-2</v>
      </c>
      <c r="P77" s="204">
        <f>'2M - SGS'!P77</f>
        <v>7.8608999999999998E-2</v>
      </c>
      <c r="Q77" s="204">
        <f>'2M - SGS'!Q77</f>
        <v>8.1547999999999995E-2</v>
      </c>
      <c r="R77" s="204">
        <f>'2M - SGS'!R77</f>
        <v>7.2947999999999999E-2</v>
      </c>
      <c r="S77" s="204">
        <f>'2M - SGS'!S77</f>
        <v>8.6277000000000006E-2</v>
      </c>
      <c r="T77" s="204">
        <f>'2M - SGS'!T77</f>
        <v>8.3294000000000007E-2</v>
      </c>
      <c r="U77" s="204">
        <f>'2M - SGS'!U77</f>
        <v>8.5859000000000005E-2</v>
      </c>
      <c r="V77" s="204">
        <f>'2M - SGS'!V77</f>
        <v>8.5885000000000003E-2</v>
      </c>
      <c r="W77" s="204">
        <f>'2M - SGS'!W77</f>
        <v>8.3474999999999994E-2</v>
      </c>
      <c r="X77" s="204">
        <f>'2M - SGS'!X77</f>
        <v>8.6262000000000005E-2</v>
      </c>
      <c r="Y77" s="204">
        <f>'2M - SGS'!Y77</f>
        <v>8.3496000000000001E-2</v>
      </c>
      <c r="Z77" s="204">
        <f>'2M - SGS'!Z77</f>
        <v>8.6250999999999994E-2</v>
      </c>
      <c r="AA77" s="204">
        <f>'2M - SGS'!AA77</f>
        <v>8.6096000000000006E-2</v>
      </c>
      <c r="AC77" s="349">
        <f t="shared" si="52"/>
        <v>0.99999999999999989</v>
      </c>
      <c r="AD77" s="349">
        <f t="shared" si="53"/>
        <v>0.99999999999999989</v>
      </c>
      <c r="AE77" s="349">
        <f t="shared" si="54"/>
        <v>8.6096000000000006E-2</v>
      </c>
      <c r="AF77" s="349" t="e">
        <f>SUM(#REF!)</f>
        <v>#REF!</v>
      </c>
      <c r="AG77" s="349" t="e">
        <f>SUM(#REF!)</f>
        <v>#REF!</v>
      </c>
      <c r="AH77" s="349" t="e">
        <f>SUM(#REF!)</f>
        <v>#REF!</v>
      </c>
      <c r="AI77" s="349" t="e">
        <f>SUM(#REF!)</f>
        <v>#REF!</v>
      </c>
    </row>
    <row r="78" spans="1:35" ht="15.75" x14ac:dyDescent="0.25">
      <c r="A78" s="743"/>
      <c r="B78" s="8" t="str">
        <f t="shared" si="51"/>
        <v>Cooling</v>
      </c>
      <c r="C78" s="484">
        <f>'2M - SGS'!C78</f>
        <v>6.0000000000000002E-6</v>
      </c>
      <c r="D78" s="484">
        <f>'2M - SGS'!D78</f>
        <v>2.4699999999999999E-4</v>
      </c>
      <c r="E78" s="484">
        <f>'2M - SGS'!E78</f>
        <v>7.2360000000000002E-3</v>
      </c>
      <c r="F78" s="484">
        <f>'2M - SGS'!F78</f>
        <v>2.1690999999999998E-2</v>
      </c>
      <c r="G78" s="484">
        <f>'2M - SGS'!G78</f>
        <v>6.2979999999999994E-2</v>
      </c>
      <c r="H78" s="484">
        <f>'2M - SGS'!H78</f>
        <v>0.21317</v>
      </c>
      <c r="I78" s="484">
        <f>'2M - SGS'!I78</f>
        <v>0.29002899999999998</v>
      </c>
      <c r="J78" s="484">
        <f>'2M - SGS'!J78</f>
        <v>0.270206</v>
      </c>
      <c r="K78" s="484">
        <f>'2M - SGS'!K78</f>
        <v>0.108695</v>
      </c>
      <c r="L78" s="484">
        <f>'2M - SGS'!L78</f>
        <v>1.9643000000000001E-2</v>
      </c>
      <c r="M78" s="484">
        <f>'2M - SGS'!M78</f>
        <v>6.0299999999999998E-3</v>
      </c>
      <c r="N78" s="484">
        <f>'2M - SGS'!N78</f>
        <v>6.7000000000000002E-5</v>
      </c>
      <c r="O78" s="204">
        <f>'2M - SGS'!O78</f>
        <v>6.0000000000000002E-6</v>
      </c>
      <c r="P78" s="204">
        <f>'2M - SGS'!P78</f>
        <v>2.4699999999999999E-4</v>
      </c>
      <c r="Q78" s="204">
        <f>'2M - SGS'!Q78</f>
        <v>7.2360000000000002E-3</v>
      </c>
      <c r="R78" s="204">
        <f>'2M - SGS'!R78</f>
        <v>2.1690999999999998E-2</v>
      </c>
      <c r="S78" s="204">
        <f>'2M - SGS'!S78</f>
        <v>6.2979999999999994E-2</v>
      </c>
      <c r="T78" s="204">
        <f>'2M - SGS'!T78</f>
        <v>0.21317</v>
      </c>
      <c r="U78" s="204">
        <f>'2M - SGS'!U78</f>
        <v>0.29002899999999998</v>
      </c>
      <c r="V78" s="204">
        <f>'2M - SGS'!V78</f>
        <v>0.270206</v>
      </c>
      <c r="W78" s="204">
        <f>'2M - SGS'!W78</f>
        <v>0.108695</v>
      </c>
      <c r="X78" s="204">
        <f>'2M - SGS'!X78</f>
        <v>1.9643000000000001E-2</v>
      </c>
      <c r="Y78" s="204">
        <f>'2M - SGS'!Y78</f>
        <v>6.0299999999999998E-3</v>
      </c>
      <c r="Z78" s="204">
        <f>'2M - SGS'!Z78</f>
        <v>6.7000000000000002E-5</v>
      </c>
      <c r="AA78" s="204">
        <f>'2M - SGS'!AA78</f>
        <v>6.0000000000000002E-6</v>
      </c>
      <c r="AC78" s="349">
        <f t="shared" si="52"/>
        <v>0.99999999999999989</v>
      </c>
      <c r="AD78" s="349">
        <f t="shared" si="53"/>
        <v>0.99999999999999989</v>
      </c>
      <c r="AE78" s="349">
        <f t="shared" si="54"/>
        <v>6.0000000000000002E-6</v>
      </c>
      <c r="AF78" s="349" t="e">
        <f>SUM(#REF!)</f>
        <v>#REF!</v>
      </c>
      <c r="AG78" s="349" t="e">
        <f>SUM(#REF!)</f>
        <v>#REF!</v>
      </c>
      <c r="AH78" s="349" t="e">
        <f>SUM(#REF!)</f>
        <v>#REF!</v>
      </c>
      <c r="AI78" s="349" t="e">
        <f>SUM(#REF!)</f>
        <v>#REF!</v>
      </c>
    </row>
    <row r="79" spans="1:35" ht="15.75" x14ac:dyDescent="0.25">
      <c r="A79" s="743"/>
      <c r="B79" s="8" t="str">
        <f t="shared" si="51"/>
        <v>Ext Lighting</v>
      </c>
      <c r="C79" s="484">
        <f>'2M - SGS'!C79</f>
        <v>0.106265</v>
      </c>
      <c r="D79" s="484">
        <f>'2M - SGS'!D79</f>
        <v>8.2161999999999999E-2</v>
      </c>
      <c r="E79" s="484">
        <f>'2M - SGS'!E79</f>
        <v>7.0887000000000006E-2</v>
      </c>
      <c r="F79" s="484">
        <f>'2M - SGS'!F79</f>
        <v>6.8145999999999998E-2</v>
      </c>
      <c r="G79" s="484">
        <f>'2M - SGS'!G79</f>
        <v>8.1852999999999995E-2</v>
      </c>
      <c r="H79" s="484">
        <f>'2M - SGS'!H79</f>
        <v>6.7163E-2</v>
      </c>
      <c r="I79" s="484">
        <f>'2M - SGS'!I79</f>
        <v>8.6751999999999996E-2</v>
      </c>
      <c r="J79" s="484">
        <f>'2M - SGS'!J79</f>
        <v>6.9401000000000004E-2</v>
      </c>
      <c r="K79" s="484">
        <f>'2M - SGS'!K79</f>
        <v>8.2907999999999996E-2</v>
      </c>
      <c r="L79" s="484">
        <f>'2M - SGS'!L79</f>
        <v>0.100507</v>
      </c>
      <c r="M79" s="484">
        <f>'2M - SGS'!M79</f>
        <v>8.7251999999999996E-2</v>
      </c>
      <c r="N79" s="484">
        <f>'2M - SGS'!N79</f>
        <v>9.6703999999999998E-2</v>
      </c>
      <c r="O79" s="204">
        <f>'2M - SGS'!O79</f>
        <v>0.106265</v>
      </c>
      <c r="P79" s="204">
        <f>'2M - SGS'!P79</f>
        <v>8.2161999999999999E-2</v>
      </c>
      <c r="Q79" s="204">
        <f>'2M - SGS'!Q79</f>
        <v>7.0887000000000006E-2</v>
      </c>
      <c r="R79" s="204">
        <f>'2M - SGS'!R79</f>
        <v>6.8145999999999998E-2</v>
      </c>
      <c r="S79" s="204">
        <f>'2M - SGS'!S79</f>
        <v>8.1852999999999995E-2</v>
      </c>
      <c r="T79" s="204">
        <f>'2M - SGS'!T79</f>
        <v>6.7163E-2</v>
      </c>
      <c r="U79" s="204">
        <f>'2M - SGS'!U79</f>
        <v>8.6751999999999996E-2</v>
      </c>
      <c r="V79" s="204">
        <f>'2M - SGS'!V79</f>
        <v>6.9401000000000004E-2</v>
      </c>
      <c r="W79" s="204">
        <f>'2M - SGS'!W79</f>
        <v>8.2907999999999996E-2</v>
      </c>
      <c r="X79" s="204">
        <f>'2M - SGS'!X79</f>
        <v>0.100507</v>
      </c>
      <c r="Y79" s="204">
        <f>'2M - SGS'!Y79</f>
        <v>8.7251999999999996E-2</v>
      </c>
      <c r="Z79" s="204">
        <f>'2M - SGS'!Z79</f>
        <v>9.6703999999999998E-2</v>
      </c>
      <c r="AA79" s="204">
        <f>'2M - SGS'!AA79</f>
        <v>0.106265</v>
      </c>
      <c r="AC79" s="349">
        <f t="shared" si="52"/>
        <v>1</v>
      </c>
      <c r="AD79" s="349">
        <f t="shared" si="53"/>
        <v>1</v>
      </c>
      <c r="AE79" s="349">
        <f t="shared" si="54"/>
        <v>0.106265</v>
      </c>
      <c r="AF79" s="349" t="e">
        <f>SUM(#REF!)</f>
        <v>#REF!</v>
      </c>
      <c r="AG79" s="349" t="e">
        <f>SUM(#REF!)</f>
        <v>#REF!</v>
      </c>
      <c r="AH79" s="349" t="e">
        <f>SUM(#REF!)</f>
        <v>#REF!</v>
      </c>
      <c r="AI79" s="349" t="e">
        <f>SUM(#REF!)</f>
        <v>#REF!</v>
      </c>
    </row>
    <row r="80" spans="1:35" ht="15.75" x14ac:dyDescent="0.25">
      <c r="A80" s="743"/>
      <c r="B80" s="8" t="str">
        <f t="shared" si="51"/>
        <v>Heating</v>
      </c>
      <c r="C80" s="484">
        <f>'2M - SGS'!C80</f>
        <v>0.210397</v>
      </c>
      <c r="D80" s="484">
        <f>'2M - SGS'!D80</f>
        <v>0.17743600000000001</v>
      </c>
      <c r="E80" s="484">
        <f>'2M - SGS'!E80</f>
        <v>0.13192400000000001</v>
      </c>
      <c r="F80" s="484">
        <f>'2M - SGS'!F80</f>
        <v>5.9718E-2</v>
      </c>
      <c r="G80" s="484">
        <f>'2M - SGS'!G80</f>
        <v>2.6769000000000001E-2</v>
      </c>
      <c r="H80" s="484">
        <f>'2M - SGS'!H80</f>
        <v>4.2950000000000002E-3</v>
      </c>
      <c r="I80" s="484">
        <f>'2M - SGS'!I80</f>
        <v>2.895E-3</v>
      </c>
      <c r="J80" s="484">
        <f>'2M - SGS'!J80</f>
        <v>3.4320000000000002E-3</v>
      </c>
      <c r="K80" s="484">
        <f>'2M - SGS'!K80</f>
        <v>9.4020000000000006E-3</v>
      </c>
      <c r="L80" s="484">
        <f>'2M - SGS'!L80</f>
        <v>5.5496999999999998E-2</v>
      </c>
      <c r="M80" s="484">
        <f>'2M - SGS'!M80</f>
        <v>0.115452</v>
      </c>
      <c r="N80" s="484">
        <f>'2M - SGS'!N80</f>
        <v>0.20278299999999999</v>
      </c>
      <c r="O80" s="204">
        <f>'2M - SGS'!O80</f>
        <v>0.210397</v>
      </c>
      <c r="P80" s="204">
        <f>'2M - SGS'!P80</f>
        <v>0.17743600000000001</v>
      </c>
      <c r="Q80" s="204">
        <f>'2M - SGS'!Q80</f>
        <v>0.13192400000000001</v>
      </c>
      <c r="R80" s="204">
        <f>'2M - SGS'!R80</f>
        <v>5.9718E-2</v>
      </c>
      <c r="S80" s="204">
        <f>'2M - SGS'!S80</f>
        <v>2.6769000000000001E-2</v>
      </c>
      <c r="T80" s="204">
        <f>'2M - SGS'!T80</f>
        <v>4.2950000000000002E-3</v>
      </c>
      <c r="U80" s="204">
        <f>'2M - SGS'!U80</f>
        <v>2.895E-3</v>
      </c>
      <c r="V80" s="204">
        <f>'2M - SGS'!V80</f>
        <v>3.4320000000000002E-3</v>
      </c>
      <c r="W80" s="204">
        <f>'2M - SGS'!W80</f>
        <v>9.4020000000000006E-3</v>
      </c>
      <c r="X80" s="204">
        <f>'2M - SGS'!X80</f>
        <v>5.5496999999999998E-2</v>
      </c>
      <c r="Y80" s="204">
        <f>'2M - SGS'!Y80</f>
        <v>0.115452</v>
      </c>
      <c r="Z80" s="204">
        <f>'2M - SGS'!Z80</f>
        <v>0.20278299999999999</v>
      </c>
      <c r="AA80" s="204">
        <f>'2M - SGS'!AA80</f>
        <v>0.210397</v>
      </c>
      <c r="AC80" s="349">
        <f t="shared" si="52"/>
        <v>1.0000000000000002</v>
      </c>
      <c r="AD80" s="349">
        <f t="shared" si="53"/>
        <v>1.0000000000000002</v>
      </c>
      <c r="AE80" s="349">
        <f t="shared" si="54"/>
        <v>0.210397</v>
      </c>
      <c r="AF80" s="349" t="e">
        <f>SUM(#REF!)</f>
        <v>#REF!</v>
      </c>
      <c r="AG80" s="349" t="e">
        <f>SUM(#REF!)</f>
        <v>#REF!</v>
      </c>
      <c r="AH80" s="349" t="e">
        <f>SUM(#REF!)</f>
        <v>#REF!</v>
      </c>
      <c r="AI80" s="349" t="e">
        <f>SUM(#REF!)</f>
        <v>#REF!</v>
      </c>
    </row>
    <row r="81" spans="1:35" ht="15.75" x14ac:dyDescent="0.25">
      <c r="A81" s="743"/>
      <c r="B81" s="8" t="str">
        <f t="shared" si="51"/>
        <v>HVAC</v>
      </c>
      <c r="C81" s="484">
        <f>'2M - SGS'!C81</f>
        <v>0.107824</v>
      </c>
      <c r="D81" s="484">
        <f>'2M - SGS'!D81</f>
        <v>9.1051999999999994E-2</v>
      </c>
      <c r="E81" s="484">
        <f>'2M - SGS'!E81</f>
        <v>7.1135000000000004E-2</v>
      </c>
      <c r="F81" s="484">
        <f>'2M - SGS'!F81</f>
        <v>4.1179E-2</v>
      </c>
      <c r="G81" s="484">
        <f>'2M - SGS'!G81</f>
        <v>4.4423999999999998E-2</v>
      </c>
      <c r="H81" s="484">
        <f>'2M - SGS'!H81</f>
        <v>0.106128</v>
      </c>
      <c r="I81" s="484">
        <f>'2M - SGS'!I81</f>
        <v>0.14288100000000001</v>
      </c>
      <c r="J81" s="484">
        <f>'2M - SGS'!J81</f>
        <v>0.133494</v>
      </c>
      <c r="K81" s="484">
        <f>'2M - SGS'!K81</f>
        <v>5.781E-2</v>
      </c>
      <c r="L81" s="484">
        <f>'2M - SGS'!L81</f>
        <v>3.8018000000000003E-2</v>
      </c>
      <c r="M81" s="484">
        <f>'2M - SGS'!M81</f>
        <v>6.2103999999999999E-2</v>
      </c>
      <c r="N81" s="484">
        <f>'2M - SGS'!N81</f>
        <v>0.103951</v>
      </c>
      <c r="O81" s="204">
        <f>'2M - SGS'!O81</f>
        <v>0.107824</v>
      </c>
      <c r="P81" s="204">
        <f>'2M - SGS'!P81</f>
        <v>9.1051999999999994E-2</v>
      </c>
      <c r="Q81" s="204">
        <f>'2M - SGS'!Q81</f>
        <v>7.1135000000000004E-2</v>
      </c>
      <c r="R81" s="204">
        <f>'2M - SGS'!R81</f>
        <v>4.1179E-2</v>
      </c>
      <c r="S81" s="204">
        <f>'2M - SGS'!S81</f>
        <v>4.4423999999999998E-2</v>
      </c>
      <c r="T81" s="204">
        <f>'2M - SGS'!T81</f>
        <v>0.106128</v>
      </c>
      <c r="U81" s="204">
        <f>'2M - SGS'!U81</f>
        <v>0.14288100000000001</v>
      </c>
      <c r="V81" s="204">
        <f>'2M - SGS'!V81</f>
        <v>0.133494</v>
      </c>
      <c r="W81" s="204">
        <f>'2M - SGS'!W81</f>
        <v>5.781E-2</v>
      </c>
      <c r="X81" s="204">
        <f>'2M - SGS'!X81</f>
        <v>3.8018000000000003E-2</v>
      </c>
      <c r="Y81" s="204">
        <f>'2M - SGS'!Y81</f>
        <v>6.2103999999999999E-2</v>
      </c>
      <c r="Z81" s="204">
        <f>'2M - SGS'!Z81</f>
        <v>0.103951</v>
      </c>
      <c r="AA81" s="204">
        <f>'2M - SGS'!AA81</f>
        <v>0.107824</v>
      </c>
      <c r="AC81" s="349">
        <f t="shared" si="52"/>
        <v>1</v>
      </c>
      <c r="AD81" s="349">
        <f t="shared" si="53"/>
        <v>1</v>
      </c>
      <c r="AE81" s="349">
        <f t="shared" si="54"/>
        <v>0.107824</v>
      </c>
      <c r="AF81" s="349" t="e">
        <f>SUM(#REF!)</f>
        <v>#REF!</v>
      </c>
      <c r="AG81" s="349" t="e">
        <f>SUM(#REF!)</f>
        <v>#REF!</v>
      </c>
      <c r="AH81" s="349" t="e">
        <f>SUM(#REF!)</f>
        <v>#REF!</v>
      </c>
      <c r="AI81" s="349" t="e">
        <f>SUM(#REF!)</f>
        <v>#REF!</v>
      </c>
    </row>
    <row r="82" spans="1:35" ht="15.75" x14ac:dyDescent="0.25">
      <c r="A82" s="743"/>
      <c r="B82" s="8" t="str">
        <f t="shared" si="51"/>
        <v>Lighting</v>
      </c>
      <c r="C82" s="484">
        <f>'2M - SGS'!C82</f>
        <v>9.3563999999999994E-2</v>
      </c>
      <c r="D82" s="484">
        <f>'2M - SGS'!D82</f>
        <v>7.2162000000000004E-2</v>
      </c>
      <c r="E82" s="484">
        <f>'2M - SGS'!E82</f>
        <v>7.8372999999999998E-2</v>
      </c>
      <c r="F82" s="484">
        <f>'2M - SGS'!F82</f>
        <v>7.6534000000000005E-2</v>
      </c>
      <c r="G82" s="484">
        <f>'2M - SGS'!G82</f>
        <v>9.4246999999999997E-2</v>
      </c>
      <c r="H82" s="484">
        <f>'2M - SGS'!H82</f>
        <v>7.5599E-2</v>
      </c>
      <c r="I82" s="484">
        <f>'2M - SGS'!I82</f>
        <v>9.6199999999999994E-2</v>
      </c>
      <c r="J82" s="484">
        <f>'2M - SGS'!J82</f>
        <v>7.7077999999999994E-2</v>
      </c>
      <c r="K82" s="484">
        <f>'2M - SGS'!K82</f>
        <v>8.1374000000000002E-2</v>
      </c>
      <c r="L82" s="484">
        <f>'2M - SGS'!L82</f>
        <v>9.4072000000000003E-2</v>
      </c>
      <c r="M82" s="484">
        <f>'2M - SGS'!M82</f>
        <v>7.6706999999999997E-2</v>
      </c>
      <c r="N82" s="484">
        <f>'2M - SGS'!N82</f>
        <v>8.4089999999999998E-2</v>
      </c>
      <c r="O82" s="204">
        <f>'2M - SGS'!O82</f>
        <v>9.3563999999999994E-2</v>
      </c>
      <c r="P82" s="204">
        <f>'2M - SGS'!P82</f>
        <v>7.2162000000000004E-2</v>
      </c>
      <c r="Q82" s="204">
        <f>'2M - SGS'!Q82</f>
        <v>7.8372999999999998E-2</v>
      </c>
      <c r="R82" s="204">
        <f>'2M - SGS'!R82</f>
        <v>7.6534000000000005E-2</v>
      </c>
      <c r="S82" s="204">
        <f>'2M - SGS'!S82</f>
        <v>9.4246999999999997E-2</v>
      </c>
      <c r="T82" s="204">
        <f>'2M - SGS'!T82</f>
        <v>7.5599E-2</v>
      </c>
      <c r="U82" s="204">
        <f>'2M - SGS'!U82</f>
        <v>9.6199999999999994E-2</v>
      </c>
      <c r="V82" s="204">
        <f>'2M - SGS'!V82</f>
        <v>7.7077999999999994E-2</v>
      </c>
      <c r="W82" s="204">
        <f>'2M - SGS'!W82</f>
        <v>8.1374000000000002E-2</v>
      </c>
      <c r="X82" s="204">
        <f>'2M - SGS'!X82</f>
        <v>9.4072000000000003E-2</v>
      </c>
      <c r="Y82" s="204">
        <f>'2M - SGS'!Y82</f>
        <v>7.6706999999999997E-2</v>
      </c>
      <c r="Z82" s="204">
        <f>'2M - SGS'!Z82</f>
        <v>8.4089999999999998E-2</v>
      </c>
      <c r="AA82" s="204">
        <f>'2M - SGS'!AA82</f>
        <v>9.3563999999999994E-2</v>
      </c>
      <c r="AC82" s="349">
        <f t="shared" si="52"/>
        <v>1</v>
      </c>
      <c r="AD82" s="349">
        <f t="shared" si="53"/>
        <v>1</v>
      </c>
      <c r="AE82" s="349">
        <f t="shared" si="54"/>
        <v>9.3563999999999994E-2</v>
      </c>
      <c r="AF82" s="349" t="e">
        <f>SUM(#REF!)</f>
        <v>#REF!</v>
      </c>
      <c r="AG82" s="349" t="e">
        <f>SUM(#REF!)</f>
        <v>#REF!</v>
      </c>
      <c r="AH82" s="349" t="e">
        <f>SUM(#REF!)</f>
        <v>#REF!</v>
      </c>
      <c r="AI82" s="349" t="e">
        <f>SUM(#REF!)</f>
        <v>#REF!</v>
      </c>
    </row>
    <row r="83" spans="1:35" ht="15.75" x14ac:dyDescent="0.25">
      <c r="A83" s="743"/>
      <c r="B83" s="8" t="str">
        <f t="shared" si="51"/>
        <v>Miscellaneous</v>
      </c>
      <c r="C83" s="484">
        <f>'2M - SGS'!C83</f>
        <v>8.5109000000000004E-2</v>
      </c>
      <c r="D83" s="484">
        <f>'2M - SGS'!D83</f>
        <v>7.7715000000000006E-2</v>
      </c>
      <c r="E83" s="484">
        <f>'2M - SGS'!E83</f>
        <v>8.6136000000000004E-2</v>
      </c>
      <c r="F83" s="484">
        <f>'2M - SGS'!F83</f>
        <v>7.9796000000000006E-2</v>
      </c>
      <c r="G83" s="484">
        <f>'2M - SGS'!G83</f>
        <v>8.5334999999999994E-2</v>
      </c>
      <c r="H83" s="484">
        <f>'2M - SGS'!H83</f>
        <v>8.1994999999999998E-2</v>
      </c>
      <c r="I83" s="484">
        <f>'2M - SGS'!I83</f>
        <v>8.4098999999999993E-2</v>
      </c>
      <c r="J83" s="484">
        <f>'2M - SGS'!J83</f>
        <v>8.4198999999999996E-2</v>
      </c>
      <c r="K83" s="484">
        <f>'2M - SGS'!K83</f>
        <v>8.2512000000000002E-2</v>
      </c>
      <c r="L83" s="484">
        <f>'2M - SGS'!L83</f>
        <v>8.5277000000000006E-2</v>
      </c>
      <c r="M83" s="484">
        <f>'2M - SGS'!M83</f>
        <v>8.2588999999999996E-2</v>
      </c>
      <c r="N83" s="484">
        <f>'2M - SGS'!N83</f>
        <v>8.5237999999999994E-2</v>
      </c>
      <c r="O83" s="204">
        <f>'2M - SGS'!O83</f>
        <v>8.5109000000000004E-2</v>
      </c>
      <c r="P83" s="204">
        <f>'2M - SGS'!P83</f>
        <v>7.7715000000000006E-2</v>
      </c>
      <c r="Q83" s="204">
        <f>'2M - SGS'!Q83</f>
        <v>8.6136000000000004E-2</v>
      </c>
      <c r="R83" s="204">
        <f>'2M - SGS'!R83</f>
        <v>7.9796000000000006E-2</v>
      </c>
      <c r="S83" s="204">
        <f>'2M - SGS'!S83</f>
        <v>8.5334999999999994E-2</v>
      </c>
      <c r="T83" s="204">
        <f>'2M - SGS'!T83</f>
        <v>8.1994999999999998E-2</v>
      </c>
      <c r="U83" s="204">
        <f>'2M - SGS'!U83</f>
        <v>8.4098999999999993E-2</v>
      </c>
      <c r="V83" s="204">
        <f>'2M - SGS'!V83</f>
        <v>8.4198999999999996E-2</v>
      </c>
      <c r="W83" s="204">
        <f>'2M - SGS'!W83</f>
        <v>8.2512000000000002E-2</v>
      </c>
      <c r="X83" s="204">
        <f>'2M - SGS'!X83</f>
        <v>8.5277000000000006E-2</v>
      </c>
      <c r="Y83" s="204">
        <f>'2M - SGS'!Y83</f>
        <v>8.2588999999999996E-2</v>
      </c>
      <c r="Z83" s="204">
        <f>'2M - SGS'!Z83</f>
        <v>8.5237999999999994E-2</v>
      </c>
      <c r="AA83" s="204">
        <f>'2M - SGS'!AA83</f>
        <v>8.5109000000000004E-2</v>
      </c>
      <c r="AC83" s="349">
        <f t="shared" si="52"/>
        <v>1.0000000000000002</v>
      </c>
      <c r="AD83" s="349">
        <f t="shared" si="53"/>
        <v>1.0000000000000002</v>
      </c>
      <c r="AE83" s="349">
        <f t="shared" si="54"/>
        <v>8.5109000000000004E-2</v>
      </c>
      <c r="AF83" s="349" t="e">
        <f>SUM(#REF!)</f>
        <v>#REF!</v>
      </c>
      <c r="AG83" s="349" t="e">
        <f>SUM(#REF!)</f>
        <v>#REF!</v>
      </c>
      <c r="AH83" s="349" t="e">
        <f>SUM(#REF!)</f>
        <v>#REF!</v>
      </c>
      <c r="AI83" s="349" t="e">
        <f>SUM(#REF!)</f>
        <v>#REF!</v>
      </c>
    </row>
    <row r="84" spans="1:35" ht="15.75" x14ac:dyDescent="0.25">
      <c r="A84" s="743"/>
      <c r="B84" s="8" t="str">
        <f t="shared" si="51"/>
        <v>Motors</v>
      </c>
      <c r="C84" s="484">
        <f>'2M - SGS'!C84</f>
        <v>8.5109000000000004E-2</v>
      </c>
      <c r="D84" s="484">
        <f>'2M - SGS'!D84</f>
        <v>7.7715000000000006E-2</v>
      </c>
      <c r="E84" s="484">
        <f>'2M - SGS'!E84</f>
        <v>8.6136000000000004E-2</v>
      </c>
      <c r="F84" s="484">
        <f>'2M - SGS'!F84</f>
        <v>7.9796000000000006E-2</v>
      </c>
      <c r="G84" s="484">
        <f>'2M - SGS'!G84</f>
        <v>8.5334999999999994E-2</v>
      </c>
      <c r="H84" s="484">
        <f>'2M - SGS'!H84</f>
        <v>8.1994999999999998E-2</v>
      </c>
      <c r="I84" s="484">
        <f>'2M - SGS'!I84</f>
        <v>8.4098999999999993E-2</v>
      </c>
      <c r="J84" s="484">
        <f>'2M - SGS'!J84</f>
        <v>8.4198999999999996E-2</v>
      </c>
      <c r="K84" s="484">
        <f>'2M - SGS'!K84</f>
        <v>8.2512000000000002E-2</v>
      </c>
      <c r="L84" s="484">
        <f>'2M - SGS'!L84</f>
        <v>8.5277000000000006E-2</v>
      </c>
      <c r="M84" s="484">
        <f>'2M - SGS'!M84</f>
        <v>8.2588999999999996E-2</v>
      </c>
      <c r="N84" s="484">
        <f>'2M - SGS'!N84</f>
        <v>8.5237999999999994E-2</v>
      </c>
      <c r="O84" s="204">
        <f>'2M - SGS'!O84</f>
        <v>8.5109000000000004E-2</v>
      </c>
      <c r="P84" s="204">
        <f>'2M - SGS'!P84</f>
        <v>7.7715000000000006E-2</v>
      </c>
      <c r="Q84" s="204">
        <f>'2M - SGS'!Q84</f>
        <v>8.6136000000000004E-2</v>
      </c>
      <c r="R84" s="204">
        <f>'2M - SGS'!R84</f>
        <v>7.9796000000000006E-2</v>
      </c>
      <c r="S84" s="204">
        <f>'2M - SGS'!S84</f>
        <v>8.5334999999999994E-2</v>
      </c>
      <c r="T84" s="204">
        <f>'2M - SGS'!T84</f>
        <v>8.1994999999999998E-2</v>
      </c>
      <c r="U84" s="204">
        <f>'2M - SGS'!U84</f>
        <v>8.4098999999999993E-2</v>
      </c>
      <c r="V84" s="204">
        <f>'2M - SGS'!V84</f>
        <v>8.4198999999999996E-2</v>
      </c>
      <c r="W84" s="204">
        <f>'2M - SGS'!W84</f>
        <v>8.2512000000000002E-2</v>
      </c>
      <c r="X84" s="204">
        <f>'2M - SGS'!X84</f>
        <v>8.5277000000000006E-2</v>
      </c>
      <c r="Y84" s="204">
        <f>'2M - SGS'!Y84</f>
        <v>8.2588999999999996E-2</v>
      </c>
      <c r="Z84" s="204">
        <f>'2M - SGS'!Z84</f>
        <v>8.5237999999999994E-2</v>
      </c>
      <c r="AA84" s="204">
        <f>'2M - SGS'!AA84</f>
        <v>8.5109000000000004E-2</v>
      </c>
      <c r="AC84" s="349">
        <f t="shared" si="52"/>
        <v>1.0000000000000002</v>
      </c>
      <c r="AD84" s="349">
        <f t="shared" si="53"/>
        <v>1.0000000000000002</v>
      </c>
      <c r="AE84" s="349">
        <f t="shared" si="54"/>
        <v>8.5109000000000004E-2</v>
      </c>
      <c r="AF84" s="349" t="e">
        <f>SUM(#REF!)</f>
        <v>#REF!</v>
      </c>
      <c r="AG84" s="349" t="e">
        <f>SUM(#REF!)</f>
        <v>#REF!</v>
      </c>
      <c r="AH84" s="349" t="e">
        <f>SUM(#REF!)</f>
        <v>#REF!</v>
      </c>
      <c r="AI84" s="349" t="e">
        <f>SUM(#REF!)</f>
        <v>#REF!</v>
      </c>
    </row>
    <row r="85" spans="1:35" ht="15.75" x14ac:dyDescent="0.25">
      <c r="A85" s="743"/>
      <c r="B85" s="8" t="str">
        <f t="shared" si="51"/>
        <v>Process</v>
      </c>
      <c r="C85" s="484">
        <f>'2M - SGS'!C85</f>
        <v>8.5109000000000004E-2</v>
      </c>
      <c r="D85" s="484">
        <f>'2M - SGS'!D85</f>
        <v>7.7715000000000006E-2</v>
      </c>
      <c r="E85" s="484">
        <f>'2M - SGS'!E85</f>
        <v>8.6136000000000004E-2</v>
      </c>
      <c r="F85" s="484">
        <f>'2M - SGS'!F85</f>
        <v>7.9796000000000006E-2</v>
      </c>
      <c r="G85" s="484">
        <f>'2M - SGS'!G85</f>
        <v>8.5334999999999994E-2</v>
      </c>
      <c r="H85" s="484">
        <f>'2M - SGS'!H85</f>
        <v>8.1994999999999998E-2</v>
      </c>
      <c r="I85" s="484">
        <f>'2M - SGS'!I85</f>
        <v>8.4098999999999993E-2</v>
      </c>
      <c r="J85" s="484">
        <f>'2M - SGS'!J85</f>
        <v>8.4198999999999996E-2</v>
      </c>
      <c r="K85" s="484">
        <f>'2M - SGS'!K85</f>
        <v>8.2512000000000002E-2</v>
      </c>
      <c r="L85" s="484">
        <f>'2M - SGS'!L85</f>
        <v>8.5277000000000006E-2</v>
      </c>
      <c r="M85" s="484">
        <f>'2M - SGS'!M85</f>
        <v>8.2588999999999996E-2</v>
      </c>
      <c r="N85" s="484">
        <f>'2M - SGS'!N85</f>
        <v>8.5237999999999994E-2</v>
      </c>
      <c r="O85" s="204">
        <f>'2M - SGS'!O85</f>
        <v>8.5109000000000004E-2</v>
      </c>
      <c r="P85" s="204">
        <f>'2M - SGS'!P85</f>
        <v>7.7715000000000006E-2</v>
      </c>
      <c r="Q85" s="204">
        <f>'2M - SGS'!Q85</f>
        <v>8.6136000000000004E-2</v>
      </c>
      <c r="R85" s="204">
        <f>'2M - SGS'!R85</f>
        <v>7.9796000000000006E-2</v>
      </c>
      <c r="S85" s="204">
        <f>'2M - SGS'!S85</f>
        <v>8.5334999999999994E-2</v>
      </c>
      <c r="T85" s="204">
        <f>'2M - SGS'!T85</f>
        <v>8.1994999999999998E-2</v>
      </c>
      <c r="U85" s="204">
        <f>'2M - SGS'!U85</f>
        <v>8.4098999999999993E-2</v>
      </c>
      <c r="V85" s="204">
        <f>'2M - SGS'!V85</f>
        <v>8.4198999999999996E-2</v>
      </c>
      <c r="W85" s="204">
        <f>'2M - SGS'!W85</f>
        <v>8.2512000000000002E-2</v>
      </c>
      <c r="X85" s="204">
        <f>'2M - SGS'!X85</f>
        <v>8.5277000000000006E-2</v>
      </c>
      <c r="Y85" s="204">
        <f>'2M - SGS'!Y85</f>
        <v>8.2588999999999996E-2</v>
      </c>
      <c r="Z85" s="204">
        <f>'2M - SGS'!Z85</f>
        <v>8.5237999999999994E-2</v>
      </c>
      <c r="AA85" s="204">
        <f>'2M - SGS'!AA85</f>
        <v>8.5109000000000004E-2</v>
      </c>
      <c r="AC85" s="349">
        <f t="shared" si="52"/>
        <v>1.0000000000000002</v>
      </c>
      <c r="AD85" s="349">
        <f t="shared" si="53"/>
        <v>1.0000000000000002</v>
      </c>
      <c r="AE85" s="349">
        <f t="shared" si="54"/>
        <v>8.5109000000000004E-2</v>
      </c>
      <c r="AF85" s="349" t="e">
        <f>SUM(#REF!)</f>
        <v>#REF!</v>
      </c>
      <c r="AG85" s="349" t="e">
        <f>SUM(#REF!)</f>
        <v>#REF!</v>
      </c>
      <c r="AH85" s="349" t="e">
        <f>SUM(#REF!)</f>
        <v>#REF!</v>
      </c>
      <c r="AI85" s="349" t="e">
        <f>SUM(#REF!)</f>
        <v>#REF!</v>
      </c>
    </row>
    <row r="86" spans="1:35" ht="15.75" x14ac:dyDescent="0.25">
      <c r="A86" s="743"/>
      <c r="B86" s="8" t="str">
        <f t="shared" si="51"/>
        <v>Refrigeration</v>
      </c>
      <c r="C86" s="484">
        <f>'2M - SGS'!C86</f>
        <v>8.3486000000000005E-2</v>
      </c>
      <c r="D86" s="484">
        <f>'2M - SGS'!D86</f>
        <v>7.6158000000000003E-2</v>
      </c>
      <c r="E86" s="484">
        <f>'2M - SGS'!E86</f>
        <v>8.3346000000000003E-2</v>
      </c>
      <c r="F86" s="484">
        <f>'2M - SGS'!F86</f>
        <v>8.0782999999999994E-2</v>
      </c>
      <c r="G86" s="484">
        <f>'2M - SGS'!G86</f>
        <v>8.5133E-2</v>
      </c>
      <c r="H86" s="484">
        <f>'2M - SGS'!H86</f>
        <v>8.4294999999999995E-2</v>
      </c>
      <c r="I86" s="484">
        <f>'2M - SGS'!I86</f>
        <v>8.7456999999999993E-2</v>
      </c>
      <c r="J86" s="484">
        <f>'2M - SGS'!J86</f>
        <v>8.7230000000000002E-2</v>
      </c>
      <c r="K86" s="484">
        <f>'2M - SGS'!K86</f>
        <v>8.3319000000000004E-2</v>
      </c>
      <c r="L86" s="484">
        <f>'2M - SGS'!L86</f>
        <v>8.4562999999999999E-2</v>
      </c>
      <c r="M86" s="484">
        <f>'2M - SGS'!M86</f>
        <v>8.1112000000000004E-2</v>
      </c>
      <c r="N86" s="484">
        <f>'2M - SGS'!N86</f>
        <v>8.3117999999999997E-2</v>
      </c>
      <c r="O86" s="204">
        <f>'2M - SGS'!O86</f>
        <v>8.3486000000000005E-2</v>
      </c>
      <c r="P86" s="204">
        <f>'2M - SGS'!P86</f>
        <v>7.6158000000000003E-2</v>
      </c>
      <c r="Q86" s="204">
        <f>'2M - SGS'!Q86</f>
        <v>8.3346000000000003E-2</v>
      </c>
      <c r="R86" s="204">
        <f>'2M - SGS'!R86</f>
        <v>8.0782999999999994E-2</v>
      </c>
      <c r="S86" s="204">
        <f>'2M - SGS'!S86</f>
        <v>8.5133E-2</v>
      </c>
      <c r="T86" s="204">
        <f>'2M - SGS'!T86</f>
        <v>8.4294999999999995E-2</v>
      </c>
      <c r="U86" s="204">
        <f>'2M - SGS'!U86</f>
        <v>8.7456999999999993E-2</v>
      </c>
      <c r="V86" s="204">
        <f>'2M - SGS'!V86</f>
        <v>8.7230000000000002E-2</v>
      </c>
      <c r="W86" s="204">
        <f>'2M - SGS'!W86</f>
        <v>8.3319000000000004E-2</v>
      </c>
      <c r="X86" s="204">
        <f>'2M - SGS'!X86</f>
        <v>8.4562999999999999E-2</v>
      </c>
      <c r="Y86" s="204">
        <f>'2M - SGS'!Y86</f>
        <v>8.1112000000000004E-2</v>
      </c>
      <c r="Z86" s="204">
        <f>'2M - SGS'!Z86</f>
        <v>8.3117999999999997E-2</v>
      </c>
      <c r="AA86" s="204">
        <f>'2M - SGS'!AA86</f>
        <v>8.3486000000000005E-2</v>
      </c>
      <c r="AC86" s="349">
        <f t="shared" si="52"/>
        <v>1</v>
      </c>
      <c r="AD86" s="349">
        <f t="shared" si="53"/>
        <v>1</v>
      </c>
      <c r="AE86" s="349">
        <f t="shared" si="54"/>
        <v>8.3486000000000005E-2</v>
      </c>
      <c r="AF86" s="349" t="e">
        <f>SUM(#REF!)</f>
        <v>#REF!</v>
      </c>
      <c r="AG86" s="349" t="e">
        <f>SUM(#REF!)</f>
        <v>#REF!</v>
      </c>
      <c r="AH86" s="349" t="e">
        <f>SUM(#REF!)</f>
        <v>#REF!</v>
      </c>
      <c r="AI86" s="349" t="e">
        <f>SUM(#REF!)</f>
        <v>#REF!</v>
      </c>
    </row>
    <row r="87" spans="1:35" ht="16.5" thickBot="1" x14ac:dyDescent="0.3">
      <c r="A87" s="744"/>
      <c r="B87" s="9" t="str">
        <f t="shared" si="51"/>
        <v>Water Heating</v>
      </c>
      <c r="C87" s="485">
        <f>'2M - SGS'!C87</f>
        <v>0.108255</v>
      </c>
      <c r="D87" s="485">
        <f>'2M - SGS'!D87</f>
        <v>9.1078000000000006E-2</v>
      </c>
      <c r="E87" s="485">
        <f>'2M - SGS'!E87</f>
        <v>8.5239999999999996E-2</v>
      </c>
      <c r="F87" s="485">
        <f>'2M - SGS'!F87</f>
        <v>7.2980000000000003E-2</v>
      </c>
      <c r="G87" s="485">
        <f>'2M - SGS'!G87</f>
        <v>7.9849000000000003E-2</v>
      </c>
      <c r="H87" s="485">
        <f>'2M - SGS'!H87</f>
        <v>7.2720999999999994E-2</v>
      </c>
      <c r="I87" s="485">
        <f>'2M - SGS'!I87</f>
        <v>7.4929999999999997E-2</v>
      </c>
      <c r="J87" s="485">
        <f>'2M - SGS'!J87</f>
        <v>7.5861999999999999E-2</v>
      </c>
      <c r="K87" s="485">
        <f>'2M - SGS'!K87</f>
        <v>7.5733999999999996E-2</v>
      </c>
      <c r="L87" s="485">
        <f>'2M - SGS'!L87</f>
        <v>8.2808000000000007E-2</v>
      </c>
      <c r="M87" s="485">
        <f>'2M - SGS'!M87</f>
        <v>8.6345000000000005E-2</v>
      </c>
      <c r="N87" s="485">
        <f>'2M - SGS'!N87</f>
        <v>9.4198000000000004E-2</v>
      </c>
      <c r="O87" s="205">
        <f>'2M - SGS'!O87</f>
        <v>0.108255</v>
      </c>
      <c r="P87" s="205">
        <f>'2M - SGS'!P87</f>
        <v>9.1078000000000006E-2</v>
      </c>
      <c r="Q87" s="205">
        <f>'2M - SGS'!Q87</f>
        <v>8.5239999999999996E-2</v>
      </c>
      <c r="R87" s="205">
        <f>'2M - SGS'!R87</f>
        <v>7.2980000000000003E-2</v>
      </c>
      <c r="S87" s="205">
        <f>'2M - SGS'!S87</f>
        <v>7.9849000000000003E-2</v>
      </c>
      <c r="T87" s="205">
        <f>'2M - SGS'!T87</f>
        <v>7.2720999999999994E-2</v>
      </c>
      <c r="U87" s="205">
        <f>'2M - SGS'!U87</f>
        <v>7.4929999999999997E-2</v>
      </c>
      <c r="V87" s="205">
        <f>'2M - SGS'!V87</f>
        <v>7.5861999999999999E-2</v>
      </c>
      <c r="W87" s="205">
        <f>'2M - SGS'!W87</f>
        <v>7.5733999999999996E-2</v>
      </c>
      <c r="X87" s="205">
        <f>'2M - SGS'!X87</f>
        <v>8.2808000000000007E-2</v>
      </c>
      <c r="Y87" s="205">
        <f>'2M - SGS'!Y87</f>
        <v>8.6345000000000005E-2</v>
      </c>
      <c r="Z87" s="205">
        <f>'2M - SGS'!Z87</f>
        <v>9.4198000000000004E-2</v>
      </c>
      <c r="AA87" s="205">
        <f>'2M - SGS'!AA87</f>
        <v>0.108255</v>
      </c>
      <c r="AC87" s="349">
        <f t="shared" si="52"/>
        <v>1</v>
      </c>
      <c r="AD87" s="349">
        <f t="shared" si="53"/>
        <v>1</v>
      </c>
      <c r="AE87" s="349">
        <f t="shared" si="54"/>
        <v>0.108255</v>
      </c>
      <c r="AF87" s="349" t="e">
        <f>SUM(#REF!)</f>
        <v>#REF!</v>
      </c>
      <c r="AG87" s="349" t="e">
        <f>SUM(#REF!)</f>
        <v>#REF!</v>
      </c>
      <c r="AH87" s="349" t="e">
        <f>SUM(#REF!)</f>
        <v>#REF!</v>
      </c>
      <c r="AI87" s="349" t="e">
        <f>SUM(#REF!)</f>
        <v>#REF!</v>
      </c>
    </row>
    <row r="88" spans="1:35" x14ac:dyDescent="0.25">
      <c r="B88" s="352" t="s">
        <v>219</v>
      </c>
      <c r="AC88" s="138" t="s">
        <v>217</v>
      </c>
    </row>
    <row r="89" spans="1:35" ht="15.75" thickBot="1" x14ac:dyDescent="0.3">
      <c r="AC89" s="138"/>
    </row>
    <row r="90" spans="1:35" ht="15" customHeight="1" thickBot="1" x14ac:dyDescent="0.3">
      <c r="A90" s="748" t="s">
        <v>26</v>
      </c>
      <c r="B90" s="314" t="s">
        <v>29</v>
      </c>
      <c r="C90" s="102">
        <f>C$2</f>
        <v>45658</v>
      </c>
      <c r="D90" s="102">
        <f t="shared" ref="D90:AA90" si="55">D$2</f>
        <v>45689</v>
      </c>
      <c r="E90" s="102">
        <f t="shared" si="55"/>
        <v>45717</v>
      </c>
      <c r="F90" s="102">
        <f t="shared" si="55"/>
        <v>45748</v>
      </c>
      <c r="G90" s="102">
        <f t="shared" si="55"/>
        <v>45778</v>
      </c>
      <c r="H90" s="102">
        <f t="shared" si="55"/>
        <v>45809</v>
      </c>
      <c r="I90" s="102">
        <f t="shared" si="55"/>
        <v>45839</v>
      </c>
      <c r="J90" s="102">
        <f t="shared" si="55"/>
        <v>45870</v>
      </c>
      <c r="K90" s="102">
        <f t="shared" si="55"/>
        <v>45901</v>
      </c>
      <c r="L90" s="102">
        <f t="shared" si="55"/>
        <v>45931</v>
      </c>
      <c r="M90" s="102">
        <f t="shared" si="55"/>
        <v>45962</v>
      </c>
      <c r="N90" s="102">
        <f t="shared" si="55"/>
        <v>45992</v>
      </c>
      <c r="O90" s="102">
        <f t="shared" si="55"/>
        <v>46023</v>
      </c>
      <c r="P90" s="102">
        <f t="shared" si="55"/>
        <v>46054</v>
      </c>
      <c r="Q90" s="102">
        <f t="shared" si="55"/>
        <v>46082</v>
      </c>
      <c r="R90" s="102">
        <f t="shared" si="55"/>
        <v>46113</v>
      </c>
      <c r="S90" s="102">
        <f t="shared" si="55"/>
        <v>46143</v>
      </c>
      <c r="T90" s="102">
        <f t="shared" si="55"/>
        <v>46174</v>
      </c>
      <c r="U90" s="102">
        <f t="shared" si="55"/>
        <v>46204</v>
      </c>
      <c r="V90" s="102">
        <f t="shared" si="55"/>
        <v>46235</v>
      </c>
      <c r="W90" s="102">
        <f t="shared" si="55"/>
        <v>46266</v>
      </c>
      <c r="X90" s="102">
        <f t="shared" si="55"/>
        <v>46296</v>
      </c>
      <c r="Y90" s="102">
        <f t="shared" si="55"/>
        <v>46327</v>
      </c>
      <c r="Z90" s="102">
        <f t="shared" si="55"/>
        <v>46357</v>
      </c>
      <c r="AA90" s="102">
        <f t="shared" si="55"/>
        <v>46388</v>
      </c>
    </row>
    <row r="91" spans="1:35" ht="15.75" customHeight="1" x14ac:dyDescent="0.25">
      <c r="A91" s="749"/>
      <c r="B91" s="312" t="s">
        <v>18</v>
      </c>
      <c r="C91" s="478">
        <f>'3M - LGS'!C91</f>
        <v>3.9933000000000003E-2</v>
      </c>
      <c r="D91" s="478">
        <f>'3M - LGS'!D91</f>
        <v>3.9878999999999998E-2</v>
      </c>
      <c r="E91" s="478">
        <f>'3M - LGS'!E91</f>
        <v>4.1041000000000001E-2</v>
      </c>
      <c r="F91" s="478">
        <f>'3M - LGS'!F91</f>
        <v>4.1168000000000003E-2</v>
      </c>
      <c r="G91" s="478">
        <f>'3M - LGS'!G91</f>
        <v>4.2222999999999997E-2</v>
      </c>
      <c r="H91" s="540">
        <f>'3M - LGS'!H91</f>
        <v>9.3449000000000004E-2</v>
      </c>
      <c r="I91" s="540">
        <f>'3M - LGS'!I91</f>
        <v>9.0008000000000005E-2</v>
      </c>
      <c r="J91" s="540">
        <f>'3M - LGS'!J91</f>
        <v>9.2378000000000002E-2</v>
      </c>
      <c r="K91" s="540">
        <f>'3M - LGS'!K91</f>
        <v>9.1634999999999994E-2</v>
      </c>
      <c r="L91" s="540">
        <f>'3M - LGS'!L91</f>
        <v>4.8993000000000002E-2</v>
      </c>
      <c r="M91" s="540">
        <f>'3M - LGS'!M91</f>
        <v>4.9782E-2</v>
      </c>
      <c r="N91" s="540">
        <f>'3M - LGS'!N91</f>
        <v>4.7262999999999999E-2</v>
      </c>
      <c r="O91" s="540">
        <f>'3M - LGS'!O91</f>
        <v>4.5540999999999998E-2</v>
      </c>
      <c r="P91" s="540">
        <f>'3M - LGS'!P91</f>
        <v>4.6175000000000001E-2</v>
      </c>
      <c r="Q91" s="540">
        <f>'3M - LGS'!Q91</f>
        <v>4.8189000000000003E-2</v>
      </c>
      <c r="R91" s="540">
        <f>'3M - LGS'!R91</f>
        <v>4.8322999999999998E-2</v>
      </c>
      <c r="S91" s="540">
        <f>'3M - LGS'!S91</f>
        <v>5.0555999999999997E-2</v>
      </c>
      <c r="T91" s="353">
        <f>'3M - LGS'!T91</f>
        <v>9.3449000000000004E-2</v>
      </c>
      <c r="U91" s="353">
        <f>'3M - LGS'!U91</f>
        <v>9.0008000000000005E-2</v>
      </c>
      <c r="V91" s="353">
        <f>'3M - LGS'!V91</f>
        <v>9.2378000000000002E-2</v>
      </c>
      <c r="W91" s="353">
        <f>'3M - LGS'!W91</f>
        <v>9.1634999999999994E-2</v>
      </c>
      <c r="X91" s="353">
        <f>'3M - LGS'!X91</f>
        <v>4.8993000000000002E-2</v>
      </c>
      <c r="Y91" s="353">
        <f>'3M - LGS'!Y91</f>
        <v>4.9782E-2</v>
      </c>
      <c r="Z91" s="353">
        <f>'3M - LGS'!Z91</f>
        <v>4.7262999999999999E-2</v>
      </c>
      <c r="AA91" s="353">
        <f>'3M - LGS'!AA91</f>
        <v>4.5540999999999998E-2</v>
      </c>
      <c r="AC91" s="138"/>
    </row>
    <row r="92" spans="1:35" x14ac:dyDescent="0.25">
      <c r="A92" s="749"/>
      <c r="B92" s="6" t="s">
        <v>0</v>
      </c>
      <c r="C92" s="478">
        <f>'3M - LGS'!C92</f>
        <v>4.4352999999999997E-2</v>
      </c>
      <c r="D92" s="478">
        <f>'3M - LGS'!D92</f>
        <v>4.4898E-2</v>
      </c>
      <c r="E92" s="478">
        <f>'3M - LGS'!E92</f>
        <v>4.7189000000000002E-2</v>
      </c>
      <c r="F92" s="478">
        <f>'3M - LGS'!F92</f>
        <v>4.5560000000000003E-2</v>
      </c>
      <c r="G92" s="478">
        <f>'3M - LGS'!G92</f>
        <v>4.9112000000000003E-2</v>
      </c>
      <c r="H92" s="540">
        <f>'3M - LGS'!H92</f>
        <v>0.11771</v>
      </c>
      <c r="I92" s="540">
        <f>'3M - LGS'!I92</f>
        <v>0.11006199999999999</v>
      </c>
      <c r="J92" s="540">
        <f>'3M - LGS'!J92</f>
        <v>0.115067</v>
      </c>
      <c r="K92" s="540">
        <f>'3M - LGS'!K92</f>
        <v>0.117149</v>
      </c>
      <c r="L92" s="540">
        <f>'3M - LGS'!L92</f>
        <v>5.4709000000000001E-2</v>
      </c>
      <c r="M92" s="540">
        <f>'3M - LGS'!M92</f>
        <v>5.5188000000000001E-2</v>
      </c>
      <c r="N92" s="540">
        <f>'3M - LGS'!N92</f>
        <v>5.0938999999999998E-2</v>
      </c>
      <c r="O92" s="540">
        <f>'3M - LGS'!O92</f>
        <v>4.9581E-2</v>
      </c>
      <c r="P92" s="540">
        <f>'3M - LGS'!P92</f>
        <v>5.1304000000000002E-2</v>
      </c>
      <c r="Q92" s="540">
        <f>'3M - LGS'!Q92</f>
        <v>5.4989000000000003E-2</v>
      </c>
      <c r="R92" s="540">
        <f>'3M - LGS'!R92</f>
        <v>5.1714000000000003E-2</v>
      </c>
      <c r="S92" s="540">
        <f>'3M - LGS'!S92</f>
        <v>5.7715000000000002E-2</v>
      </c>
      <c r="T92" s="353">
        <f>'3M - LGS'!T92</f>
        <v>0.11771</v>
      </c>
      <c r="U92" s="353">
        <f>'3M - LGS'!U92</f>
        <v>0.11006199999999999</v>
      </c>
      <c r="V92" s="353">
        <f>'3M - LGS'!V92</f>
        <v>0.115067</v>
      </c>
      <c r="W92" s="353">
        <f>'3M - LGS'!W92</f>
        <v>0.117149</v>
      </c>
      <c r="X92" s="353">
        <f>'3M - LGS'!X92</f>
        <v>5.4709000000000001E-2</v>
      </c>
      <c r="Y92" s="353">
        <f>'3M - LGS'!Y92</f>
        <v>5.5188000000000001E-2</v>
      </c>
      <c r="Z92" s="353">
        <f>'3M - LGS'!Z92</f>
        <v>5.0938999999999998E-2</v>
      </c>
      <c r="AA92" s="353">
        <f>'3M - LGS'!AA92</f>
        <v>4.9581E-2</v>
      </c>
    </row>
    <row r="93" spans="1:35" x14ac:dyDescent="0.25">
      <c r="A93" s="749"/>
      <c r="B93" s="6" t="s">
        <v>19</v>
      </c>
      <c r="C93" s="478">
        <f>'3M - LGS'!C93</f>
        <v>4.1343999999999999E-2</v>
      </c>
      <c r="D93" s="478">
        <f>'3M - LGS'!D93</f>
        <v>4.1013000000000001E-2</v>
      </c>
      <c r="E93" s="478">
        <f>'3M - LGS'!E93</f>
        <v>4.2275E-2</v>
      </c>
      <c r="F93" s="478">
        <f>'3M - LGS'!F93</f>
        <v>4.3936999999999997E-2</v>
      </c>
      <c r="G93" s="478">
        <f>'3M - LGS'!G93</f>
        <v>4.4505000000000003E-2</v>
      </c>
      <c r="H93" s="540">
        <f>'3M - LGS'!H93</f>
        <v>0.10091700000000001</v>
      </c>
      <c r="I93" s="540">
        <f>'3M - LGS'!I93</f>
        <v>9.6921999999999994E-2</v>
      </c>
      <c r="J93" s="540">
        <f>'3M - LGS'!J93</f>
        <v>9.9885000000000002E-2</v>
      </c>
      <c r="K93" s="540">
        <f>'3M - LGS'!K93</f>
        <v>9.7788E-2</v>
      </c>
      <c r="L93" s="540">
        <f>'3M - LGS'!L93</f>
        <v>5.1683E-2</v>
      </c>
      <c r="M93" s="540">
        <f>'3M - LGS'!M93</f>
        <v>5.1910999999999999E-2</v>
      </c>
      <c r="N93" s="540">
        <f>'3M - LGS'!N93</f>
        <v>4.9077999999999997E-2</v>
      </c>
      <c r="O93" s="540">
        <f>'3M - LGS'!O93</f>
        <v>4.6939000000000002E-2</v>
      </c>
      <c r="P93" s="540">
        <f>'3M - LGS'!P93</f>
        <v>4.7252000000000002E-2</v>
      </c>
      <c r="Q93" s="540">
        <f>'3M - LGS'!Q93</f>
        <v>4.9273999999999998E-2</v>
      </c>
      <c r="R93" s="540">
        <f>'3M - LGS'!R93</f>
        <v>5.1881999999999998E-2</v>
      </c>
      <c r="S93" s="540">
        <f>'3M - LGS'!S93</f>
        <v>5.3364000000000002E-2</v>
      </c>
      <c r="T93" s="353">
        <f>'3M - LGS'!T93</f>
        <v>0.10091700000000001</v>
      </c>
      <c r="U93" s="353">
        <f>'3M - LGS'!U93</f>
        <v>9.6921999999999994E-2</v>
      </c>
      <c r="V93" s="353">
        <f>'3M - LGS'!V93</f>
        <v>9.9885000000000002E-2</v>
      </c>
      <c r="W93" s="353">
        <f>'3M - LGS'!W93</f>
        <v>9.7788E-2</v>
      </c>
      <c r="X93" s="353">
        <f>'3M - LGS'!X93</f>
        <v>5.1683E-2</v>
      </c>
      <c r="Y93" s="353">
        <f>'3M - LGS'!Y93</f>
        <v>5.1910999999999999E-2</v>
      </c>
      <c r="Z93" s="353">
        <f>'3M - LGS'!Z93</f>
        <v>4.9077999999999997E-2</v>
      </c>
      <c r="AA93" s="353">
        <f>'3M - LGS'!AA93</f>
        <v>4.6939000000000002E-2</v>
      </c>
    </row>
    <row r="94" spans="1:35" x14ac:dyDescent="0.25">
      <c r="A94" s="749"/>
      <c r="B94" s="6" t="s">
        <v>1</v>
      </c>
      <c r="C94" s="478">
        <f>'3M - LGS'!C94</f>
        <v>4.2347000000000003E-2</v>
      </c>
      <c r="D94" s="478">
        <f>'3M - LGS'!D94</f>
        <v>4.2303E-2</v>
      </c>
      <c r="E94" s="478">
        <f>'3M - LGS'!E94</f>
        <v>4.4350000000000001E-2</v>
      </c>
      <c r="F94" s="478">
        <f>'3M - LGS'!F94</f>
        <v>5.2475000000000001E-2</v>
      </c>
      <c r="G94" s="478">
        <f>'3M - LGS'!G94</f>
        <v>5.7162999999999999E-2</v>
      </c>
      <c r="H94" s="540">
        <f>'3M - LGS'!H94</f>
        <v>0.11895500000000001</v>
      </c>
      <c r="I94" s="540">
        <f>'3M - LGS'!I94</f>
        <v>0.11064</v>
      </c>
      <c r="J94" s="540">
        <f>'3M - LGS'!J94</f>
        <v>0.11584</v>
      </c>
      <c r="K94" s="540">
        <f>'3M - LGS'!K94</f>
        <v>0.122415</v>
      </c>
      <c r="L94" s="540">
        <f>'3M - LGS'!L94</f>
        <v>6.2344999999999998E-2</v>
      </c>
      <c r="M94" s="540">
        <f>'3M - LGS'!M94</f>
        <v>6.0421999999999997E-2</v>
      </c>
      <c r="N94" s="540">
        <f>'3M - LGS'!N94</f>
        <v>4.6781999999999997E-2</v>
      </c>
      <c r="O94" s="540">
        <f>'3M - LGS'!O94</f>
        <v>4.3274E-2</v>
      </c>
      <c r="P94" s="540">
        <f>'3M - LGS'!P94</f>
        <v>4.4956000000000003E-2</v>
      </c>
      <c r="Q94" s="540">
        <f>'3M - LGS'!Q94</f>
        <v>4.6625E-2</v>
      </c>
      <c r="R94" s="540">
        <f>'3M - LGS'!R94</f>
        <v>5.8855999999999999E-2</v>
      </c>
      <c r="S94" s="540">
        <f>'3M - LGS'!S94</f>
        <v>6.6559999999999994E-2</v>
      </c>
      <c r="T94" s="353">
        <f>'3M - LGS'!T94</f>
        <v>0.11895500000000001</v>
      </c>
      <c r="U94" s="353">
        <f>'3M - LGS'!U94</f>
        <v>0.11064</v>
      </c>
      <c r="V94" s="353">
        <f>'3M - LGS'!V94</f>
        <v>0.11584</v>
      </c>
      <c r="W94" s="353">
        <f>'3M - LGS'!W94</f>
        <v>0.122415</v>
      </c>
      <c r="X94" s="353">
        <f>'3M - LGS'!X94</f>
        <v>6.2344999999999998E-2</v>
      </c>
      <c r="Y94" s="353">
        <f>'3M - LGS'!Y94</f>
        <v>6.0421999999999997E-2</v>
      </c>
      <c r="Z94" s="353">
        <f>'3M - LGS'!Z94</f>
        <v>4.6781999999999997E-2</v>
      </c>
      <c r="AA94" s="353">
        <f>'3M - LGS'!AA94</f>
        <v>4.3274E-2</v>
      </c>
    </row>
    <row r="95" spans="1:35" x14ac:dyDescent="0.25">
      <c r="A95" s="749"/>
      <c r="B95" s="6" t="s">
        <v>20</v>
      </c>
      <c r="C95" s="478">
        <f>'3M - LGS'!C95</f>
        <v>2.9302000000000002E-2</v>
      </c>
      <c r="D95" s="478">
        <f>'3M - LGS'!D95</f>
        <v>2.9326000000000001E-2</v>
      </c>
      <c r="E95" s="478">
        <f>'3M - LGS'!E95</f>
        <v>2.9966E-2</v>
      </c>
      <c r="F95" s="478">
        <f>'3M - LGS'!F95</f>
        <v>3.1091000000000001E-2</v>
      </c>
      <c r="G95" s="478">
        <f>'3M - LGS'!G95</f>
        <v>3.0398999999999999E-2</v>
      </c>
      <c r="H95" s="540">
        <f>'3M - LGS'!H95</f>
        <v>5.9283000000000002E-2</v>
      </c>
      <c r="I95" s="540">
        <f>'3M - LGS'!I95</f>
        <v>5.7278999999999997E-2</v>
      </c>
      <c r="J95" s="540">
        <f>'3M - LGS'!J95</f>
        <v>5.8050999999999998E-2</v>
      </c>
      <c r="K95" s="540">
        <f>'3M - LGS'!K95</f>
        <v>6.0310000000000002E-2</v>
      </c>
      <c r="L95" s="540">
        <f>'3M - LGS'!L95</f>
        <v>3.4962E-2</v>
      </c>
      <c r="M95" s="540">
        <f>'3M - LGS'!M95</f>
        <v>3.5576000000000003E-2</v>
      </c>
      <c r="N95" s="540">
        <f>'3M - LGS'!N95</f>
        <v>3.4347999999999997E-2</v>
      </c>
      <c r="O95" s="540">
        <f>'3M - LGS'!O95</f>
        <v>3.3161999999999997E-2</v>
      </c>
      <c r="P95" s="540">
        <f>'3M - LGS'!P95</f>
        <v>3.3721000000000001E-2</v>
      </c>
      <c r="Q95" s="540">
        <f>'3M - LGS'!Q95</f>
        <v>3.4806999999999998E-2</v>
      </c>
      <c r="R95" s="540">
        <f>'3M - LGS'!R95</f>
        <v>3.6195999999999999E-2</v>
      </c>
      <c r="S95" s="540">
        <f>'3M - LGS'!S95</f>
        <v>3.5977000000000002E-2</v>
      </c>
      <c r="T95" s="353">
        <f>'3M - LGS'!T95</f>
        <v>5.9283000000000002E-2</v>
      </c>
      <c r="U95" s="353">
        <f>'3M - LGS'!U95</f>
        <v>5.7278999999999997E-2</v>
      </c>
      <c r="V95" s="353">
        <f>'3M - LGS'!V95</f>
        <v>5.8050999999999998E-2</v>
      </c>
      <c r="W95" s="353">
        <f>'3M - LGS'!W95</f>
        <v>6.0310000000000002E-2</v>
      </c>
      <c r="X95" s="353">
        <f>'3M - LGS'!X95</f>
        <v>3.4962E-2</v>
      </c>
      <c r="Y95" s="353">
        <f>'3M - LGS'!Y95</f>
        <v>3.5576000000000003E-2</v>
      </c>
      <c r="Z95" s="353">
        <f>'3M - LGS'!Z95</f>
        <v>3.4347999999999997E-2</v>
      </c>
      <c r="AA95" s="353">
        <f>'3M - LGS'!AA95</f>
        <v>3.3161999999999997E-2</v>
      </c>
    </row>
    <row r="96" spans="1:35" x14ac:dyDescent="0.25">
      <c r="A96" s="749"/>
      <c r="B96" s="6" t="s">
        <v>9</v>
      </c>
      <c r="C96" s="478">
        <f>'3M - LGS'!C96</f>
        <v>4.0834000000000002E-2</v>
      </c>
      <c r="D96" s="478">
        <f>'3M - LGS'!D96</f>
        <v>4.1431000000000003E-2</v>
      </c>
      <c r="E96" s="478">
        <f>'3M - LGS'!E96</f>
        <v>4.3621E-2</v>
      </c>
      <c r="F96" s="478">
        <f>'3M - LGS'!F96</f>
        <v>4.3447E-2</v>
      </c>
      <c r="G96" s="478">
        <f>'3M - LGS'!G96</f>
        <v>4.1350999999999999E-2</v>
      </c>
      <c r="H96" s="540">
        <f>'3M - LGS'!H96</f>
        <v>5.8623000000000001E-2</v>
      </c>
      <c r="I96" s="540">
        <f>'3M - LGS'!I96</f>
        <v>5.6649999999999999E-2</v>
      </c>
      <c r="J96" s="540">
        <f>'3M - LGS'!J96</f>
        <v>5.7266999999999998E-2</v>
      </c>
      <c r="K96" s="540">
        <f>'3M - LGS'!K96</f>
        <v>9.4729999999999995E-2</v>
      </c>
      <c r="L96" s="540">
        <f>'3M - LGS'!L96</f>
        <v>4.9228000000000001E-2</v>
      </c>
      <c r="M96" s="540">
        <f>'3M - LGS'!M96</f>
        <v>5.1515999999999999E-2</v>
      </c>
      <c r="N96" s="540">
        <f>'3M - LGS'!N96</f>
        <v>4.8013E-2</v>
      </c>
      <c r="O96" s="540">
        <f>'3M - LGS'!O96</f>
        <v>4.7364999999999997E-2</v>
      </c>
      <c r="P96" s="540">
        <f>'3M - LGS'!P96</f>
        <v>4.8853000000000001E-2</v>
      </c>
      <c r="Q96" s="540">
        <f>'3M - LGS'!Q96</f>
        <v>5.2965999999999999E-2</v>
      </c>
      <c r="R96" s="540">
        <f>'3M - LGS'!R96</f>
        <v>5.0692000000000001E-2</v>
      </c>
      <c r="S96" s="540">
        <f>'3M - LGS'!S96</f>
        <v>5.0089000000000002E-2</v>
      </c>
      <c r="T96" s="353">
        <f>'3M - LGS'!T96</f>
        <v>5.8623000000000001E-2</v>
      </c>
      <c r="U96" s="353">
        <f>'3M - LGS'!U96</f>
        <v>5.6649999999999999E-2</v>
      </c>
      <c r="V96" s="353">
        <f>'3M - LGS'!V96</f>
        <v>5.7266999999999998E-2</v>
      </c>
      <c r="W96" s="353">
        <f>'3M - LGS'!W96</f>
        <v>9.4729999999999995E-2</v>
      </c>
      <c r="X96" s="353">
        <f>'3M - LGS'!X96</f>
        <v>4.9228000000000001E-2</v>
      </c>
      <c r="Y96" s="353">
        <f>'3M - LGS'!Y96</f>
        <v>5.1515999999999999E-2</v>
      </c>
      <c r="Z96" s="353">
        <f>'3M - LGS'!Z96</f>
        <v>4.8013E-2</v>
      </c>
      <c r="AA96" s="353">
        <f>'3M - LGS'!AA96</f>
        <v>4.7364999999999997E-2</v>
      </c>
    </row>
    <row r="97" spans="1:27" x14ac:dyDescent="0.25">
      <c r="A97" s="749"/>
      <c r="B97" s="6" t="s">
        <v>3</v>
      </c>
      <c r="C97" s="478">
        <f>'3M - LGS'!C97</f>
        <v>4.4352999999999997E-2</v>
      </c>
      <c r="D97" s="478">
        <f>'3M - LGS'!D97</f>
        <v>4.4898E-2</v>
      </c>
      <c r="E97" s="478">
        <f>'3M - LGS'!E97</f>
        <v>4.7189000000000002E-2</v>
      </c>
      <c r="F97" s="478">
        <f>'3M - LGS'!F97</f>
        <v>4.5560000000000003E-2</v>
      </c>
      <c r="G97" s="478">
        <f>'3M - LGS'!G97</f>
        <v>4.9112000000000003E-2</v>
      </c>
      <c r="H97" s="540">
        <f>'3M - LGS'!H97</f>
        <v>0.11771</v>
      </c>
      <c r="I97" s="540">
        <f>'3M - LGS'!I97</f>
        <v>0.11006199999999999</v>
      </c>
      <c r="J97" s="540">
        <f>'3M - LGS'!J97</f>
        <v>0.115067</v>
      </c>
      <c r="K97" s="540">
        <f>'3M - LGS'!K97</f>
        <v>0.117149</v>
      </c>
      <c r="L97" s="540">
        <f>'3M - LGS'!L97</f>
        <v>5.4709000000000001E-2</v>
      </c>
      <c r="M97" s="540">
        <f>'3M - LGS'!M97</f>
        <v>5.5188000000000001E-2</v>
      </c>
      <c r="N97" s="540">
        <f>'3M - LGS'!N97</f>
        <v>5.0938999999999998E-2</v>
      </c>
      <c r="O97" s="540">
        <f>'3M - LGS'!O97</f>
        <v>4.9581E-2</v>
      </c>
      <c r="P97" s="540">
        <f>'3M - LGS'!P97</f>
        <v>5.1304000000000002E-2</v>
      </c>
      <c r="Q97" s="540">
        <f>'3M - LGS'!Q97</f>
        <v>5.4989000000000003E-2</v>
      </c>
      <c r="R97" s="540">
        <f>'3M - LGS'!R97</f>
        <v>5.1714000000000003E-2</v>
      </c>
      <c r="S97" s="540">
        <f>'3M - LGS'!S97</f>
        <v>5.7715000000000002E-2</v>
      </c>
      <c r="T97" s="353">
        <f>'3M - LGS'!T97</f>
        <v>0.11771</v>
      </c>
      <c r="U97" s="353">
        <f>'3M - LGS'!U97</f>
        <v>0.11006199999999999</v>
      </c>
      <c r="V97" s="353">
        <f>'3M - LGS'!V97</f>
        <v>0.115067</v>
      </c>
      <c r="W97" s="353">
        <f>'3M - LGS'!W97</f>
        <v>0.117149</v>
      </c>
      <c r="X97" s="353">
        <f>'3M - LGS'!X97</f>
        <v>5.4709000000000001E-2</v>
      </c>
      <c r="Y97" s="353">
        <f>'3M - LGS'!Y97</f>
        <v>5.5188000000000001E-2</v>
      </c>
      <c r="Z97" s="353">
        <f>'3M - LGS'!Z97</f>
        <v>5.0938999999999998E-2</v>
      </c>
      <c r="AA97" s="353">
        <f>'3M - LGS'!AA97</f>
        <v>4.9581E-2</v>
      </c>
    </row>
    <row r="98" spans="1:27" x14ac:dyDescent="0.25">
      <c r="A98" s="749"/>
      <c r="B98" s="6" t="s">
        <v>4</v>
      </c>
      <c r="C98" s="478">
        <f>'3M - LGS'!C98</f>
        <v>4.2067E-2</v>
      </c>
      <c r="D98" s="478">
        <f>'3M - LGS'!D98</f>
        <v>4.1753999999999999E-2</v>
      </c>
      <c r="E98" s="478">
        <f>'3M - LGS'!E98</f>
        <v>4.3166999999999997E-2</v>
      </c>
      <c r="F98" s="478">
        <f>'3M - LGS'!F98</f>
        <v>4.3825000000000003E-2</v>
      </c>
      <c r="G98" s="478">
        <f>'3M - LGS'!G98</f>
        <v>4.4803999999999997E-2</v>
      </c>
      <c r="H98" s="540">
        <f>'3M - LGS'!H98</f>
        <v>9.9451999999999999E-2</v>
      </c>
      <c r="I98" s="540">
        <f>'3M - LGS'!I98</f>
        <v>9.5723000000000003E-2</v>
      </c>
      <c r="J98" s="540">
        <f>'3M - LGS'!J98</f>
        <v>9.8280999999999993E-2</v>
      </c>
      <c r="K98" s="540">
        <f>'3M - LGS'!K98</f>
        <v>9.4449000000000005E-2</v>
      </c>
      <c r="L98" s="540">
        <f>'3M - LGS'!L98</f>
        <v>5.2073000000000001E-2</v>
      </c>
      <c r="M98" s="540">
        <f>'3M - LGS'!M98</f>
        <v>5.2239000000000001E-2</v>
      </c>
      <c r="N98" s="540">
        <f>'3M - LGS'!N98</f>
        <v>4.8925999999999997E-2</v>
      </c>
      <c r="O98" s="540">
        <f>'3M - LGS'!O98</f>
        <v>4.7953000000000003E-2</v>
      </c>
      <c r="P98" s="540">
        <f>'3M - LGS'!P98</f>
        <v>4.8263E-2</v>
      </c>
      <c r="Q98" s="540">
        <f>'3M - LGS'!Q98</f>
        <v>5.0624000000000002E-2</v>
      </c>
      <c r="R98" s="540">
        <f>'3M - LGS'!R98</f>
        <v>5.1560000000000002E-2</v>
      </c>
      <c r="S98" s="540">
        <f>'3M - LGS'!S98</f>
        <v>5.3745000000000001E-2</v>
      </c>
      <c r="T98" s="353">
        <f>'3M - LGS'!T98</f>
        <v>9.9451999999999999E-2</v>
      </c>
      <c r="U98" s="353">
        <f>'3M - LGS'!U98</f>
        <v>9.5723000000000003E-2</v>
      </c>
      <c r="V98" s="353">
        <f>'3M - LGS'!V98</f>
        <v>9.8280999999999993E-2</v>
      </c>
      <c r="W98" s="353">
        <f>'3M - LGS'!W98</f>
        <v>9.4449000000000005E-2</v>
      </c>
      <c r="X98" s="353">
        <f>'3M - LGS'!X98</f>
        <v>5.2073000000000001E-2</v>
      </c>
      <c r="Y98" s="353">
        <f>'3M - LGS'!Y98</f>
        <v>5.2239000000000001E-2</v>
      </c>
      <c r="Z98" s="353">
        <f>'3M - LGS'!Z98</f>
        <v>4.8925999999999997E-2</v>
      </c>
      <c r="AA98" s="353">
        <f>'3M - LGS'!AA98</f>
        <v>4.7953000000000003E-2</v>
      </c>
    </row>
    <row r="99" spans="1:27" x14ac:dyDescent="0.25">
      <c r="A99" s="749"/>
      <c r="B99" s="6" t="s">
        <v>5</v>
      </c>
      <c r="C99" s="478">
        <f>'3M - LGS'!C99</f>
        <v>3.9933000000000003E-2</v>
      </c>
      <c r="D99" s="478">
        <f>'3M - LGS'!D99</f>
        <v>3.9878999999999998E-2</v>
      </c>
      <c r="E99" s="478">
        <f>'3M - LGS'!E99</f>
        <v>4.1041000000000001E-2</v>
      </c>
      <c r="F99" s="478">
        <f>'3M - LGS'!F99</f>
        <v>4.1168000000000003E-2</v>
      </c>
      <c r="G99" s="478">
        <f>'3M - LGS'!G99</f>
        <v>4.2222999999999997E-2</v>
      </c>
      <c r="H99" s="540">
        <f>'3M - LGS'!H99</f>
        <v>9.3449000000000004E-2</v>
      </c>
      <c r="I99" s="540">
        <f>'3M - LGS'!I99</f>
        <v>9.0008000000000005E-2</v>
      </c>
      <c r="J99" s="540">
        <f>'3M - LGS'!J99</f>
        <v>9.2378000000000002E-2</v>
      </c>
      <c r="K99" s="540">
        <f>'3M - LGS'!K99</f>
        <v>9.1634999999999994E-2</v>
      </c>
      <c r="L99" s="540">
        <f>'3M - LGS'!L99</f>
        <v>4.8993000000000002E-2</v>
      </c>
      <c r="M99" s="540">
        <f>'3M - LGS'!M99</f>
        <v>4.9782E-2</v>
      </c>
      <c r="N99" s="540">
        <f>'3M - LGS'!N99</f>
        <v>4.7262999999999999E-2</v>
      </c>
      <c r="O99" s="540">
        <f>'3M - LGS'!O99</f>
        <v>4.5540999999999998E-2</v>
      </c>
      <c r="P99" s="540">
        <f>'3M - LGS'!P99</f>
        <v>4.6175000000000001E-2</v>
      </c>
      <c r="Q99" s="540">
        <f>'3M - LGS'!Q99</f>
        <v>4.8189000000000003E-2</v>
      </c>
      <c r="R99" s="540">
        <f>'3M - LGS'!R99</f>
        <v>4.8322999999999998E-2</v>
      </c>
      <c r="S99" s="540">
        <f>'3M - LGS'!S99</f>
        <v>5.0555999999999997E-2</v>
      </c>
      <c r="T99" s="353">
        <f>'3M - LGS'!T99</f>
        <v>9.3449000000000004E-2</v>
      </c>
      <c r="U99" s="353">
        <f>'3M - LGS'!U99</f>
        <v>9.0008000000000005E-2</v>
      </c>
      <c r="V99" s="353">
        <f>'3M - LGS'!V99</f>
        <v>9.2378000000000002E-2</v>
      </c>
      <c r="W99" s="353">
        <f>'3M - LGS'!W99</f>
        <v>9.1634999999999994E-2</v>
      </c>
      <c r="X99" s="353">
        <f>'3M - LGS'!X99</f>
        <v>4.8993000000000002E-2</v>
      </c>
      <c r="Y99" s="353">
        <f>'3M - LGS'!Y99</f>
        <v>4.9782E-2</v>
      </c>
      <c r="Z99" s="353">
        <f>'3M - LGS'!Z99</f>
        <v>4.7262999999999999E-2</v>
      </c>
      <c r="AA99" s="353">
        <f>'3M - LGS'!AA99</f>
        <v>4.5540999999999998E-2</v>
      </c>
    </row>
    <row r="100" spans="1:27" x14ac:dyDescent="0.25">
      <c r="A100" s="749"/>
      <c r="B100" s="6" t="s">
        <v>21</v>
      </c>
      <c r="C100" s="478">
        <f>'3M - LGS'!C100</f>
        <v>3.9933000000000003E-2</v>
      </c>
      <c r="D100" s="478">
        <f>'3M - LGS'!D100</f>
        <v>3.9878999999999998E-2</v>
      </c>
      <c r="E100" s="478">
        <f>'3M - LGS'!E100</f>
        <v>4.1041000000000001E-2</v>
      </c>
      <c r="F100" s="478">
        <f>'3M - LGS'!F100</f>
        <v>4.1168000000000003E-2</v>
      </c>
      <c r="G100" s="478">
        <f>'3M - LGS'!G100</f>
        <v>4.2222999999999997E-2</v>
      </c>
      <c r="H100" s="540">
        <f>'3M - LGS'!H100</f>
        <v>9.3449000000000004E-2</v>
      </c>
      <c r="I100" s="540">
        <f>'3M - LGS'!I100</f>
        <v>9.0008000000000005E-2</v>
      </c>
      <c r="J100" s="540">
        <f>'3M - LGS'!J100</f>
        <v>9.2378000000000002E-2</v>
      </c>
      <c r="K100" s="540">
        <f>'3M - LGS'!K100</f>
        <v>9.1634999999999994E-2</v>
      </c>
      <c r="L100" s="540">
        <f>'3M - LGS'!L100</f>
        <v>4.8993000000000002E-2</v>
      </c>
      <c r="M100" s="540">
        <f>'3M - LGS'!M100</f>
        <v>4.9782E-2</v>
      </c>
      <c r="N100" s="540">
        <f>'3M - LGS'!N100</f>
        <v>4.7262999999999999E-2</v>
      </c>
      <c r="O100" s="540">
        <f>'3M - LGS'!O100</f>
        <v>4.5540999999999998E-2</v>
      </c>
      <c r="P100" s="540">
        <f>'3M - LGS'!P100</f>
        <v>4.6175000000000001E-2</v>
      </c>
      <c r="Q100" s="540">
        <f>'3M - LGS'!Q100</f>
        <v>4.8189000000000003E-2</v>
      </c>
      <c r="R100" s="540">
        <f>'3M - LGS'!R100</f>
        <v>4.8322999999999998E-2</v>
      </c>
      <c r="S100" s="540">
        <f>'3M - LGS'!S100</f>
        <v>5.0555999999999997E-2</v>
      </c>
      <c r="T100" s="353">
        <f>'3M - LGS'!T100</f>
        <v>9.3449000000000004E-2</v>
      </c>
      <c r="U100" s="353">
        <f>'3M - LGS'!U100</f>
        <v>9.0008000000000005E-2</v>
      </c>
      <c r="V100" s="353">
        <f>'3M - LGS'!V100</f>
        <v>9.2378000000000002E-2</v>
      </c>
      <c r="W100" s="353">
        <f>'3M - LGS'!W100</f>
        <v>9.1634999999999994E-2</v>
      </c>
      <c r="X100" s="353">
        <f>'3M - LGS'!X100</f>
        <v>4.8993000000000002E-2</v>
      </c>
      <c r="Y100" s="353">
        <f>'3M - LGS'!Y100</f>
        <v>4.9782E-2</v>
      </c>
      <c r="Z100" s="353">
        <f>'3M - LGS'!Z100</f>
        <v>4.7262999999999999E-2</v>
      </c>
      <c r="AA100" s="353">
        <f>'3M - LGS'!AA100</f>
        <v>4.5540999999999998E-2</v>
      </c>
    </row>
    <row r="101" spans="1:27" x14ac:dyDescent="0.25">
      <c r="A101" s="749"/>
      <c r="B101" s="6" t="s">
        <v>22</v>
      </c>
      <c r="C101" s="478">
        <f>'3M - LGS'!C101</f>
        <v>3.9933000000000003E-2</v>
      </c>
      <c r="D101" s="478">
        <f>'3M - LGS'!D101</f>
        <v>3.9878999999999998E-2</v>
      </c>
      <c r="E101" s="478">
        <f>'3M - LGS'!E101</f>
        <v>4.1041000000000001E-2</v>
      </c>
      <c r="F101" s="478">
        <f>'3M - LGS'!F101</f>
        <v>4.1168000000000003E-2</v>
      </c>
      <c r="G101" s="478">
        <f>'3M - LGS'!G101</f>
        <v>4.2222999999999997E-2</v>
      </c>
      <c r="H101" s="540">
        <f>'3M - LGS'!H101</f>
        <v>9.3449000000000004E-2</v>
      </c>
      <c r="I101" s="540">
        <f>'3M - LGS'!I101</f>
        <v>9.0008000000000005E-2</v>
      </c>
      <c r="J101" s="540">
        <f>'3M - LGS'!J101</f>
        <v>9.2378000000000002E-2</v>
      </c>
      <c r="K101" s="540">
        <f>'3M - LGS'!K101</f>
        <v>9.1634999999999994E-2</v>
      </c>
      <c r="L101" s="540">
        <f>'3M - LGS'!L101</f>
        <v>4.8993000000000002E-2</v>
      </c>
      <c r="M101" s="540">
        <f>'3M - LGS'!M101</f>
        <v>4.9782E-2</v>
      </c>
      <c r="N101" s="540">
        <f>'3M - LGS'!N101</f>
        <v>4.7262999999999999E-2</v>
      </c>
      <c r="O101" s="540">
        <f>'3M - LGS'!O101</f>
        <v>4.5540999999999998E-2</v>
      </c>
      <c r="P101" s="540">
        <f>'3M - LGS'!P101</f>
        <v>4.6175000000000001E-2</v>
      </c>
      <c r="Q101" s="540">
        <f>'3M - LGS'!Q101</f>
        <v>4.8189000000000003E-2</v>
      </c>
      <c r="R101" s="540">
        <f>'3M - LGS'!R101</f>
        <v>4.8322999999999998E-2</v>
      </c>
      <c r="S101" s="540">
        <f>'3M - LGS'!S101</f>
        <v>5.0555999999999997E-2</v>
      </c>
      <c r="T101" s="353">
        <f>'3M - LGS'!T101</f>
        <v>9.3449000000000004E-2</v>
      </c>
      <c r="U101" s="353">
        <f>'3M - LGS'!U101</f>
        <v>9.0008000000000005E-2</v>
      </c>
      <c r="V101" s="353">
        <f>'3M - LGS'!V101</f>
        <v>9.2378000000000002E-2</v>
      </c>
      <c r="W101" s="353">
        <f>'3M - LGS'!W101</f>
        <v>9.1634999999999994E-2</v>
      </c>
      <c r="X101" s="353">
        <f>'3M - LGS'!X101</f>
        <v>4.8993000000000002E-2</v>
      </c>
      <c r="Y101" s="353">
        <f>'3M - LGS'!Y101</f>
        <v>4.9782E-2</v>
      </c>
      <c r="Z101" s="353">
        <f>'3M - LGS'!Z101</f>
        <v>4.7262999999999999E-2</v>
      </c>
      <c r="AA101" s="353">
        <f>'3M - LGS'!AA101</f>
        <v>4.5540999999999998E-2</v>
      </c>
    </row>
    <row r="102" spans="1:27" x14ac:dyDescent="0.25">
      <c r="A102" s="749"/>
      <c r="B102" s="6" t="s">
        <v>7</v>
      </c>
      <c r="C102" s="478">
        <f>'3M - LGS'!C102</f>
        <v>3.8309999999999997E-2</v>
      </c>
      <c r="D102" s="478">
        <f>'3M - LGS'!D102</f>
        <v>3.8170999999999997E-2</v>
      </c>
      <c r="E102" s="478">
        <f>'3M - LGS'!E102</f>
        <v>3.925E-2</v>
      </c>
      <c r="F102" s="478">
        <f>'3M - LGS'!F102</f>
        <v>3.993E-2</v>
      </c>
      <c r="G102" s="478">
        <f>'3M - LGS'!G102</f>
        <v>4.0524999999999999E-2</v>
      </c>
      <c r="H102" s="540">
        <f>'3M - LGS'!H102</f>
        <v>8.9113999999999999E-2</v>
      </c>
      <c r="I102" s="540">
        <f>'3M - LGS'!I102</f>
        <v>8.5700999999999999E-2</v>
      </c>
      <c r="J102" s="540">
        <f>'3M - LGS'!J102</f>
        <v>8.8127999999999998E-2</v>
      </c>
      <c r="K102" s="540">
        <f>'3M - LGS'!K102</f>
        <v>8.7461999999999998E-2</v>
      </c>
      <c r="L102" s="540">
        <f>'3M - LGS'!L102</f>
        <v>4.6955999999999998E-2</v>
      </c>
      <c r="M102" s="540">
        <f>'3M - LGS'!M102</f>
        <v>4.7667000000000001E-2</v>
      </c>
      <c r="N102" s="540">
        <f>'3M - LGS'!N102</f>
        <v>4.5307E-2</v>
      </c>
      <c r="O102" s="540">
        <f>'3M - LGS'!O102</f>
        <v>4.3611999999999998E-2</v>
      </c>
      <c r="P102" s="540">
        <f>'3M - LGS'!P102</f>
        <v>4.4098999999999999E-2</v>
      </c>
      <c r="Q102" s="540">
        <f>'3M - LGS'!Q102</f>
        <v>4.5934000000000003E-2</v>
      </c>
      <c r="R102" s="540">
        <f>'3M - LGS'!R102</f>
        <v>4.7032999999999998E-2</v>
      </c>
      <c r="S102" s="540">
        <f>'3M - LGS'!S102</f>
        <v>4.8451000000000001E-2</v>
      </c>
      <c r="T102" s="353">
        <f>'3M - LGS'!T102</f>
        <v>8.9113999999999999E-2</v>
      </c>
      <c r="U102" s="353">
        <f>'3M - LGS'!U102</f>
        <v>8.5700999999999999E-2</v>
      </c>
      <c r="V102" s="353">
        <f>'3M - LGS'!V102</f>
        <v>8.8127999999999998E-2</v>
      </c>
      <c r="W102" s="353">
        <f>'3M - LGS'!W102</f>
        <v>8.7461999999999998E-2</v>
      </c>
      <c r="X102" s="353">
        <f>'3M - LGS'!X102</f>
        <v>4.6955999999999998E-2</v>
      </c>
      <c r="Y102" s="353">
        <f>'3M - LGS'!Y102</f>
        <v>4.7667000000000001E-2</v>
      </c>
      <c r="Z102" s="353">
        <f>'3M - LGS'!Z102</f>
        <v>4.5307E-2</v>
      </c>
      <c r="AA102" s="353">
        <f>'3M - LGS'!AA102</f>
        <v>4.3611999999999998E-2</v>
      </c>
    </row>
    <row r="103" spans="1:27" ht="15.75" thickBot="1" x14ac:dyDescent="0.3">
      <c r="A103" s="750"/>
      <c r="B103" s="10" t="s">
        <v>8</v>
      </c>
      <c r="C103" s="476">
        <f>'3M - LGS'!C103</f>
        <v>4.0855000000000002E-2</v>
      </c>
      <c r="D103" s="476">
        <f>'3M - LGS'!D103</f>
        <v>4.0336999999999998E-2</v>
      </c>
      <c r="E103" s="476">
        <f>'3M - LGS'!E103</f>
        <v>4.1315999999999999E-2</v>
      </c>
      <c r="F103" s="476">
        <f>'3M - LGS'!F103</f>
        <v>4.3313999999999998E-2</v>
      </c>
      <c r="G103" s="476">
        <f>'3M - LGS'!G103</f>
        <v>4.4001999999999999E-2</v>
      </c>
      <c r="H103" s="539">
        <f>'3M - LGS'!H103</f>
        <v>0.100799</v>
      </c>
      <c r="I103" s="539">
        <f>'3M - LGS'!I103</f>
        <v>9.6923999999999996E-2</v>
      </c>
      <c r="J103" s="539">
        <f>'3M - LGS'!J103</f>
        <v>9.9787000000000001E-2</v>
      </c>
      <c r="K103" s="539">
        <f>'3M - LGS'!K103</f>
        <v>9.6407999999999994E-2</v>
      </c>
      <c r="L103" s="539">
        <f>'3M - LGS'!L103</f>
        <v>5.1095000000000002E-2</v>
      </c>
      <c r="M103" s="539">
        <f>'3M - LGS'!M103</f>
        <v>5.1493999999999998E-2</v>
      </c>
      <c r="N103" s="539">
        <f>'3M - LGS'!N103</f>
        <v>4.8736000000000002E-2</v>
      </c>
      <c r="O103" s="539">
        <f>'3M - LGS'!O103</f>
        <v>4.6360999999999999E-2</v>
      </c>
      <c r="P103" s="539">
        <f>'3M - LGS'!P103</f>
        <v>4.6393999999999998E-2</v>
      </c>
      <c r="Q103" s="539">
        <f>'3M - LGS'!Q103</f>
        <v>4.7904000000000002E-2</v>
      </c>
      <c r="R103" s="539">
        <f>'3M - LGS'!R103</f>
        <v>5.1082000000000002E-2</v>
      </c>
      <c r="S103" s="539">
        <f>'3M - LGS'!S103</f>
        <v>5.2753000000000001E-2</v>
      </c>
      <c r="T103" s="351">
        <f>'3M - LGS'!T103</f>
        <v>0.100799</v>
      </c>
      <c r="U103" s="351">
        <f>'3M - LGS'!U103</f>
        <v>9.6923999999999996E-2</v>
      </c>
      <c r="V103" s="351">
        <f>'3M - LGS'!V103</f>
        <v>9.9787000000000001E-2</v>
      </c>
      <c r="W103" s="351">
        <f>'3M - LGS'!W103</f>
        <v>9.6407999999999994E-2</v>
      </c>
      <c r="X103" s="351">
        <f>'3M - LGS'!X103</f>
        <v>5.1095000000000002E-2</v>
      </c>
      <c r="Y103" s="351">
        <f>'3M - LGS'!Y103</f>
        <v>5.1493999999999998E-2</v>
      </c>
      <c r="Z103" s="351">
        <f>'3M - LGS'!Z103</f>
        <v>4.8736000000000002E-2</v>
      </c>
      <c r="AA103" s="351">
        <f>'3M - LGS'!AA103</f>
        <v>4.6360999999999999E-2</v>
      </c>
    </row>
    <row r="104" spans="1:27" x14ac:dyDescent="0.25">
      <c r="C104" s="475" t="s">
        <v>262</v>
      </c>
      <c r="H104" s="537" t="s">
        <v>289</v>
      </c>
    </row>
    <row r="105" spans="1:27" ht="15.75" thickBot="1" x14ac:dyDescent="0.3">
      <c r="A105" s="489" t="s">
        <v>266</v>
      </c>
      <c r="B105" s="368"/>
      <c r="C105" s="368"/>
      <c r="E105" s="137"/>
    </row>
    <row r="106" spans="1:27" s="294" customFormat="1" ht="19.5" thickBot="1" x14ac:dyDescent="0.3">
      <c r="A106" s="297" t="s">
        <v>209</v>
      </c>
      <c r="B106" s="329" t="s">
        <v>13</v>
      </c>
      <c r="C106" s="330">
        <f>'1M - RES'!C79</f>
        <v>1</v>
      </c>
      <c r="D106" s="330">
        <f>C106</f>
        <v>1</v>
      </c>
      <c r="E106" s="293">
        <f t="shared" ref="E106:AA106" si="56">D106</f>
        <v>1</v>
      </c>
      <c r="F106" s="331">
        <f t="shared" si="56"/>
        <v>1</v>
      </c>
      <c r="G106" s="331">
        <f t="shared" si="56"/>
        <v>1</v>
      </c>
      <c r="H106" s="331">
        <f t="shared" si="56"/>
        <v>1</v>
      </c>
      <c r="I106" s="331">
        <f t="shared" si="56"/>
        <v>1</v>
      </c>
      <c r="J106" s="331">
        <f t="shared" si="56"/>
        <v>1</v>
      </c>
      <c r="K106" s="331">
        <f t="shared" si="56"/>
        <v>1</v>
      </c>
      <c r="L106" s="331">
        <f t="shared" si="56"/>
        <v>1</v>
      </c>
      <c r="M106" s="331">
        <f t="shared" si="56"/>
        <v>1</v>
      </c>
      <c r="N106" s="331">
        <f t="shared" si="56"/>
        <v>1</v>
      </c>
      <c r="O106" s="331">
        <f t="shared" si="56"/>
        <v>1</v>
      </c>
      <c r="P106" s="331">
        <f t="shared" si="56"/>
        <v>1</v>
      </c>
      <c r="Q106" s="331">
        <f t="shared" si="56"/>
        <v>1</v>
      </c>
      <c r="R106" s="331">
        <f t="shared" si="56"/>
        <v>1</v>
      </c>
      <c r="S106" s="331">
        <f t="shared" si="56"/>
        <v>1</v>
      </c>
      <c r="T106" s="331">
        <f t="shared" si="56"/>
        <v>1</v>
      </c>
      <c r="U106" s="331">
        <f t="shared" si="56"/>
        <v>1</v>
      </c>
      <c r="V106" s="331">
        <f t="shared" si="56"/>
        <v>1</v>
      </c>
      <c r="W106" s="331">
        <f t="shared" si="56"/>
        <v>1</v>
      </c>
      <c r="X106" s="331">
        <f t="shared" si="56"/>
        <v>1</v>
      </c>
      <c r="Y106" s="331">
        <f t="shared" si="56"/>
        <v>1</v>
      </c>
      <c r="Z106" s="331">
        <f t="shared" si="56"/>
        <v>1</v>
      </c>
      <c r="AA106" s="331">
        <f t="shared" si="56"/>
        <v>1</v>
      </c>
    </row>
    <row r="107" spans="1:27" x14ac:dyDescent="0.25">
      <c r="B107" s="68"/>
      <c r="C107" s="68"/>
      <c r="D107" s="68"/>
      <c r="E107" s="68"/>
      <c r="F107" s="68"/>
      <c r="G107" s="68"/>
      <c r="H107" s="68"/>
      <c r="I107" s="68"/>
      <c r="J107" s="68"/>
      <c r="K107" s="68"/>
      <c r="L107" s="68"/>
      <c r="M107" s="68"/>
      <c r="N107" s="68"/>
      <c r="O107" s="68"/>
      <c r="P107" s="68"/>
      <c r="Q107" s="68"/>
      <c r="R107" s="68"/>
      <c r="S107" s="68"/>
      <c r="T107" s="68"/>
      <c r="U107" s="68"/>
      <c r="V107" s="68"/>
      <c r="W107" s="68"/>
      <c r="X107" s="68"/>
      <c r="Y107" s="68"/>
      <c r="Z107" s="68"/>
      <c r="AA107" s="68"/>
    </row>
    <row r="108" spans="1:27" ht="15.75" thickBot="1" x14ac:dyDescent="0.3">
      <c r="A108" s="299" t="s">
        <v>162</v>
      </c>
      <c r="B108" s="295"/>
      <c r="C108" s="295"/>
      <c r="D108" s="295"/>
      <c r="E108" s="295"/>
      <c r="F108" s="295"/>
      <c r="G108" s="295"/>
      <c r="H108" s="295"/>
      <c r="I108" s="295"/>
      <c r="J108" s="290"/>
      <c r="K108" s="222"/>
      <c r="L108" s="222"/>
      <c r="M108" s="222"/>
      <c r="N108" s="222"/>
      <c r="O108" s="222"/>
      <c r="P108" s="222"/>
      <c r="Q108" s="222"/>
      <c r="R108" s="222"/>
      <c r="S108" s="222"/>
      <c r="T108" s="222"/>
      <c r="U108" s="222"/>
      <c r="V108" s="222"/>
      <c r="W108" s="222"/>
      <c r="X108" s="222"/>
      <c r="Y108" s="222"/>
      <c r="Z108" s="222"/>
      <c r="AA108" s="222"/>
    </row>
    <row r="109" spans="1:27" ht="16.5" thickBot="1" x14ac:dyDescent="0.3">
      <c r="A109" s="739" t="s">
        <v>15</v>
      </c>
      <c r="B109" s="313" t="s">
        <v>10</v>
      </c>
      <c r="C109" s="102">
        <f>C$2</f>
        <v>45658</v>
      </c>
      <c r="D109" s="102">
        <f t="shared" ref="D109:AA109" si="57">D$2</f>
        <v>45689</v>
      </c>
      <c r="E109" s="102">
        <f t="shared" si="57"/>
        <v>45717</v>
      </c>
      <c r="F109" s="102">
        <f t="shared" si="57"/>
        <v>45748</v>
      </c>
      <c r="G109" s="102">
        <f t="shared" si="57"/>
        <v>45778</v>
      </c>
      <c r="H109" s="102">
        <f t="shared" si="57"/>
        <v>45809</v>
      </c>
      <c r="I109" s="102">
        <f t="shared" si="57"/>
        <v>45839</v>
      </c>
      <c r="J109" s="102">
        <f t="shared" si="57"/>
        <v>45870</v>
      </c>
      <c r="K109" s="102">
        <f t="shared" si="57"/>
        <v>45901</v>
      </c>
      <c r="L109" s="102">
        <f t="shared" si="57"/>
        <v>45931</v>
      </c>
      <c r="M109" s="102">
        <f t="shared" si="57"/>
        <v>45962</v>
      </c>
      <c r="N109" s="102">
        <f t="shared" si="57"/>
        <v>45992</v>
      </c>
      <c r="O109" s="102">
        <f t="shared" si="57"/>
        <v>46023</v>
      </c>
      <c r="P109" s="102">
        <f t="shared" si="57"/>
        <v>46054</v>
      </c>
      <c r="Q109" s="102">
        <f t="shared" si="57"/>
        <v>46082</v>
      </c>
      <c r="R109" s="102">
        <f t="shared" si="57"/>
        <v>46113</v>
      </c>
      <c r="S109" s="102">
        <f t="shared" si="57"/>
        <v>46143</v>
      </c>
      <c r="T109" s="102">
        <f t="shared" si="57"/>
        <v>46174</v>
      </c>
      <c r="U109" s="102">
        <f t="shared" si="57"/>
        <v>46204</v>
      </c>
      <c r="V109" s="102">
        <f t="shared" si="57"/>
        <v>46235</v>
      </c>
      <c r="W109" s="102">
        <f t="shared" si="57"/>
        <v>46266</v>
      </c>
      <c r="X109" s="102">
        <f t="shared" si="57"/>
        <v>46296</v>
      </c>
      <c r="Y109" s="102">
        <f t="shared" si="57"/>
        <v>46327</v>
      </c>
      <c r="Z109" s="102">
        <f t="shared" si="57"/>
        <v>46357</v>
      </c>
      <c r="AA109" s="102">
        <f t="shared" si="57"/>
        <v>46388</v>
      </c>
    </row>
    <row r="110" spans="1:27" ht="15" customHeight="1" x14ac:dyDescent="0.25">
      <c r="A110" s="740"/>
      <c r="B110" s="317" t="str">
        <f t="shared" ref="B110:B123" si="58">B39</f>
        <v>Air Comp</v>
      </c>
      <c r="C110" s="13">
        <f>C57*C75*C91*C$106</f>
        <v>0</v>
      </c>
      <c r="D110" s="13">
        <f t="shared" ref="D110:AA110" si="59">D57*D75*D91*D$106</f>
        <v>0</v>
      </c>
      <c r="E110" s="13">
        <f t="shared" si="59"/>
        <v>0</v>
      </c>
      <c r="F110" s="13">
        <f t="shared" si="59"/>
        <v>0</v>
      </c>
      <c r="G110" s="13">
        <f t="shared" si="59"/>
        <v>0</v>
      </c>
      <c r="H110" s="13">
        <f t="shared" si="59"/>
        <v>0</v>
      </c>
      <c r="I110" s="13">
        <f t="shared" si="59"/>
        <v>0</v>
      </c>
      <c r="J110" s="13">
        <f t="shared" si="59"/>
        <v>0</v>
      </c>
      <c r="K110" s="13">
        <f t="shared" si="59"/>
        <v>0</v>
      </c>
      <c r="L110" s="13">
        <f t="shared" si="59"/>
        <v>0</v>
      </c>
      <c r="M110" s="13">
        <f t="shared" si="59"/>
        <v>0</v>
      </c>
      <c r="N110" s="13">
        <f t="shared" si="59"/>
        <v>0</v>
      </c>
      <c r="O110" s="13">
        <f t="shared" si="59"/>
        <v>0</v>
      </c>
      <c r="P110" s="13">
        <f t="shared" si="59"/>
        <v>0</v>
      </c>
      <c r="Q110" s="13">
        <f t="shared" si="59"/>
        <v>0</v>
      </c>
      <c r="R110" s="13">
        <f t="shared" si="59"/>
        <v>0</v>
      </c>
      <c r="S110" s="13">
        <f t="shared" si="59"/>
        <v>0</v>
      </c>
      <c r="T110" s="13">
        <f t="shared" si="59"/>
        <v>0</v>
      </c>
      <c r="U110" s="13">
        <f t="shared" si="59"/>
        <v>0</v>
      </c>
      <c r="V110" s="13">
        <f t="shared" si="59"/>
        <v>0</v>
      </c>
      <c r="W110" s="13">
        <f t="shared" si="59"/>
        <v>0</v>
      </c>
      <c r="X110" s="13">
        <f t="shared" si="59"/>
        <v>0</v>
      </c>
      <c r="Y110" s="13">
        <f t="shared" si="59"/>
        <v>0</v>
      </c>
      <c r="Z110" s="13">
        <f t="shared" si="59"/>
        <v>0</v>
      </c>
      <c r="AA110" s="13">
        <f t="shared" si="59"/>
        <v>0</v>
      </c>
    </row>
    <row r="111" spans="1:27" ht="15.75" x14ac:dyDescent="0.25">
      <c r="A111" s="740"/>
      <c r="B111" s="8" t="str">
        <f t="shared" si="58"/>
        <v>Building Shell</v>
      </c>
      <c r="C111" s="13">
        <f t="shared" ref="C111:AA111" si="60">C58*C76*C92*C$106</f>
        <v>0</v>
      </c>
      <c r="D111" s="13">
        <f t="shared" si="60"/>
        <v>0</v>
      </c>
      <c r="E111" s="13">
        <f t="shared" si="60"/>
        <v>0</v>
      </c>
      <c r="F111" s="13">
        <f t="shared" si="60"/>
        <v>0</v>
      </c>
      <c r="G111" s="13">
        <f t="shared" si="60"/>
        <v>0</v>
      </c>
      <c r="H111" s="13">
        <f t="shared" si="60"/>
        <v>0</v>
      </c>
      <c r="I111" s="13">
        <f t="shared" si="60"/>
        <v>0</v>
      </c>
      <c r="J111" s="13">
        <f t="shared" si="60"/>
        <v>0</v>
      </c>
      <c r="K111" s="13">
        <f t="shared" si="60"/>
        <v>0</v>
      </c>
      <c r="L111" s="13">
        <f t="shared" si="60"/>
        <v>0</v>
      </c>
      <c r="M111" s="13">
        <f t="shared" si="60"/>
        <v>0</v>
      </c>
      <c r="N111" s="13">
        <f t="shared" si="60"/>
        <v>0</v>
      </c>
      <c r="O111" s="13">
        <f t="shared" si="60"/>
        <v>0</v>
      </c>
      <c r="P111" s="13">
        <f t="shared" si="60"/>
        <v>0</v>
      </c>
      <c r="Q111" s="13">
        <f t="shared" si="60"/>
        <v>0</v>
      </c>
      <c r="R111" s="13">
        <f t="shared" si="60"/>
        <v>0</v>
      </c>
      <c r="S111" s="13">
        <f t="shared" si="60"/>
        <v>0</v>
      </c>
      <c r="T111" s="13">
        <f t="shared" si="60"/>
        <v>0</v>
      </c>
      <c r="U111" s="13">
        <f t="shared" si="60"/>
        <v>0</v>
      </c>
      <c r="V111" s="13">
        <f t="shared" si="60"/>
        <v>0</v>
      </c>
      <c r="W111" s="13">
        <f t="shared" si="60"/>
        <v>0</v>
      </c>
      <c r="X111" s="13">
        <f t="shared" si="60"/>
        <v>0</v>
      </c>
      <c r="Y111" s="13">
        <f t="shared" si="60"/>
        <v>0</v>
      </c>
      <c r="Z111" s="13">
        <f t="shared" si="60"/>
        <v>0</v>
      </c>
      <c r="AA111" s="13">
        <f t="shared" si="60"/>
        <v>0</v>
      </c>
    </row>
    <row r="112" spans="1:27" ht="15.75" x14ac:dyDescent="0.25">
      <c r="A112" s="740"/>
      <c r="B112" s="8" t="str">
        <f t="shared" si="58"/>
        <v>Cooking</v>
      </c>
      <c r="C112" s="13">
        <f t="shared" ref="C112:AA112" si="61">C59*C77*C93*C$106</f>
        <v>0</v>
      </c>
      <c r="D112" s="13">
        <f t="shared" si="61"/>
        <v>0</v>
      </c>
      <c r="E112" s="13">
        <f t="shared" si="61"/>
        <v>0</v>
      </c>
      <c r="F112" s="13">
        <f t="shared" si="61"/>
        <v>0</v>
      </c>
      <c r="G112" s="13">
        <f t="shared" si="61"/>
        <v>0</v>
      </c>
      <c r="H112" s="13">
        <f t="shared" si="61"/>
        <v>0</v>
      </c>
      <c r="I112" s="13">
        <f t="shared" si="61"/>
        <v>0</v>
      </c>
      <c r="J112" s="13">
        <f t="shared" si="61"/>
        <v>0</v>
      </c>
      <c r="K112" s="13">
        <f t="shared" si="61"/>
        <v>0</v>
      </c>
      <c r="L112" s="13">
        <f t="shared" si="61"/>
        <v>0</v>
      </c>
      <c r="M112" s="13">
        <f t="shared" si="61"/>
        <v>0</v>
      </c>
      <c r="N112" s="13">
        <f t="shared" si="61"/>
        <v>0</v>
      </c>
      <c r="O112" s="13">
        <f t="shared" si="61"/>
        <v>0</v>
      </c>
      <c r="P112" s="13">
        <f t="shared" si="61"/>
        <v>0</v>
      </c>
      <c r="Q112" s="13">
        <f t="shared" si="61"/>
        <v>0</v>
      </c>
      <c r="R112" s="13">
        <f t="shared" si="61"/>
        <v>0</v>
      </c>
      <c r="S112" s="13">
        <f t="shared" si="61"/>
        <v>0</v>
      </c>
      <c r="T112" s="13">
        <f t="shared" si="61"/>
        <v>0</v>
      </c>
      <c r="U112" s="13">
        <f t="shared" si="61"/>
        <v>0</v>
      </c>
      <c r="V112" s="13">
        <f t="shared" si="61"/>
        <v>0</v>
      </c>
      <c r="W112" s="13">
        <f t="shared" si="61"/>
        <v>0</v>
      </c>
      <c r="X112" s="13">
        <f t="shared" si="61"/>
        <v>0</v>
      </c>
      <c r="Y112" s="13">
        <f t="shared" si="61"/>
        <v>0</v>
      </c>
      <c r="Z112" s="13">
        <f t="shared" si="61"/>
        <v>0</v>
      </c>
      <c r="AA112" s="13">
        <f t="shared" si="61"/>
        <v>0</v>
      </c>
    </row>
    <row r="113" spans="1:27" ht="15.75" x14ac:dyDescent="0.25">
      <c r="A113" s="740"/>
      <c r="B113" s="8" t="str">
        <f t="shared" si="58"/>
        <v>Cooling</v>
      </c>
      <c r="C113" s="13">
        <f t="shared" ref="C113:AA113" si="62">C60*C78*C94*C$106</f>
        <v>0</v>
      </c>
      <c r="D113" s="13">
        <f t="shared" si="62"/>
        <v>0</v>
      </c>
      <c r="E113" s="13">
        <f t="shared" si="62"/>
        <v>0</v>
      </c>
      <c r="F113" s="13">
        <f t="shared" si="62"/>
        <v>0</v>
      </c>
      <c r="G113" s="13">
        <f t="shared" si="62"/>
        <v>0</v>
      </c>
      <c r="H113" s="13">
        <f t="shared" si="62"/>
        <v>0</v>
      </c>
      <c r="I113" s="13">
        <f t="shared" si="62"/>
        <v>0</v>
      </c>
      <c r="J113" s="13">
        <f t="shared" si="62"/>
        <v>168.11648720110082</v>
      </c>
      <c r="K113" s="13">
        <f t="shared" si="62"/>
        <v>142.93249311728701</v>
      </c>
      <c r="L113" s="13">
        <f t="shared" si="62"/>
        <v>13.1551623192834</v>
      </c>
      <c r="M113" s="13">
        <f t="shared" si="62"/>
        <v>3.9138049115064</v>
      </c>
      <c r="N113" s="13">
        <f t="shared" si="62"/>
        <v>3.3669785723760004E-2</v>
      </c>
      <c r="O113" s="13">
        <f t="shared" si="62"/>
        <v>2.7891062337600005E-3</v>
      </c>
      <c r="P113" s="13">
        <f t="shared" si="62"/>
        <v>0.11928103010928001</v>
      </c>
      <c r="Q113" s="13">
        <f t="shared" si="62"/>
        <v>3.6241333421399999</v>
      </c>
      <c r="R113" s="13">
        <f t="shared" si="62"/>
        <v>13.71377698385184</v>
      </c>
      <c r="S113" s="13">
        <f t="shared" si="62"/>
        <v>45.030081687551991</v>
      </c>
      <c r="T113" s="13">
        <f t="shared" si="62"/>
        <v>272.39275471919404</v>
      </c>
      <c r="U113" s="13">
        <f t="shared" si="62"/>
        <v>344.69926510386244</v>
      </c>
      <c r="V113" s="13">
        <f t="shared" si="62"/>
        <v>336.23297440220165</v>
      </c>
      <c r="W113" s="13">
        <f t="shared" si="62"/>
        <v>142.93249311728701</v>
      </c>
      <c r="X113" s="13">
        <f t="shared" si="62"/>
        <v>13.1551623192834</v>
      </c>
      <c r="Y113" s="13">
        <f t="shared" si="62"/>
        <v>3.9138049115064</v>
      </c>
      <c r="Z113" s="13">
        <f t="shared" si="62"/>
        <v>3.3669785723760004E-2</v>
      </c>
      <c r="AA113" s="13">
        <f t="shared" si="62"/>
        <v>2.7891062337600005E-3</v>
      </c>
    </row>
    <row r="114" spans="1:27" ht="15.75" x14ac:dyDescent="0.25">
      <c r="A114" s="740"/>
      <c r="B114" s="8" t="str">
        <f t="shared" si="58"/>
        <v>Ext Lighting</v>
      </c>
      <c r="C114" s="13">
        <f t="shared" ref="C114:AA114" si="63">C61*C79*C95*C$106</f>
        <v>0</v>
      </c>
      <c r="D114" s="13">
        <f t="shared" si="63"/>
        <v>0</v>
      </c>
      <c r="E114" s="13">
        <f t="shared" si="63"/>
        <v>0</v>
      </c>
      <c r="F114" s="13">
        <f t="shared" si="63"/>
        <v>0</v>
      </c>
      <c r="G114" s="13">
        <f t="shared" si="63"/>
        <v>0</v>
      </c>
      <c r="H114" s="13">
        <f t="shared" si="63"/>
        <v>0</v>
      </c>
      <c r="I114" s="13">
        <f t="shared" si="63"/>
        <v>0</v>
      </c>
      <c r="J114" s="13">
        <f t="shared" si="63"/>
        <v>0</v>
      </c>
      <c r="K114" s="13">
        <f t="shared" si="63"/>
        <v>0</v>
      </c>
      <c r="L114" s="13">
        <f t="shared" si="63"/>
        <v>0</v>
      </c>
      <c r="M114" s="13">
        <f t="shared" si="63"/>
        <v>0</v>
      </c>
      <c r="N114" s="13">
        <f t="shared" si="63"/>
        <v>0</v>
      </c>
      <c r="O114" s="13">
        <f t="shared" si="63"/>
        <v>0</v>
      </c>
      <c r="P114" s="13">
        <f t="shared" si="63"/>
        <v>0</v>
      </c>
      <c r="Q114" s="13">
        <f t="shared" si="63"/>
        <v>0</v>
      </c>
      <c r="R114" s="13">
        <f t="shared" si="63"/>
        <v>0</v>
      </c>
      <c r="S114" s="13">
        <f t="shared" si="63"/>
        <v>0</v>
      </c>
      <c r="T114" s="13">
        <f t="shared" si="63"/>
        <v>0</v>
      </c>
      <c r="U114" s="13">
        <f t="shared" si="63"/>
        <v>0</v>
      </c>
      <c r="V114" s="13">
        <f t="shared" si="63"/>
        <v>0</v>
      </c>
      <c r="W114" s="13">
        <f t="shared" si="63"/>
        <v>0</v>
      </c>
      <c r="X114" s="13">
        <f t="shared" si="63"/>
        <v>0</v>
      </c>
      <c r="Y114" s="13">
        <f t="shared" si="63"/>
        <v>0</v>
      </c>
      <c r="Z114" s="13">
        <f t="shared" si="63"/>
        <v>0</v>
      </c>
      <c r="AA114" s="13">
        <f t="shared" si="63"/>
        <v>0</v>
      </c>
    </row>
    <row r="115" spans="1:27" ht="15.75" x14ac:dyDescent="0.25">
      <c r="A115" s="740"/>
      <c r="B115" s="8" t="str">
        <f t="shared" si="58"/>
        <v>Heating</v>
      </c>
      <c r="C115" s="13">
        <f t="shared" ref="C115:AA115" si="64">C62*C80*C96*C$106</f>
        <v>0</v>
      </c>
      <c r="D115" s="13">
        <f t="shared" si="64"/>
        <v>0</v>
      </c>
      <c r="E115" s="13">
        <f t="shared" si="64"/>
        <v>0</v>
      </c>
      <c r="F115" s="13">
        <f t="shared" si="64"/>
        <v>0</v>
      </c>
      <c r="G115" s="13">
        <f t="shared" si="64"/>
        <v>0</v>
      </c>
      <c r="H115" s="13">
        <f t="shared" si="64"/>
        <v>0</v>
      </c>
      <c r="I115" s="13">
        <f t="shared" si="64"/>
        <v>0</v>
      </c>
      <c r="J115" s="13">
        <f t="shared" si="64"/>
        <v>4.4146489161574793</v>
      </c>
      <c r="K115" s="13">
        <f t="shared" si="64"/>
        <v>40.011261021941394</v>
      </c>
      <c r="L115" s="13">
        <f t="shared" si="64"/>
        <v>122.73153161739442</v>
      </c>
      <c r="M115" s="13">
        <f t="shared" si="64"/>
        <v>267.18867739602285</v>
      </c>
      <c r="N115" s="13">
        <f t="shared" si="64"/>
        <v>437.38596347112258</v>
      </c>
      <c r="O115" s="13">
        <f t="shared" si="64"/>
        <v>447.68396539211886</v>
      </c>
      <c r="P115" s="13">
        <f t="shared" si="64"/>
        <v>389.41029751581971</v>
      </c>
      <c r="Q115" s="13">
        <f t="shared" si="64"/>
        <v>313.90298243011659</v>
      </c>
      <c r="R115" s="13">
        <f t="shared" si="64"/>
        <v>135.99380826875304</v>
      </c>
      <c r="S115" s="13">
        <f t="shared" si="64"/>
        <v>60.235006838183182</v>
      </c>
      <c r="T115" s="13">
        <f t="shared" si="64"/>
        <v>11.311121373168149</v>
      </c>
      <c r="U115" s="13">
        <f t="shared" si="64"/>
        <v>7.3675473762824994</v>
      </c>
      <c r="V115" s="13">
        <f t="shared" si="64"/>
        <v>8.8292978323149587</v>
      </c>
      <c r="W115" s="13">
        <f t="shared" si="64"/>
        <v>40.011261021941394</v>
      </c>
      <c r="X115" s="13">
        <f t="shared" si="64"/>
        <v>122.73153161739442</v>
      </c>
      <c r="Y115" s="13">
        <f t="shared" si="64"/>
        <v>267.18867739602285</v>
      </c>
      <c r="Z115" s="13">
        <f t="shared" si="64"/>
        <v>437.38596347112258</v>
      </c>
      <c r="AA115" s="13">
        <f t="shared" si="64"/>
        <v>447.68396539211886</v>
      </c>
    </row>
    <row r="116" spans="1:27" ht="15.75" x14ac:dyDescent="0.25">
      <c r="A116" s="740"/>
      <c r="B116" s="8" t="str">
        <f t="shared" si="58"/>
        <v>HVAC</v>
      </c>
      <c r="C116" s="13">
        <f t="shared" ref="C116:AA116" si="65">C63*C81*C97*C$106</f>
        <v>0</v>
      </c>
      <c r="D116" s="13">
        <f t="shared" si="65"/>
        <v>0</v>
      </c>
      <c r="E116" s="13">
        <f t="shared" si="65"/>
        <v>0</v>
      </c>
      <c r="F116" s="13">
        <f t="shared" si="65"/>
        <v>0</v>
      </c>
      <c r="G116" s="13">
        <f t="shared" si="65"/>
        <v>0</v>
      </c>
      <c r="H116" s="13">
        <f t="shared" si="65"/>
        <v>0</v>
      </c>
      <c r="I116" s="13">
        <f t="shared" si="65"/>
        <v>0</v>
      </c>
      <c r="J116" s="13">
        <f t="shared" si="65"/>
        <v>40.028665907748696</v>
      </c>
      <c r="K116" s="13">
        <f t="shared" si="65"/>
        <v>35.296377039378903</v>
      </c>
      <c r="L116" s="13">
        <f t="shared" si="65"/>
        <v>10.840183097459223</v>
      </c>
      <c r="M116" s="13">
        <f t="shared" si="65"/>
        <v>17.862934411869119</v>
      </c>
      <c r="N116" s="13">
        <f t="shared" si="65"/>
        <v>27.597367782270091</v>
      </c>
      <c r="O116" s="13">
        <f t="shared" si="65"/>
        <v>27.862449585596643</v>
      </c>
      <c r="P116" s="13">
        <f t="shared" si="65"/>
        <v>24.346093830252482</v>
      </c>
      <c r="Q116" s="13">
        <f t="shared" si="65"/>
        <v>20.386737576102153</v>
      </c>
      <c r="R116" s="13">
        <f t="shared" si="65"/>
        <v>11.098709950018861</v>
      </c>
      <c r="S116" s="13">
        <f t="shared" si="65"/>
        <v>13.362722058999601</v>
      </c>
      <c r="T116" s="13">
        <f t="shared" si="65"/>
        <v>65.107634156452804</v>
      </c>
      <c r="U116" s="13">
        <f t="shared" si="65"/>
        <v>81.959718161825819</v>
      </c>
      <c r="V116" s="13">
        <f t="shared" si="65"/>
        <v>80.057331815497392</v>
      </c>
      <c r="W116" s="13">
        <f t="shared" si="65"/>
        <v>35.296377039378903</v>
      </c>
      <c r="X116" s="13">
        <f t="shared" si="65"/>
        <v>10.840183097459223</v>
      </c>
      <c r="Y116" s="13">
        <f t="shared" si="65"/>
        <v>17.862934411869119</v>
      </c>
      <c r="Z116" s="13">
        <f t="shared" si="65"/>
        <v>27.597367782270091</v>
      </c>
      <c r="AA116" s="13">
        <f t="shared" si="65"/>
        <v>27.862449585596643</v>
      </c>
    </row>
    <row r="117" spans="1:27" ht="15.75" x14ac:dyDescent="0.25">
      <c r="A117" s="740"/>
      <c r="B117" s="8" t="str">
        <f t="shared" si="58"/>
        <v>Lighting</v>
      </c>
      <c r="C117" s="13">
        <f t="shared" ref="C117:AA117" si="66">C64*C82*C98*C$106</f>
        <v>0</v>
      </c>
      <c r="D117" s="13">
        <f t="shared" si="66"/>
        <v>0</v>
      </c>
      <c r="E117" s="13">
        <f t="shared" si="66"/>
        <v>0</v>
      </c>
      <c r="F117" s="13">
        <f t="shared" si="66"/>
        <v>0</v>
      </c>
      <c r="G117" s="13">
        <f t="shared" si="66"/>
        <v>2868.9098233556679</v>
      </c>
      <c r="H117" s="13">
        <f t="shared" si="66"/>
        <v>17417.23526287869</v>
      </c>
      <c r="I117" s="13">
        <f t="shared" si="66"/>
        <v>32278.1684985188</v>
      </c>
      <c r="J117" s="13">
        <f t="shared" si="66"/>
        <v>28847.923896044827</v>
      </c>
      <c r="K117" s="13">
        <f t="shared" si="66"/>
        <v>29821.994948693497</v>
      </c>
      <c r="L117" s="13">
        <f t="shared" si="66"/>
        <v>19007.571801086175</v>
      </c>
      <c r="M117" s="13">
        <f t="shared" si="66"/>
        <v>15548.321646246708</v>
      </c>
      <c r="N117" s="13">
        <f t="shared" si="66"/>
        <v>20242.952199052121</v>
      </c>
      <c r="O117" s="13">
        <f t="shared" si="66"/>
        <v>26742.209880315495</v>
      </c>
      <c r="P117" s="13">
        <f t="shared" si="66"/>
        <v>20758.482658226123</v>
      </c>
      <c r="Q117" s="13">
        <f t="shared" si="66"/>
        <v>23648.067645382263</v>
      </c>
      <c r="R117" s="13">
        <f t="shared" si="66"/>
        <v>23520.148045304693</v>
      </c>
      <c r="S117" s="13">
        <f t="shared" si="66"/>
        <v>30191.05800085856</v>
      </c>
      <c r="T117" s="13">
        <f t="shared" si="66"/>
        <v>44812.822909872579</v>
      </c>
      <c r="U117" s="13">
        <f t="shared" si="66"/>
        <v>54886.318756177985</v>
      </c>
      <c r="V117" s="13">
        <f t="shared" si="66"/>
        <v>45151.55732855924</v>
      </c>
      <c r="W117" s="13">
        <f t="shared" si="66"/>
        <v>45809.5218784479</v>
      </c>
      <c r="X117" s="13">
        <f t="shared" si="66"/>
        <v>29197.502641122715</v>
      </c>
      <c r="Y117" s="13">
        <f t="shared" si="66"/>
        <v>23883.753647342357</v>
      </c>
      <c r="Z117" s="13">
        <f t="shared" si="66"/>
        <v>24522.051138185605</v>
      </c>
      <c r="AA117" s="13">
        <f t="shared" si="66"/>
        <v>26742.209880315495</v>
      </c>
    </row>
    <row r="118" spans="1:27" ht="15.75" x14ac:dyDescent="0.25">
      <c r="A118" s="740"/>
      <c r="B118" s="8" t="str">
        <f t="shared" si="58"/>
        <v>Miscellaneous</v>
      </c>
      <c r="C118" s="13">
        <f t="shared" ref="C118:AA118" si="67">C65*C83*C99*C$106</f>
        <v>0</v>
      </c>
      <c r="D118" s="13">
        <f t="shared" si="67"/>
        <v>0</v>
      </c>
      <c r="E118" s="13">
        <f t="shared" si="67"/>
        <v>0</v>
      </c>
      <c r="F118" s="13">
        <f t="shared" si="67"/>
        <v>0</v>
      </c>
      <c r="G118" s="13">
        <f t="shared" si="67"/>
        <v>0</v>
      </c>
      <c r="H118" s="13">
        <f t="shared" si="67"/>
        <v>0</v>
      </c>
      <c r="I118" s="13">
        <f t="shared" si="67"/>
        <v>0</v>
      </c>
      <c r="J118" s="13">
        <f t="shared" si="67"/>
        <v>0</v>
      </c>
      <c r="K118" s="13">
        <f t="shared" si="67"/>
        <v>0</v>
      </c>
      <c r="L118" s="13">
        <f t="shared" si="67"/>
        <v>0</v>
      </c>
      <c r="M118" s="13">
        <f t="shared" si="67"/>
        <v>0</v>
      </c>
      <c r="N118" s="13">
        <f t="shared" si="67"/>
        <v>0</v>
      </c>
      <c r="O118" s="13">
        <f t="shared" si="67"/>
        <v>0</v>
      </c>
      <c r="P118" s="13">
        <f t="shared" si="67"/>
        <v>0</v>
      </c>
      <c r="Q118" s="13">
        <f t="shared" si="67"/>
        <v>0</v>
      </c>
      <c r="R118" s="13">
        <f t="shared" si="67"/>
        <v>0</v>
      </c>
      <c r="S118" s="13">
        <f t="shared" si="67"/>
        <v>0</v>
      </c>
      <c r="T118" s="13">
        <f t="shared" si="67"/>
        <v>0</v>
      </c>
      <c r="U118" s="13">
        <f t="shared" si="67"/>
        <v>0</v>
      </c>
      <c r="V118" s="13">
        <f t="shared" si="67"/>
        <v>0</v>
      </c>
      <c r="W118" s="13">
        <f t="shared" si="67"/>
        <v>0</v>
      </c>
      <c r="X118" s="13">
        <f t="shared" si="67"/>
        <v>0</v>
      </c>
      <c r="Y118" s="13">
        <f t="shared" si="67"/>
        <v>0</v>
      </c>
      <c r="Z118" s="13">
        <f t="shared" si="67"/>
        <v>0</v>
      </c>
      <c r="AA118" s="13">
        <f t="shared" si="67"/>
        <v>0</v>
      </c>
    </row>
    <row r="119" spans="1:27" ht="15.75" customHeight="1" x14ac:dyDescent="0.25">
      <c r="A119" s="740"/>
      <c r="B119" s="8" t="str">
        <f t="shared" si="58"/>
        <v>Motors</v>
      </c>
      <c r="C119" s="13">
        <f t="shared" ref="C119:AA119" si="68">C66*C84*C100*C$106</f>
        <v>0</v>
      </c>
      <c r="D119" s="13">
        <f t="shared" si="68"/>
        <v>0</v>
      </c>
      <c r="E119" s="13">
        <f t="shared" si="68"/>
        <v>0</v>
      </c>
      <c r="F119" s="13">
        <f t="shared" si="68"/>
        <v>0</v>
      </c>
      <c r="G119" s="13">
        <f t="shared" si="68"/>
        <v>0</v>
      </c>
      <c r="H119" s="13">
        <f t="shared" si="68"/>
        <v>0</v>
      </c>
      <c r="I119" s="13">
        <f t="shared" si="68"/>
        <v>0</v>
      </c>
      <c r="J119" s="13">
        <f t="shared" si="68"/>
        <v>0</v>
      </c>
      <c r="K119" s="13">
        <f t="shared" si="68"/>
        <v>0</v>
      </c>
      <c r="L119" s="13">
        <f t="shared" si="68"/>
        <v>0</v>
      </c>
      <c r="M119" s="13">
        <f t="shared" si="68"/>
        <v>0</v>
      </c>
      <c r="N119" s="13">
        <f t="shared" si="68"/>
        <v>0</v>
      </c>
      <c r="O119" s="13">
        <f t="shared" si="68"/>
        <v>0</v>
      </c>
      <c r="P119" s="13">
        <f t="shared" si="68"/>
        <v>0</v>
      </c>
      <c r="Q119" s="13">
        <f t="shared" si="68"/>
        <v>0</v>
      </c>
      <c r="R119" s="13">
        <f t="shared" si="68"/>
        <v>0</v>
      </c>
      <c r="S119" s="13">
        <f t="shared" si="68"/>
        <v>0</v>
      </c>
      <c r="T119" s="13">
        <f t="shared" si="68"/>
        <v>0</v>
      </c>
      <c r="U119" s="13">
        <f t="shared" si="68"/>
        <v>0</v>
      </c>
      <c r="V119" s="13">
        <f t="shared" si="68"/>
        <v>0</v>
      </c>
      <c r="W119" s="13">
        <f t="shared" si="68"/>
        <v>0</v>
      </c>
      <c r="X119" s="13">
        <f t="shared" si="68"/>
        <v>0</v>
      </c>
      <c r="Y119" s="13">
        <f t="shared" si="68"/>
        <v>0</v>
      </c>
      <c r="Z119" s="13">
        <f t="shared" si="68"/>
        <v>0</v>
      </c>
      <c r="AA119" s="13">
        <f t="shared" si="68"/>
        <v>0</v>
      </c>
    </row>
    <row r="120" spans="1:27" ht="15.75" x14ac:dyDescent="0.25">
      <c r="A120" s="740"/>
      <c r="B120" s="8" t="str">
        <f t="shared" si="58"/>
        <v>Process</v>
      </c>
      <c r="C120" s="13">
        <f t="shared" ref="C120:AA120" si="69">C67*C85*C101*C$106</f>
        <v>0</v>
      </c>
      <c r="D120" s="13">
        <f t="shared" si="69"/>
        <v>0</v>
      </c>
      <c r="E120" s="13">
        <f t="shared" si="69"/>
        <v>0</v>
      </c>
      <c r="F120" s="13">
        <f t="shared" si="69"/>
        <v>0</v>
      </c>
      <c r="G120" s="13">
        <f t="shared" si="69"/>
        <v>0</v>
      </c>
      <c r="H120" s="13">
        <f t="shared" si="69"/>
        <v>0</v>
      </c>
      <c r="I120" s="13">
        <f t="shared" si="69"/>
        <v>0</v>
      </c>
      <c r="J120" s="13">
        <f t="shared" si="69"/>
        <v>0</v>
      </c>
      <c r="K120" s="13">
        <f t="shared" si="69"/>
        <v>0</v>
      </c>
      <c r="L120" s="13">
        <f t="shared" si="69"/>
        <v>0</v>
      </c>
      <c r="M120" s="13">
        <f t="shared" si="69"/>
        <v>0</v>
      </c>
      <c r="N120" s="13">
        <f t="shared" si="69"/>
        <v>0</v>
      </c>
      <c r="O120" s="13">
        <f t="shared" si="69"/>
        <v>0</v>
      </c>
      <c r="P120" s="13">
        <f t="shared" si="69"/>
        <v>0</v>
      </c>
      <c r="Q120" s="13">
        <f t="shared" si="69"/>
        <v>0</v>
      </c>
      <c r="R120" s="13">
        <f t="shared" si="69"/>
        <v>0</v>
      </c>
      <c r="S120" s="13">
        <f t="shared" si="69"/>
        <v>0</v>
      </c>
      <c r="T120" s="13">
        <f t="shared" si="69"/>
        <v>0</v>
      </c>
      <c r="U120" s="13">
        <f t="shared" si="69"/>
        <v>0</v>
      </c>
      <c r="V120" s="13">
        <f t="shared" si="69"/>
        <v>0</v>
      </c>
      <c r="W120" s="13">
        <f t="shared" si="69"/>
        <v>0</v>
      </c>
      <c r="X120" s="13">
        <f t="shared" si="69"/>
        <v>0</v>
      </c>
      <c r="Y120" s="13">
        <f t="shared" si="69"/>
        <v>0</v>
      </c>
      <c r="Z120" s="13">
        <f t="shared" si="69"/>
        <v>0</v>
      </c>
      <c r="AA120" s="13">
        <f t="shared" si="69"/>
        <v>0</v>
      </c>
    </row>
    <row r="121" spans="1:27" ht="15.75" x14ac:dyDescent="0.25">
      <c r="A121" s="740"/>
      <c r="B121" s="8" t="str">
        <f t="shared" si="58"/>
        <v>Refrigeration</v>
      </c>
      <c r="C121" s="13">
        <f t="shared" ref="C121:AA121" si="70">C68*C86*C102*C$106</f>
        <v>0</v>
      </c>
      <c r="D121" s="13">
        <f t="shared" si="70"/>
        <v>0</v>
      </c>
      <c r="E121" s="13">
        <f t="shared" si="70"/>
        <v>0</v>
      </c>
      <c r="F121" s="13">
        <f t="shared" si="70"/>
        <v>0</v>
      </c>
      <c r="G121" s="13">
        <f t="shared" si="70"/>
        <v>0</v>
      </c>
      <c r="H121" s="13">
        <f t="shared" si="70"/>
        <v>0</v>
      </c>
      <c r="I121" s="13">
        <f t="shared" si="70"/>
        <v>0</v>
      </c>
      <c r="J121" s="13">
        <f t="shared" si="70"/>
        <v>0</v>
      </c>
      <c r="K121" s="13">
        <f t="shared" si="70"/>
        <v>0</v>
      </c>
      <c r="L121" s="13">
        <f t="shared" si="70"/>
        <v>0</v>
      </c>
      <c r="M121" s="13">
        <f t="shared" si="70"/>
        <v>0</v>
      </c>
      <c r="N121" s="13">
        <f t="shared" si="70"/>
        <v>0</v>
      </c>
      <c r="O121" s="13">
        <f t="shared" si="70"/>
        <v>0</v>
      </c>
      <c r="P121" s="13">
        <f t="shared" si="70"/>
        <v>0</v>
      </c>
      <c r="Q121" s="13">
        <f t="shared" si="70"/>
        <v>0</v>
      </c>
      <c r="R121" s="13">
        <f t="shared" si="70"/>
        <v>0</v>
      </c>
      <c r="S121" s="13">
        <f t="shared" si="70"/>
        <v>0</v>
      </c>
      <c r="T121" s="13">
        <f t="shared" si="70"/>
        <v>0</v>
      </c>
      <c r="U121" s="13">
        <f t="shared" si="70"/>
        <v>0</v>
      </c>
      <c r="V121" s="13">
        <f t="shared" si="70"/>
        <v>0</v>
      </c>
      <c r="W121" s="13">
        <f t="shared" si="70"/>
        <v>0</v>
      </c>
      <c r="X121" s="13">
        <f t="shared" si="70"/>
        <v>0</v>
      </c>
      <c r="Y121" s="13">
        <f t="shared" si="70"/>
        <v>0</v>
      </c>
      <c r="Z121" s="13">
        <f t="shared" si="70"/>
        <v>0</v>
      </c>
      <c r="AA121" s="13">
        <f t="shared" si="70"/>
        <v>0</v>
      </c>
    </row>
    <row r="122" spans="1:27" ht="15.75" x14ac:dyDescent="0.25">
      <c r="A122" s="740"/>
      <c r="B122" s="8" t="str">
        <f t="shared" si="58"/>
        <v>Water Heating</v>
      </c>
      <c r="C122" s="13">
        <f t="shared" ref="C122:AA122" si="71">C69*C87*C103*C$106</f>
        <v>0</v>
      </c>
      <c r="D122" s="13">
        <f t="shared" si="71"/>
        <v>0</v>
      </c>
      <c r="E122" s="13">
        <f t="shared" si="71"/>
        <v>0</v>
      </c>
      <c r="F122" s="13">
        <f t="shared" si="71"/>
        <v>0</v>
      </c>
      <c r="G122" s="13">
        <f t="shared" si="71"/>
        <v>0</v>
      </c>
      <c r="H122" s="13">
        <f t="shared" si="71"/>
        <v>0</v>
      </c>
      <c r="I122" s="13">
        <f t="shared" si="71"/>
        <v>0</v>
      </c>
      <c r="J122" s="13">
        <f t="shared" si="71"/>
        <v>0</v>
      </c>
      <c r="K122" s="13">
        <f t="shared" si="71"/>
        <v>0</v>
      </c>
      <c r="L122" s="13">
        <f t="shared" si="71"/>
        <v>0</v>
      </c>
      <c r="M122" s="13">
        <f t="shared" si="71"/>
        <v>0</v>
      </c>
      <c r="N122" s="13">
        <f t="shared" si="71"/>
        <v>0</v>
      </c>
      <c r="O122" s="13">
        <f t="shared" si="71"/>
        <v>0</v>
      </c>
      <c r="P122" s="13">
        <f t="shared" si="71"/>
        <v>0</v>
      </c>
      <c r="Q122" s="13">
        <f t="shared" si="71"/>
        <v>0</v>
      </c>
      <c r="R122" s="13">
        <f t="shared" si="71"/>
        <v>0</v>
      </c>
      <c r="S122" s="13">
        <f t="shared" si="71"/>
        <v>0</v>
      </c>
      <c r="T122" s="13">
        <f t="shared" si="71"/>
        <v>0</v>
      </c>
      <c r="U122" s="13">
        <f t="shared" si="71"/>
        <v>0</v>
      </c>
      <c r="V122" s="13">
        <f t="shared" si="71"/>
        <v>0</v>
      </c>
      <c r="W122" s="13">
        <f t="shared" si="71"/>
        <v>0</v>
      </c>
      <c r="X122" s="13">
        <f t="shared" si="71"/>
        <v>0</v>
      </c>
      <c r="Y122" s="13">
        <f t="shared" si="71"/>
        <v>0</v>
      </c>
      <c r="Z122" s="13">
        <f t="shared" si="71"/>
        <v>0</v>
      </c>
      <c r="AA122" s="13">
        <f t="shared" si="71"/>
        <v>0</v>
      </c>
    </row>
    <row r="123" spans="1:27" ht="15.75" customHeight="1" x14ac:dyDescent="0.25">
      <c r="A123" s="740"/>
      <c r="B123" s="8" t="str">
        <f t="shared" si="58"/>
        <v xml:space="preserve"> </v>
      </c>
      <c r="C123" s="2"/>
      <c r="D123" s="2"/>
      <c r="E123" s="2"/>
      <c r="F123" s="2"/>
      <c r="G123" s="2"/>
      <c r="H123" s="2"/>
      <c r="I123" s="2"/>
      <c r="J123" s="2"/>
      <c r="K123" s="2"/>
      <c r="L123" s="2"/>
      <c r="M123" s="2"/>
      <c r="N123" s="2"/>
      <c r="O123" s="2"/>
      <c r="P123" s="2"/>
      <c r="Q123" s="2"/>
      <c r="R123" s="2"/>
      <c r="S123" s="2"/>
      <c r="T123" s="2"/>
      <c r="U123" s="2"/>
      <c r="V123" s="2"/>
      <c r="W123" s="2"/>
      <c r="X123" s="2"/>
      <c r="Y123" s="2"/>
      <c r="Z123" s="2"/>
      <c r="AA123" s="2"/>
    </row>
    <row r="124" spans="1:27" ht="15.75" customHeight="1" x14ac:dyDescent="0.25">
      <c r="A124" s="740"/>
      <c r="B124" s="168" t="s">
        <v>24</v>
      </c>
      <c r="C124" s="13">
        <f>SUM(C110:C123)</f>
        <v>0</v>
      </c>
      <c r="D124" s="13">
        <f>SUM(D110:D123)</f>
        <v>0</v>
      </c>
      <c r="E124" s="13">
        <f t="shared" ref="E124:AA124" si="72">SUM(E110:E123)</f>
        <v>0</v>
      </c>
      <c r="F124" s="13">
        <f t="shared" si="72"/>
        <v>0</v>
      </c>
      <c r="G124" s="13">
        <f t="shared" si="72"/>
        <v>2868.9098233556679</v>
      </c>
      <c r="H124" s="13">
        <f t="shared" si="72"/>
        <v>17417.23526287869</v>
      </c>
      <c r="I124" s="13">
        <f t="shared" si="72"/>
        <v>32278.1684985188</v>
      </c>
      <c r="J124" s="13">
        <f t="shared" si="72"/>
        <v>29060.483698069835</v>
      </c>
      <c r="K124" s="13">
        <f t="shared" si="72"/>
        <v>30040.235079872105</v>
      </c>
      <c r="L124" s="13">
        <f t="shared" si="72"/>
        <v>19154.298678120311</v>
      </c>
      <c r="M124" s="13">
        <f t="shared" si="72"/>
        <v>15837.287062966107</v>
      </c>
      <c r="N124" s="13">
        <f t="shared" si="72"/>
        <v>20707.969200091236</v>
      </c>
      <c r="O124" s="13">
        <f t="shared" si="72"/>
        <v>27217.759084399444</v>
      </c>
      <c r="P124" s="13">
        <f t="shared" si="72"/>
        <v>21172.358330602303</v>
      </c>
      <c r="Q124" s="13">
        <f t="shared" si="72"/>
        <v>23985.981498730624</v>
      </c>
      <c r="R124" s="13">
        <f t="shared" si="72"/>
        <v>23680.954340507316</v>
      </c>
      <c r="S124" s="13">
        <f t="shared" si="72"/>
        <v>30309.685811443294</v>
      </c>
      <c r="T124" s="13">
        <f t="shared" si="72"/>
        <v>45161.634420121394</v>
      </c>
      <c r="U124" s="13">
        <f t="shared" si="72"/>
        <v>55320.345286819953</v>
      </c>
      <c r="V124" s="13">
        <f t="shared" si="72"/>
        <v>45576.676932609254</v>
      </c>
      <c r="W124" s="13">
        <f t="shared" si="72"/>
        <v>46027.762009626509</v>
      </c>
      <c r="X124" s="13">
        <f t="shared" si="72"/>
        <v>29344.229518156852</v>
      </c>
      <c r="Y124" s="13">
        <f t="shared" si="72"/>
        <v>24172.719064061755</v>
      </c>
      <c r="Z124" s="13">
        <f t="shared" si="72"/>
        <v>24987.068139224721</v>
      </c>
      <c r="AA124" s="13">
        <f t="shared" si="72"/>
        <v>27217.759084399444</v>
      </c>
    </row>
    <row r="125" spans="1:27" ht="16.5" customHeight="1" thickBot="1" x14ac:dyDescent="0.3">
      <c r="A125" s="741"/>
      <c r="B125" s="94" t="s">
        <v>25</v>
      </c>
      <c r="C125" s="14">
        <f>C124</f>
        <v>0</v>
      </c>
      <c r="D125" s="14">
        <f>C125+D124</f>
        <v>0</v>
      </c>
      <c r="E125" s="14">
        <f t="shared" ref="E125:AA125" si="73">D125+E124</f>
        <v>0</v>
      </c>
      <c r="F125" s="14">
        <f t="shared" si="73"/>
        <v>0</v>
      </c>
      <c r="G125" s="14">
        <f t="shared" si="73"/>
        <v>2868.9098233556679</v>
      </c>
      <c r="H125" s="14">
        <f t="shared" si="73"/>
        <v>20286.145086234359</v>
      </c>
      <c r="I125" s="14">
        <f t="shared" si="73"/>
        <v>52564.313584753159</v>
      </c>
      <c r="J125" s="14">
        <f t="shared" si="73"/>
        <v>81624.797282822998</v>
      </c>
      <c r="K125" s="14">
        <f t="shared" si="73"/>
        <v>111665.0323626951</v>
      </c>
      <c r="L125" s="14">
        <f t="shared" si="73"/>
        <v>130819.33104081541</v>
      </c>
      <c r="M125" s="14">
        <f t="shared" si="73"/>
        <v>146656.61810378151</v>
      </c>
      <c r="N125" s="14">
        <f t="shared" si="73"/>
        <v>167364.58730387274</v>
      </c>
      <c r="O125" s="14">
        <f t="shared" si="73"/>
        <v>194582.34638827218</v>
      </c>
      <c r="P125" s="14">
        <f t="shared" si="73"/>
        <v>215754.70471887448</v>
      </c>
      <c r="Q125" s="14">
        <f t="shared" si="73"/>
        <v>239740.68621760511</v>
      </c>
      <c r="R125" s="14">
        <f t="shared" si="73"/>
        <v>263421.64055811241</v>
      </c>
      <c r="S125" s="14">
        <f t="shared" si="73"/>
        <v>293731.32636955573</v>
      </c>
      <c r="T125" s="14">
        <f t="shared" si="73"/>
        <v>338892.9607896771</v>
      </c>
      <c r="U125" s="14">
        <f t="shared" si="73"/>
        <v>394213.30607649707</v>
      </c>
      <c r="V125" s="14">
        <f t="shared" si="73"/>
        <v>439789.9830091063</v>
      </c>
      <c r="W125" s="14">
        <f t="shared" si="73"/>
        <v>485817.74501873279</v>
      </c>
      <c r="X125" s="14">
        <f t="shared" si="73"/>
        <v>515161.97453688964</v>
      </c>
      <c r="Y125" s="14">
        <f t="shared" si="73"/>
        <v>539334.69360095134</v>
      </c>
      <c r="Z125" s="14">
        <f t="shared" si="73"/>
        <v>564321.76174017601</v>
      </c>
      <c r="AA125" s="14">
        <f t="shared" si="73"/>
        <v>591539.52082457545</v>
      </c>
    </row>
    <row r="126" spans="1:27" x14ac:dyDescent="0.25">
      <c r="A126" s="308"/>
      <c r="B126" s="301"/>
      <c r="C126" s="301"/>
      <c r="D126" s="302"/>
      <c r="E126" s="301"/>
      <c r="F126" s="302"/>
      <c r="G126" s="301"/>
      <c r="H126" s="302"/>
      <c r="I126" s="301"/>
      <c r="J126" s="302"/>
      <c r="K126" s="301"/>
      <c r="L126" s="302"/>
      <c r="M126" s="301"/>
      <c r="N126" s="302"/>
      <c r="O126" s="301"/>
      <c r="P126" s="302"/>
      <c r="Q126" s="301"/>
      <c r="R126" s="302"/>
      <c r="S126" s="301"/>
      <c r="T126" s="302"/>
      <c r="U126" s="301"/>
      <c r="V126" s="302"/>
      <c r="W126" s="301"/>
      <c r="X126" s="302"/>
      <c r="Y126" s="301"/>
      <c r="Z126" s="302"/>
      <c r="AA126" s="301"/>
    </row>
    <row r="127" spans="1:27" x14ac:dyDescent="0.25">
      <c r="A127" s="308"/>
      <c r="B127" s="301"/>
      <c r="C127" s="301"/>
      <c r="D127" s="302"/>
      <c r="E127" s="301"/>
      <c r="F127" s="302"/>
      <c r="G127" s="301"/>
      <c r="H127" s="302"/>
      <c r="I127" s="301"/>
      <c r="J127" s="302"/>
      <c r="K127" s="301"/>
      <c r="L127" s="302"/>
      <c r="M127" s="301"/>
      <c r="N127" s="302"/>
      <c r="O127" s="301"/>
      <c r="P127" s="302"/>
      <c r="Q127" s="301"/>
      <c r="R127" s="302"/>
      <c r="S127" s="301"/>
      <c r="T127" s="302"/>
      <c r="U127" s="301"/>
      <c r="V127" s="302"/>
      <c r="W127" s="301"/>
      <c r="X127" s="302"/>
      <c r="Y127" s="301"/>
      <c r="Z127" s="302"/>
      <c r="AA127" s="301"/>
    </row>
    <row r="128" spans="1:27" ht="15.75" hidden="1" x14ac:dyDescent="0.25">
      <c r="A128" s="348" t="s">
        <v>210</v>
      </c>
      <c r="B128" s="301"/>
      <c r="C128" s="301"/>
      <c r="D128" s="302"/>
      <c r="E128" s="301"/>
      <c r="F128" s="302"/>
      <c r="G128" s="301"/>
      <c r="H128" s="302"/>
      <c r="I128" s="301"/>
      <c r="J128" s="302"/>
      <c r="K128" s="301"/>
      <c r="L128" s="302"/>
      <c r="M128" s="301"/>
      <c r="N128" s="302"/>
      <c r="O128" s="301"/>
      <c r="P128" s="302"/>
      <c r="Q128" s="301"/>
      <c r="R128" s="302"/>
      <c r="S128" s="301"/>
      <c r="T128" s="302"/>
      <c r="U128" s="301"/>
      <c r="V128" s="302"/>
      <c r="W128" s="301"/>
      <c r="X128" s="302"/>
      <c r="Y128" s="301"/>
      <c r="Z128" s="302"/>
      <c r="AA128" s="301"/>
    </row>
    <row r="129" spans="1:27" ht="15" hidden="1" customHeight="1" x14ac:dyDescent="0.25">
      <c r="A129" s="751" t="s">
        <v>109</v>
      </c>
      <c r="B129" s="754" t="s">
        <v>110</v>
      </c>
      <c r="C129" s="755"/>
      <c r="D129" s="755"/>
      <c r="E129" s="755"/>
      <c r="F129" s="755"/>
      <c r="G129" s="755"/>
      <c r="H129" s="755"/>
      <c r="I129" s="755"/>
      <c r="J129" s="755"/>
      <c r="K129" s="755"/>
      <c r="L129" s="755"/>
      <c r="M129" s="755"/>
      <c r="N129" s="756"/>
      <c r="O129" s="760" t="s">
        <v>110</v>
      </c>
      <c r="P129" s="755"/>
      <c r="Q129" s="755"/>
      <c r="R129" s="755"/>
      <c r="S129" s="755"/>
      <c r="T129" s="755"/>
      <c r="U129" s="755"/>
      <c r="V129" s="755"/>
      <c r="W129" s="755"/>
      <c r="X129" s="755"/>
      <c r="Y129" s="755"/>
      <c r="Z129" s="756"/>
      <c r="AA129" s="571" t="s">
        <v>110</v>
      </c>
    </row>
    <row r="130" spans="1:27" hidden="1" x14ac:dyDescent="0.25">
      <c r="A130" s="752"/>
      <c r="B130" s="764" t="s">
        <v>199</v>
      </c>
      <c r="C130" s="764"/>
      <c r="D130" s="764"/>
      <c r="E130" s="764"/>
      <c r="F130" s="764"/>
      <c r="G130" s="764"/>
      <c r="H130" s="764"/>
      <c r="I130" s="764"/>
      <c r="J130" s="764"/>
      <c r="K130" s="764"/>
      <c r="L130" s="764"/>
      <c r="M130" s="764"/>
      <c r="N130" s="765"/>
      <c r="O130" s="766" t="s">
        <v>199</v>
      </c>
      <c r="P130" s="764"/>
      <c r="Q130" s="764"/>
      <c r="R130" s="764"/>
      <c r="S130" s="764"/>
      <c r="T130" s="764"/>
      <c r="U130" s="764"/>
      <c r="V130" s="764"/>
      <c r="W130" s="764"/>
      <c r="X130" s="764"/>
      <c r="Y130" s="764"/>
      <c r="Z130" s="764"/>
      <c r="AA130" s="573" t="s">
        <v>199</v>
      </c>
    </row>
    <row r="131" spans="1:27" ht="16.5" hidden="1" thickBot="1" x14ac:dyDescent="0.3">
      <c r="A131" s="752"/>
      <c r="B131" s="347" t="s">
        <v>111</v>
      </c>
      <c r="C131" s="102">
        <f>C$2</f>
        <v>45658</v>
      </c>
      <c r="D131" s="102">
        <f t="shared" ref="D131:AA131" si="74">D$2</f>
        <v>45689</v>
      </c>
      <c r="E131" s="102">
        <f t="shared" si="74"/>
        <v>45717</v>
      </c>
      <c r="F131" s="102">
        <f t="shared" si="74"/>
        <v>45748</v>
      </c>
      <c r="G131" s="102">
        <f t="shared" si="74"/>
        <v>45778</v>
      </c>
      <c r="H131" s="102">
        <f t="shared" si="74"/>
        <v>45809</v>
      </c>
      <c r="I131" s="102">
        <f t="shared" si="74"/>
        <v>45839</v>
      </c>
      <c r="J131" s="102">
        <f t="shared" si="74"/>
        <v>45870</v>
      </c>
      <c r="K131" s="102">
        <f t="shared" si="74"/>
        <v>45901</v>
      </c>
      <c r="L131" s="102">
        <f t="shared" si="74"/>
        <v>45931</v>
      </c>
      <c r="M131" s="102">
        <f t="shared" si="74"/>
        <v>45962</v>
      </c>
      <c r="N131" s="102">
        <f t="shared" si="74"/>
        <v>45992</v>
      </c>
      <c r="O131" s="102">
        <f t="shared" si="74"/>
        <v>46023</v>
      </c>
      <c r="P131" s="102">
        <f t="shared" si="74"/>
        <v>46054</v>
      </c>
      <c r="Q131" s="102">
        <f t="shared" si="74"/>
        <v>46082</v>
      </c>
      <c r="R131" s="102">
        <f t="shared" si="74"/>
        <v>46113</v>
      </c>
      <c r="S131" s="102">
        <f t="shared" si="74"/>
        <v>46143</v>
      </c>
      <c r="T131" s="102">
        <f t="shared" si="74"/>
        <v>46174</v>
      </c>
      <c r="U131" s="102">
        <f t="shared" si="74"/>
        <v>46204</v>
      </c>
      <c r="V131" s="102">
        <f t="shared" si="74"/>
        <v>46235</v>
      </c>
      <c r="W131" s="102">
        <f t="shared" si="74"/>
        <v>46266</v>
      </c>
      <c r="X131" s="102">
        <f t="shared" si="74"/>
        <v>46296</v>
      </c>
      <c r="Y131" s="102">
        <f t="shared" si="74"/>
        <v>46327</v>
      </c>
      <c r="Z131" s="102">
        <f t="shared" si="74"/>
        <v>46357</v>
      </c>
      <c r="AA131" s="102">
        <f t="shared" si="74"/>
        <v>46388</v>
      </c>
    </row>
    <row r="132" spans="1:27" hidden="1" x14ac:dyDescent="0.25">
      <c r="A132" s="752"/>
      <c r="B132" s="341" t="s">
        <v>18</v>
      </c>
      <c r="C132" s="358">
        <f>'3M - LGS'!C132</f>
        <v>3.7441349140650192E-2</v>
      </c>
      <c r="D132" s="358">
        <f>'3M - LGS'!D132</f>
        <v>3.7429249600920422E-2</v>
      </c>
      <c r="E132" s="358">
        <f>'3M - LGS'!E132</f>
        <v>3.8354723959286061E-2</v>
      </c>
      <c r="F132" s="358">
        <f>'3M - LGS'!F132</f>
        <v>3.9317515370260341E-2</v>
      </c>
      <c r="G132" s="358">
        <f>'3M - LGS'!G132</f>
        <v>3.9956418570678262E-2</v>
      </c>
      <c r="H132" s="545">
        <f>'3M - LGS'!H132</f>
        <v>8.2070864669144331E-2</v>
      </c>
      <c r="I132" s="545">
        <f>'3M - LGS'!I132</f>
        <v>7.9561748588053732E-2</v>
      </c>
      <c r="J132" s="545">
        <f>'3M - LGS'!J132</f>
        <v>8.1121493863993047E-2</v>
      </c>
      <c r="K132" s="545">
        <f>'3M - LGS'!K132</f>
        <v>8.0727585288615428E-2</v>
      </c>
      <c r="L132" s="545">
        <f>'3M - LGS'!L132</f>
        <v>4.5276182203736998E-2</v>
      </c>
      <c r="M132" s="545">
        <f>'3M - LGS'!M132</f>
        <v>4.5978794089443643E-2</v>
      </c>
      <c r="N132" s="545">
        <f>'3M - LGS'!N132</f>
        <v>4.4215904221059005E-2</v>
      </c>
      <c r="O132" s="545">
        <f>'3M - LGS'!O132</f>
        <v>4.2688150264511004E-2</v>
      </c>
      <c r="P132" s="545">
        <f>'3M - LGS'!P132</f>
        <v>4.3150350602775597E-2</v>
      </c>
      <c r="Q132" s="545">
        <f>'3M - LGS'!Q132</f>
        <v>4.4969611958472232E-2</v>
      </c>
      <c r="R132" s="545">
        <f>'3M - LGS'!R132</f>
        <v>4.5252229327462798E-2</v>
      </c>
      <c r="S132" s="545">
        <f>'3M - LGS'!S132</f>
        <v>4.682945954266754E-2</v>
      </c>
      <c r="T132" s="354">
        <f>'3M - LGS'!T132</f>
        <v>8.2070864669144331E-2</v>
      </c>
      <c r="U132" s="354">
        <f>'3M - LGS'!U132</f>
        <v>7.9561748588053732E-2</v>
      </c>
      <c r="V132" s="354">
        <f>'3M - LGS'!V132</f>
        <v>8.1121493863993047E-2</v>
      </c>
      <c r="W132" s="354">
        <f>'3M - LGS'!W132</f>
        <v>8.0727585288615428E-2</v>
      </c>
      <c r="X132" s="354">
        <f>'3M - LGS'!X132</f>
        <v>4.5276182203736998E-2</v>
      </c>
      <c r="Y132" s="354">
        <f>'3M - LGS'!Y132</f>
        <v>4.5978794089443643E-2</v>
      </c>
      <c r="Z132" s="354">
        <f>'3M - LGS'!Z132</f>
        <v>4.4215904221059005E-2</v>
      </c>
      <c r="AA132" s="354">
        <f>'3M - LGS'!AA132</f>
        <v>4.2688150264511004E-2</v>
      </c>
    </row>
    <row r="133" spans="1:27" hidden="1" x14ac:dyDescent="0.25">
      <c r="A133" s="752"/>
      <c r="B133" s="339" t="s">
        <v>0</v>
      </c>
      <c r="C133" s="358">
        <f>'3M - LGS'!C133</f>
        <v>4.1160476479958422E-2</v>
      </c>
      <c r="D133" s="358">
        <f>'3M - LGS'!D133</f>
        <v>4.14017286346514E-2</v>
      </c>
      <c r="E133" s="358">
        <f>'3M - LGS'!E133</f>
        <v>4.2874473574818231E-2</v>
      </c>
      <c r="F133" s="358">
        <f>'3M - LGS'!F133</f>
        <v>4.3567351875307025E-2</v>
      </c>
      <c r="G133" s="358">
        <f>'3M - LGS'!G133</f>
        <v>4.5203207673382241E-2</v>
      </c>
      <c r="H133" s="545">
        <f>'3M - LGS'!H133</f>
        <v>9.7901496235942756E-2</v>
      </c>
      <c r="I133" s="545">
        <f>'3M - LGS'!I133</f>
        <v>9.2921703345432302E-2</v>
      </c>
      <c r="J133" s="545">
        <f>'3M - LGS'!J133</f>
        <v>9.6038788216977339E-2</v>
      </c>
      <c r="K133" s="545">
        <f>'3M - LGS'!K133</f>
        <v>9.6989157907124104E-2</v>
      </c>
      <c r="L133" s="545">
        <f>'3M - LGS'!L133</f>
        <v>5.0819315617874783E-2</v>
      </c>
      <c r="M133" s="545">
        <f>'3M - LGS'!M133</f>
        <v>5.0381673591689921E-2</v>
      </c>
      <c r="N133" s="545">
        <f>'3M - LGS'!N133</f>
        <v>4.745787900620678E-2</v>
      </c>
      <c r="O133" s="545">
        <f>'3M - LGS'!O133</f>
        <v>4.5948828172646498E-2</v>
      </c>
      <c r="P133" s="545">
        <f>'3M - LGS'!P133</f>
        <v>4.7009738067754568E-2</v>
      </c>
      <c r="Q133" s="545">
        <f>'3M - LGS'!Q133</f>
        <v>4.9842671329557192E-2</v>
      </c>
      <c r="R133" s="545">
        <f>'3M - LGS'!R133</f>
        <v>4.8438455510464995E-2</v>
      </c>
      <c r="S133" s="545">
        <f>'3M - LGS'!S133</f>
        <v>5.13347909121077E-2</v>
      </c>
      <c r="T133" s="354">
        <f>'3M - LGS'!T133</f>
        <v>9.7901496235942756E-2</v>
      </c>
      <c r="U133" s="354">
        <f>'3M - LGS'!U133</f>
        <v>9.2921703345432302E-2</v>
      </c>
      <c r="V133" s="354">
        <f>'3M - LGS'!V133</f>
        <v>9.6038788216977339E-2</v>
      </c>
      <c r="W133" s="354">
        <f>'3M - LGS'!W133</f>
        <v>9.6989157907124104E-2</v>
      </c>
      <c r="X133" s="354">
        <f>'3M - LGS'!X133</f>
        <v>5.0819315617874783E-2</v>
      </c>
      <c r="Y133" s="354">
        <f>'3M - LGS'!Y133</f>
        <v>5.0381673591689921E-2</v>
      </c>
      <c r="Z133" s="354">
        <f>'3M - LGS'!Z133</f>
        <v>4.745787900620678E-2</v>
      </c>
      <c r="AA133" s="354">
        <f>'3M - LGS'!AA133</f>
        <v>4.5948828172646498E-2</v>
      </c>
    </row>
    <row r="134" spans="1:27" hidden="1" x14ac:dyDescent="0.25">
      <c r="A134" s="752"/>
      <c r="B134" s="339" t="s">
        <v>19</v>
      </c>
      <c r="C134" s="358">
        <f>'3M - LGS'!C134</f>
        <v>3.8681006913950738E-2</v>
      </c>
      <c r="D134" s="358">
        <f>'3M - LGS'!D134</f>
        <v>3.8540231176964271E-2</v>
      </c>
      <c r="E134" s="358">
        <f>'3M - LGS'!E134</f>
        <v>3.9571908998964601E-2</v>
      </c>
      <c r="F134" s="358">
        <f>'3M - LGS'!F134</f>
        <v>4.1357283311798561E-2</v>
      </c>
      <c r="G134" s="358">
        <f>'3M - LGS'!G134</f>
        <v>4.1776210121445938E-2</v>
      </c>
      <c r="H134" s="545">
        <f>'3M - LGS'!H134</f>
        <v>8.6970372555367825E-2</v>
      </c>
      <c r="I134" s="545">
        <f>'3M - LGS'!I134</f>
        <v>8.4189211571946865E-2</v>
      </c>
      <c r="J134" s="545">
        <f>'3M - LGS'!J134</f>
        <v>8.6080334709113873E-2</v>
      </c>
      <c r="K134" s="545">
        <f>'3M - LGS'!K134</f>
        <v>8.4676179516760708E-2</v>
      </c>
      <c r="L134" s="545">
        <f>'3M - LGS'!L134</f>
        <v>4.7227412492632966E-2</v>
      </c>
      <c r="M134" s="545">
        <f>'3M - LGS'!M134</f>
        <v>4.7700604073704515E-2</v>
      </c>
      <c r="N134" s="545">
        <f>'3M - LGS'!N134</f>
        <v>4.5714683386397413E-2</v>
      </c>
      <c r="O134" s="545">
        <f>'3M - LGS'!O134</f>
        <v>4.3895097965152903E-2</v>
      </c>
      <c r="P134" s="545">
        <f>'3M - LGS'!P134</f>
        <v>4.4204205645921986E-2</v>
      </c>
      <c r="Q134" s="545">
        <f>'3M - LGS'!Q134</f>
        <v>4.604204959297304E-2</v>
      </c>
      <c r="R134" s="545">
        <f>'3M - LGS'!R134</f>
        <v>4.7601580165443205E-2</v>
      </c>
      <c r="S134" s="545">
        <f>'3M - LGS'!S134</f>
        <v>4.8881935018345771E-2</v>
      </c>
      <c r="T134" s="354">
        <f>'3M - LGS'!T134</f>
        <v>8.6970372555367825E-2</v>
      </c>
      <c r="U134" s="354">
        <f>'3M - LGS'!U134</f>
        <v>8.4189211571946865E-2</v>
      </c>
      <c r="V134" s="354">
        <f>'3M - LGS'!V134</f>
        <v>8.6080334709113873E-2</v>
      </c>
      <c r="W134" s="354">
        <f>'3M - LGS'!W134</f>
        <v>8.4676179516760708E-2</v>
      </c>
      <c r="X134" s="354">
        <f>'3M - LGS'!X134</f>
        <v>4.7227412492632966E-2</v>
      </c>
      <c r="Y134" s="354">
        <f>'3M - LGS'!Y134</f>
        <v>4.7700604073704515E-2</v>
      </c>
      <c r="Z134" s="354">
        <f>'3M - LGS'!Z134</f>
        <v>4.5714683386397413E-2</v>
      </c>
      <c r="AA134" s="354">
        <f>'3M - LGS'!AA134</f>
        <v>4.3895097965152903E-2</v>
      </c>
    </row>
    <row r="135" spans="1:27" hidden="1" x14ac:dyDescent="0.25">
      <c r="A135" s="752"/>
      <c r="B135" s="339" t="s">
        <v>1</v>
      </c>
      <c r="C135" s="358">
        <f>'3M - LGS'!C135</f>
        <v>4.2347000000000003E-2</v>
      </c>
      <c r="D135" s="358">
        <f>'3M - LGS'!D135</f>
        <v>4.2303E-2</v>
      </c>
      <c r="E135" s="358">
        <f>'3M - LGS'!E135</f>
        <v>4.4350000000000001E-2</v>
      </c>
      <c r="F135" s="358">
        <f>'3M - LGS'!F135</f>
        <v>4.9352782874207732E-2</v>
      </c>
      <c r="G135" s="358">
        <f>'3M - LGS'!G135</f>
        <v>5.1340815851987277E-2</v>
      </c>
      <c r="H135" s="545">
        <f>'3M - LGS'!H135</f>
        <v>9.8708307173015097E-2</v>
      </c>
      <c r="I135" s="545">
        <f>'3M - LGS'!I135</f>
        <v>9.3304441577639174E-2</v>
      </c>
      <c r="J135" s="545">
        <f>'3M - LGS'!J135</f>
        <v>9.6543806475868715E-2</v>
      </c>
      <c r="K135" s="545">
        <f>'3M - LGS'!K135</f>
        <v>0.10031589645753801</v>
      </c>
      <c r="L135" s="545">
        <f>'3M - LGS'!L135</f>
        <v>5.7320838320547976E-2</v>
      </c>
      <c r="M135" s="545">
        <f>'3M - LGS'!M135</f>
        <v>5.5228462406337282E-2</v>
      </c>
      <c r="N135" s="545">
        <f>'3M - LGS'!N135</f>
        <v>4.6781999999999997E-2</v>
      </c>
      <c r="O135" s="545">
        <f>'3M - LGS'!O135</f>
        <v>4.3274E-2</v>
      </c>
      <c r="P135" s="545">
        <f>'3M - LGS'!P135</f>
        <v>4.4956000000000003E-2</v>
      </c>
      <c r="Q135" s="545">
        <f>'3M - LGS'!Q135</f>
        <v>4.6625E-2</v>
      </c>
      <c r="R135" s="545">
        <f>'3M - LGS'!R135</f>
        <v>5.3745988699465307E-2</v>
      </c>
      <c r="S135" s="545">
        <f>'3M - LGS'!S135</f>
        <v>5.709755529551902E-2</v>
      </c>
      <c r="T135" s="354">
        <f>'3M - LGS'!T135</f>
        <v>9.8708307173015097E-2</v>
      </c>
      <c r="U135" s="354">
        <f>'3M - LGS'!U135</f>
        <v>9.3304441577639174E-2</v>
      </c>
      <c r="V135" s="354">
        <f>'3M - LGS'!V135</f>
        <v>9.6543806475868715E-2</v>
      </c>
      <c r="W135" s="354">
        <f>'3M - LGS'!W135</f>
        <v>0.10031589645753801</v>
      </c>
      <c r="X135" s="354">
        <f>'3M - LGS'!X135</f>
        <v>5.7320838320547976E-2</v>
      </c>
      <c r="Y135" s="354">
        <f>'3M - LGS'!Y135</f>
        <v>5.5228462406337282E-2</v>
      </c>
      <c r="Z135" s="354">
        <f>'3M - LGS'!Z135</f>
        <v>4.6781999999999997E-2</v>
      </c>
      <c r="AA135" s="354">
        <f>'3M - LGS'!AA135</f>
        <v>4.3274E-2</v>
      </c>
    </row>
    <row r="136" spans="1:27" hidden="1" x14ac:dyDescent="0.25">
      <c r="A136" s="752"/>
      <c r="B136" s="339" t="s">
        <v>20</v>
      </c>
      <c r="C136" s="358">
        <f>'3M - LGS'!C136</f>
        <v>2.9295408494876111E-2</v>
      </c>
      <c r="D136" s="358">
        <f>'3M - LGS'!D136</f>
        <v>2.9321405491105949E-2</v>
      </c>
      <c r="E136" s="358">
        <f>'3M - LGS'!E136</f>
        <v>2.9959589922715364E-2</v>
      </c>
      <c r="F136" s="358">
        <f>'3M - LGS'!F136</f>
        <v>3.083146106079096E-2</v>
      </c>
      <c r="G136" s="358">
        <f>'3M - LGS'!G136</f>
        <v>3.0354620609130651E-2</v>
      </c>
      <c r="H136" s="545">
        <f>'3M - LGS'!H136</f>
        <v>5.908226070747255E-2</v>
      </c>
      <c r="I136" s="545">
        <f>'3M - LGS'!I136</f>
        <v>5.7096352285362376E-2</v>
      </c>
      <c r="J136" s="545">
        <f>'3M - LGS'!J136</f>
        <v>5.7852716363178777E-2</v>
      </c>
      <c r="K136" s="545">
        <f>'3M - LGS'!K136</f>
        <v>6.0100312743173054E-2</v>
      </c>
      <c r="L136" s="545">
        <f>'3M - LGS'!L136</f>
        <v>3.4902462712372774E-2</v>
      </c>
      <c r="M136" s="545">
        <f>'3M - LGS'!M136</f>
        <v>3.5513048177666484E-2</v>
      </c>
      <c r="N136" s="545">
        <f>'3M - LGS'!N136</f>
        <v>3.4289324844829272E-2</v>
      </c>
      <c r="O136" s="545">
        <f>'3M - LGS'!O136</f>
        <v>3.3154430033204577E-2</v>
      </c>
      <c r="P136" s="545">
        <f>'3M - LGS'!P136</f>
        <v>3.3715299929532649E-2</v>
      </c>
      <c r="Q136" s="545">
        <f>'3M - LGS'!Q136</f>
        <v>3.4799282853125224E-2</v>
      </c>
      <c r="R136" s="545">
        <f>'3M - LGS'!R136</f>
        <v>3.5763787287460817E-2</v>
      </c>
      <c r="S136" s="545">
        <f>'3M - LGS'!S136</f>
        <v>3.5903692038766095E-2</v>
      </c>
      <c r="T136" s="354">
        <f>'3M - LGS'!T136</f>
        <v>5.908226070747255E-2</v>
      </c>
      <c r="U136" s="354">
        <f>'3M - LGS'!U136</f>
        <v>5.7096352285362376E-2</v>
      </c>
      <c r="V136" s="354">
        <f>'3M - LGS'!V136</f>
        <v>5.7852716363178777E-2</v>
      </c>
      <c r="W136" s="354">
        <f>'3M - LGS'!W136</f>
        <v>6.0100312743173054E-2</v>
      </c>
      <c r="X136" s="354">
        <f>'3M - LGS'!X136</f>
        <v>3.4902462712372774E-2</v>
      </c>
      <c r="Y136" s="354">
        <f>'3M - LGS'!Y136</f>
        <v>3.5513048177666484E-2</v>
      </c>
      <c r="Z136" s="354">
        <f>'3M - LGS'!Z136</f>
        <v>3.4289324844829272E-2</v>
      </c>
      <c r="AA136" s="354">
        <f>'3M - LGS'!AA136</f>
        <v>3.3154430033204577E-2</v>
      </c>
    </row>
    <row r="137" spans="1:27" hidden="1" x14ac:dyDescent="0.25">
      <c r="A137" s="752"/>
      <c r="B137" s="18" t="s">
        <v>9</v>
      </c>
      <c r="C137" s="358">
        <f>'3M - LGS'!C137</f>
        <v>3.7705982306050004E-2</v>
      </c>
      <c r="D137" s="358">
        <f>'3M - LGS'!D137</f>
        <v>3.7997810710593702E-2</v>
      </c>
      <c r="E137" s="358">
        <f>'3M - LGS'!E137</f>
        <v>3.9229413066205268E-2</v>
      </c>
      <c r="F137" s="358">
        <f>'3M - LGS'!F137</f>
        <v>4.0820550666763995E-2</v>
      </c>
      <c r="G137" s="358">
        <f>'3M - LGS'!G137</f>
        <v>3.937743396502278E-2</v>
      </c>
      <c r="H137" s="545">
        <f>'3M - LGS'!H137</f>
        <v>5.8623000000000001E-2</v>
      </c>
      <c r="I137" s="545">
        <f>'3M - LGS'!I137</f>
        <v>5.6649999999999999E-2</v>
      </c>
      <c r="J137" s="545">
        <f>'3M - LGS'!J137</f>
        <v>5.7266999999999998E-2</v>
      </c>
      <c r="K137" s="545">
        <f>'3M - LGS'!K137</f>
        <v>8.2716107140742692E-2</v>
      </c>
      <c r="L137" s="545">
        <f>'3M - LGS'!L137</f>
        <v>4.4672306041941647E-2</v>
      </c>
      <c r="M137" s="545">
        <f>'3M - LGS'!M137</f>
        <v>4.6545145599660491E-2</v>
      </c>
      <c r="N137" s="545">
        <f>'3M - LGS'!N137</f>
        <v>4.4576818516392218E-2</v>
      </c>
      <c r="O137" s="545">
        <f>'3M - LGS'!O137</f>
        <v>4.3770894076993347E-2</v>
      </c>
      <c r="P137" s="545">
        <f>'3M - LGS'!P137</f>
        <v>4.4599573976565145E-2</v>
      </c>
      <c r="Q137" s="545">
        <f>'3M - LGS'!Q137</f>
        <v>4.7672184215006824E-2</v>
      </c>
      <c r="R137" s="545">
        <f>'3M - LGS'!R137</f>
        <v>4.6344511950706248E-2</v>
      </c>
      <c r="S137" s="545">
        <f>'3M - LGS'!S137</f>
        <v>4.683390722782569E-2</v>
      </c>
      <c r="T137" s="354">
        <f>'3M - LGS'!T137</f>
        <v>5.8623000000000001E-2</v>
      </c>
      <c r="U137" s="354">
        <f>'3M - LGS'!U137</f>
        <v>5.6649999999999999E-2</v>
      </c>
      <c r="V137" s="354">
        <f>'3M - LGS'!V137</f>
        <v>5.7266999999999998E-2</v>
      </c>
      <c r="W137" s="354">
        <f>'3M - LGS'!W137</f>
        <v>8.2716107140742692E-2</v>
      </c>
      <c r="X137" s="354">
        <f>'3M - LGS'!X137</f>
        <v>4.4672306041941647E-2</v>
      </c>
      <c r="Y137" s="354">
        <f>'3M - LGS'!Y137</f>
        <v>4.6545145599660491E-2</v>
      </c>
      <c r="Z137" s="354">
        <f>'3M - LGS'!Z137</f>
        <v>4.4576818516392218E-2</v>
      </c>
      <c r="AA137" s="354">
        <f>'3M - LGS'!AA137</f>
        <v>4.3770894076993347E-2</v>
      </c>
    </row>
    <row r="138" spans="1:27" hidden="1" x14ac:dyDescent="0.25">
      <c r="A138" s="752"/>
      <c r="B138" s="18" t="s">
        <v>3</v>
      </c>
      <c r="C138" s="358">
        <f>'3M - LGS'!C138</f>
        <v>4.1160476479958422E-2</v>
      </c>
      <c r="D138" s="358">
        <f>'3M - LGS'!D138</f>
        <v>4.14017286346514E-2</v>
      </c>
      <c r="E138" s="358">
        <f>'3M - LGS'!E138</f>
        <v>4.2874473574818231E-2</v>
      </c>
      <c r="F138" s="358">
        <f>'3M - LGS'!F138</f>
        <v>4.3567351875307025E-2</v>
      </c>
      <c r="G138" s="358">
        <f>'3M - LGS'!G138</f>
        <v>4.5203207673382241E-2</v>
      </c>
      <c r="H138" s="545">
        <f>'3M - LGS'!H138</f>
        <v>9.7901496235942756E-2</v>
      </c>
      <c r="I138" s="545">
        <f>'3M - LGS'!I138</f>
        <v>9.2921703345432302E-2</v>
      </c>
      <c r="J138" s="545">
        <f>'3M - LGS'!J138</f>
        <v>9.6038788216977339E-2</v>
      </c>
      <c r="K138" s="545">
        <f>'3M - LGS'!K138</f>
        <v>9.6989157907124104E-2</v>
      </c>
      <c r="L138" s="545">
        <f>'3M - LGS'!L138</f>
        <v>5.0819315617874783E-2</v>
      </c>
      <c r="M138" s="545">
        <f>'3M - LGS'!M138</f>
        <v>5.0381673591689921E-2</v>
      </c>
      <c r="N138" s="545">
        <f>'3M - LGS'!N138</f>
        <v>4.745787900620678E-2</v>
      </c>
      <c r="O138" s="545">
        <f>'3M - LGS'!O138</f>
        <v>4.5948828172646498E-2</v>
      </c>
      <c r="P138" s="545">
        <f>'3M - LGS'!P138</f>
        <v>4.7009738067754568E-2</v>
      </c>
      <c r="Q138" s="545">
        <f>'3M - LGS'!Q138</f>
        <v>4.9842671329557192E-2</v>
      </c>
      <c r="R138" s="545">
        <f>'3M - LGS'!R138</f>
        <v>4.8438455510464995E-2</v>
      </c>
      <c r="S138" s="545">
        <f>'3M - LGS'!S138</f>
        <v>5.13347909121077E-2</v>
      </c>
      <c r="T138" s="354">
        <f>'3M - LGS'!T138</f>
        <v>9.7901496235942756E-2</v>
      </c>
      <c r="U138" s="354">
        <f>'3M - LGS'!U138</f>
        <v>9.2921703345432302E-2</v>
      </c>
      <c r="V138" s="354">
        <f>'3M - LGS'!V138</f>
        <v>9.6038788216977339E-2</v>
      </c>
      <c r="W138" s="354">
        <f>'3M - LGS'!W138</f>
        <v>9.6989157907124104E-2</v>
      </c>
      <c r="X138" s="354">
        <f>'3M - LGS'!X138</f>
        <v>5.0819315617874783E-2</v>
      </c>
      <c r="Y138" s="354">
        <f>'3M - LGS'!Y138</f>
        <v>5.0381673591689921E-2</v>
      </c>
      <c r="Z138" s="354">
        <f>'3M - LGS'!Z138</f>
        <v>4.745787900620678E-2</v>
      </c>
      <c r="AA138" s="354">
        <f>'3M - LGS'!AA138</f>
        <v>4.5948828172646498E-2</v>
      </c>
    </row>
    <row r="139" spans="1:27" hidden="1" x14ac:dyDescent="0.25">
      <c r="A139" s="752"/>
      <c r="B139" s="18" t="s">
        <v>4</v>
      </c>
      <c r="C139" s="358">
        <f>'3M - LGS'!C139</f>
        <v>3.9090658161332052E-2</v>
      </c>
      <c r="D139" s="358">
        <f>'3M - LGS'!D139</f>
        <v>3.8959385759828123E-2</v>
      </c>
      <c r="E139" s="358">
        <f>'3M - LGS'!E139</f>
        <v>4.0025279769655239E-2</v>
      </c>
      <c r="F139" s="358">
        <f>'3M - LGS'!F139</f>
        <v>4.1410236318959487E-2</v>
      </c>
      <c r="G139" s="358">
        <f>'3M - LGS'!G139</f>
        <v>4.2017312166569717E-2</v>
      </c>
      <c r="H139" s="545">
        <f>'3M - LGS'!H139</f>
        <v>8.6011522100452181E-2</v>
      </c>
      <c r="I139" s="545">
        <f>'3M - LGS'!I139</f>
        <v>8.3388655686036359E-2</v>
      </c>
      <c r="J139" s="545">
        <f>'3M - LGS'!J139</f>
        <v>8.5023150265102487E-2</v>
      </c>
      <c r="K139" s="545">
        <f>'3M - LGS'!K139</f>
        <v>8.2535870586937898E-2</v>
      </c>
      <c r="L139" s="545">
        <f>'3M - LGS'!L139</f>
        <v>4.7471209292410471E-2</v>
      </c>
      <c r="M139" s="545">
        <f>'3M - LGS'!M139</f>
        <v>4.7944996291473078E-2</v>
      </c>
      <c r="N139" s="545">
        <f>'3M - LGS'!N139</f>
        <v>4.5692939947739222E-2</v>
      </c>
      <c r="O139" s="545">
        <f>'3M - LGS'!O139</f>
        <v>4.454884131984567E-2</v>
      </c>
      <c r="P139" s="545">
        <f>'3M - LGS'!P139</f>
        <v>4.4817284983899509E-2</v>
      </c>
      <c r="Q139" s="545">
        <f>'3M - LGS'!Q139</f>
        <v>4.6864291271232109E-2</v>
      </c>
      <c r="R139" s="545">
        <f>'3M - LGS'!R139</f>
        <v>4.7556466572316089E-2</v>
      </c>
      <c r="S139" s="545">
        <f>'3M - LGS'!S139</f>
        <v>4.9168089349456039E-2</v>
      </c>
      <c r="T139" s="354">
        <f>'3M - LGS'!T139</f>
        <v>8.6011522100452181E-2</v>
      </c>
      <c r="U139" s="354">
        <f>'3M - LGS'!U139</f>
        <v>8.3388655686036359E-2</v>
      </c>
      <c r="V139" s="354">
        <f>'3M - LGS'!V139</f>
        <v>8.5023150265102487E-2</v>
      </c>
      <c r="W139" s="354">
        <f>'3M - LGS'!W139</f>
        <v>8.2535870586937898E-2</v>
      </c>
      <c r="X139" s="354">
        <f>'3M - LGS'!X139</f>
        <v>4.7471209292410471E-2</v>
      </c>
      <c r="Y139" s="354">
        <f>'3M - LGS'!Y139</f>
        <v>4.7944996291473078E-2</v>
      </c>
      <c r="Z139" s="354">
        <f>'3M - LGS'!Z139</f>
        <v>4.5692939947739222E-2</v>
      </c>
      <c r="AA139" s="354">
        <f>'3M - LGS'!AA139</f>
        <v>4.454884131984567E-2</v>
      </c>
    </row>
    <row r="140" spans="1:27" hidden="1" x14ac:dyDescent="0.25">
      <c r="A140" s="752"/>
      <c r="B140" s="18" t="s">
        <v>5</v>
      </c>
      <c r="C140" s="358">
        <f>'3M - LGS'!C140</f>
        <v>3.7441349140650192E-2</v>
      </c>
      <c r="D140" s="358">
        <f>'3M - LGS'!D140</f>
        <v>3.7429249600920422E-2</v>
      </c>
      <c r="E140" s="358">
        <f>'3M - LGS'!E140</f>
        <v>3.8354723959286061E-2</v>
      </c>
      <c r="F140" s="358">
        <f>'3M - LGS'!F140</f>
        <v>3.9317515370260341E-2</v>
      </c>
      <c r="G140" s="358">
        <f>'3M - LGS'!G140</f>
        <v>3.9956418570678262E-2</v>
      </c>
      <c r="H140" s="545">
        <f>'3M - LGS'!H140</f>
        <v>8.2070864669144331E-2</v>
      </c>
      <c r="I140" s="545">
        <f>'3M - LGS'!I140</f>
        <v>7.9561748588053732E-2</v>
      </c>
      <c r="J140" s="545">
        <f>'3M - LGS'!J140</f>
        <v>8.1121493863993047E-2</v>
      </c>
      <c r="K140" s="545">
        <f>'3M - LGS'!K140</f>
        <v>8.0727585288615428E-2</v>
      </c>
      <c r="L140" s="545">
        <f>'3M - LGS'!L140</f>
        <v>4.5276182203736998E-2</v>
      </c>
      <c r="M140" s="545">
        <f>'3M - LGS'!M140</f>
        <v>4.5978794089443643E-2</v>
      </c>
      <c r="N140" s="545">
        <f>'3M - LGS'!N140</f>
        <v>4.4215904221059005E-2</v>
      </c>
      <c r="O140" s="545">
        <f>'3M - LGS'!O140</f>
        <v>4.2688150264511004E-2</v>
      </c>
      <c r="P140" s="545">
        <f>'3M - LGS'!P140</f>
        <v>4.3150350602775597E-2</v>
      </c>
      <c r="Q140" s="545">
        <f>'3M - LGS'!Q140</f>
        <v>4.4969611958472232E-2</v>
      </c>
      <c r="R140" s="545">
        <f>'3M - LGS'!R140</f>
        <v>4.5252229327462798E-2</v>
      </c>
      <c r="S140" s="545">
        <f>'3M - LGS'!S140</f>
        <v>4.682945954266754E-2</v>
      </c>
      <c r="T140" s="354">
        <f>'3M - LGS'!T140</f>
        <v>8.2070864669144331E-2</v>
      </c>
      <c r="U140" s="354">
        <f>'3M - LGS'!U140</f>
        <v>7.9561748588053732E-2</v>
      </c>
      <c r="V140" s="354">
        <f>'3M - LGS'!V140</f>
        <v>8.1121493863993047E-2</v>
      </c>
      <c r="W140" s="354">
        <f>'3M - LGS'!W140</f>
        <v>8.0727585288615428E-2</v>
      </c>
      <c r="X140" s="354">
        <f>'3M - LGS'!X140</f>
        <v>4.5276182203736998E-2</v>
      </c>
      <c r="Y140" s="354">
        <f>'3M - LGS'!Y140</f>
        <v>4.5978794089443643E-2</v>
      </c>
      <c r="Z140" s="354">
        <f>'3M - LGS'!Z140</f>
        <v>4.4215904221059005E-2</v>
      </c>
      <c r="AA140" s="354">
        <f>'3M - LGS'!AA140</f>
        <v>4.2688150264511004E-2</v>
      </c>
    </row>
    <row r="141" spans="1:27" hidden="1" x14ac:dyDescent="0.25">
      <c r="A141" s="752"/>
      <c r="B141" s="18" t="s">
        <v>21</v>
      </c>
      <c r="C141" s="358">
        <f>'3M - LGS'!C141</f>
        <v>3.7441349140650192E-2</v>
      </c>
      <c r="D141" s="358">
        <f>'3M - LGS'!D141</f>
        <v>3.7429249600920422E-2</v>
      </c>
      <c r="E141" s="358">
        <f>'3M - LGS'!E141</f>
        <v>3.8354723959286061E-2</v>
      </c>
      <c r="F141" s="358">
        <f>'3M - LGS'!F141</f>
        <v>3.9317515370260341E-2</v>
      </c>
      <c r="G141" s="358">
        <f>'3M - LGS'!G141</f>
        <v>3.9956418570678262E-2</v>
      </c>
      <c r="H141" s="545">
        <f>'3M - LGS'!H141</f>
        <v>8.2070864669144331E-2</v>
      </c>
      <c r="I141" s="545">
        <f>'3M - LGS'!I141</f>
        <v>7.9561748588053732E-2</v>
      </c>
      <c r="J141" s="545">
        <f>'3M - LGS'!J141</f>
        <v>8.1121493863993047E-2</v>
      </c>
      <c r="K141" s="545">
        <f>'3M - LGS'!K141</f>
        <v>8.0727585288615428E-2</v>
      </c>
      <c r="L141" s="545">
        <f>'3M - LGS'!L141</f>
        <v>4.5276182203736998E-2</v>
      </c>
      <c r="M141" s="545">
        <f>'3M - LGS'!M141</f>
        <v>4.5978794089443643E-2</v>
      </c>
      <c r="N141" s="545">
        <f>'3M - LGS'!N141</f>
        <v>4.4215904221059005E-2</v>
      </c>
      <c r="O141" s="545">
        <f>'3M - LGS'!O141</f>
        <v>4.2688150264511004E-2</v>
      </c>
      <c r="P141" s="545">
        <f>'3M - LGS'!P141</f>
        <v>4.3150350602775597E-2</v>
      </c>
      <c r="Q141" s="545">
        <f>'3M - LGS'!Q141</f>
        <v>4.4969611958472232E-2</v>
      </c>
      <c r="R141" s="545">
        <f>'3M - LGS'!R141</f>
        <v>4.5252229327462798E-2</v>
      </c>
      <c r="S141" s="545">
        <f>'3M - LGS'!S141</f>
        <v>4.682945954266754E-2</v>
      </c>
      <c r="T141" s="354">
        <f>'3M - LGS'!T141</f>
        <v>8.2070864669144331E-2</v>
      </c>
      <c r="U141" s="354">
        <f>'3M - LGS'!U141</f>
        <v>7.9561748588053732E-2</v>
      </c>
      <c r="V141" s="354">
        <f>'3M - LGS'!V141</f>
        <v>8.1121493863993047E-2</v>
      </c>
      <c r="W141" s="354">
        <f>'3M - LGS'!W141</f>
        <v>8.0727585288615428E-2</v>
      </c>
      <c r="X141" s="354">
        <f>'3M - LGS'!X141</f>
        <v>4.5276182203736998E-2</v>
      </c>
      <c r="Y141" s="354">
        <f>'3M - LGS'!Y141</f>
        <v>4.5978794089443643E-2</v>
      </c>
      <c r="Z141" s="354">
        <f>'3M - LGS'!Z141</f>
        <v>4.4215904221059005E-2</v>
      </c>
      <c r="AA141" s="354">
        <f>'3M - LGS'!AA141</f>
        <v>4.2688150264511004E-2</v>
      </c>
    </row>
    <row r="142" spans="1:27" hidden="1" x14ac:dyDescent="0.25">
      <c r="A142" s="752"/>
      <c r="B142" s="18" t="s">
        <v>22</v>
      </c>
      <c r="C142" s="358">
        <f>'3M - LGS'!C142</f>
        <v>3.7441349140650192E-2</v>
      </c>
      <c r="D142" s="358">
        <f>'3M - LGS'!D142</f>
        <v>3.7429249600920422E-2</v>
      </c>
      <c r="E142" s="358">
        <f>'3M - LGS'!E142</f>
        <v>3.8354723959286061E-2</v>
      </c>
      <c r="F142" s="358">
        <f>'3M - LGS'!F142</f>
        <v>3.9317515370260341E-2</v>
      </c>
      <c r="G142" s="358">
        <f>'3M - LGS'!G142</f>
        <v>3.9956418570678262E-2</v>
      </c>
      <c r="H142" s="545">
        <f>'3M - LGS'!H142</f>
        <v>8.2070864669144331E-2</v>
      </c>
      <c r="I142" s="545">
        <f>'3M - LGS'!I142</f>
        <v>7.9561748588053732E-2</v>
      </c>
      <c r="J142" s="545">
        <f>'3M - LGS'!J142</f>
        <v>8.1121493863993047E-2</v>
      </c>
      <c r="K142" s="545">
        <f>'3M - LGS'!K142</f>
        <v>8.0727585288615428E-2</v>
      </c>
      <c r="L142" s="545">
        <f>'3M - LGS'!L142</f>
        <v>4.5276182203736998E-2</v>
      </c>
      <c r="M142" s="545">
        <f>'3M - LGS'!M142</f>
        <v>4.5978794089443643E-2</v>
      </c>
      <c r="N142" s="545">
        <f>'3M - LGS'!N142</f>
        <v>4.4215904221059005E-2</v>
      </c>
      <c r="O142" s="545">
        <f>'3M - LGS'!O142</f>
        <v>4.2688150264511004E-2</v>
      </c>
      <c r="P142" s="545">
        <f>'3M - LGS'!P142</f>
        <v>4.3150350602775597E-2</v>
      </c>
      <c r="Q142" s="545">
        <f>'3M - LGS'!Q142</f>
        <v>4.4969611958472232E-2</v>
      </c>
      <c r="R142" s="545">
        <f>'3M - LGS'!R142</f>
        <v>4.5252229327462798E-2</v>
      </c>
      <c r="S142" s="545">
        <f>'3M - LGS'!S142</f>
        <v>4.682945954266754E-2</v>
      </c>
      <c r="T142" s="354">
        <f>'3M - LGS'!T142</f>
        <v>8.2070864669144331E-2</v>
      </c>
      <c r="U142" s="354">
        <f>'3M - LGS'!U142</f>
        <v>7.9561748588053732E-2</v>
      </c>
      <c r="V142" s="354">
        <f>'3M - LGS'!V142</f>
        <v>8.1121493863993047E-2</v>
      </c>
      <c r="W142" s="354">
        <f>'3M - LGS'!W142</f>
        <v>8.0727585288615428E-2</v>
      </c>
      <c r="X142" s="354">
        <f>'3M - LGS'!X142</f>
        <v>4.5276182203736998E-2</v>
      </c>
      <c r="Y142" s="354">
        <f>'3M - LGS'!Y142</f>
        <v>4.5978794089443643E-2</v>
      </c>
      <c r="Z142" s="354">
        <f>'3M - LGS'!Z142</f>
        <v>4.4215904221059005E-2</v>
      </c>
      <c r="AA142" s="354">
        <f>'3M - LGS'!AA142</f>
        <v>4.2688150264511004E-2</v>
      </c>
    </row>
    <row r="143" spans="1:27" hidden="1" x14ac:dyDescent="0.25">
      <c r="A143" s="752"/>
      <c r="B143" s="18" t="s">
        <v>7</v>
      </c>
      <c r="C143" s="358">
        <f>'3M - LGS'!C143</f>
        <v>3.6245984750808875E-2</v>
      </c>
      <c r="D143" s="358">
        <f>'3M - LGS'!D143</f>
        <v>3.6193703698225145E-2</v>
      </c>
      <c r="E143" s="358">
        <f>'3M - LGS'!E143</f>
        <v>3.7086667780013495E-2</v>
      </c>
      <c r="F143" s="358">
        <f>'3M - LGS'!F143</f>
        <v>3.8171627509572349E-2</v>
      </c>
      <c r="G143" s="358">
        <f>'3M - LGS'!G143</f>
        <v>3.8593958761605734E-2</v>
      </c>
      <c r="H143" s="545">
        <f>'3M - LGS'!H143</f>
        <v>7.9213494588949052E-2</v>
      </c>
      <c r="I143" s="545">
        <f>'3M - LGS'!I143</f>
        <v>7.6665018448345723E-2</v>
      </c>
      <c r="J143" s="545">
        <f>'3M - LGS'!J143</f>
        <v>7.8300848572295551E-2</v>
      </c>
      <c r="K143" s="545">
        <f>'3M - LGS'!K143</f>
        <v>7.8036183091773348E-2</v>
      </c>
      <c r="L143" s="545">
        <f>'3M - LGS'!L143</f>
        <v>4.3814260599074041E-2</v>
      </c>
      <c r="M143" s="545">
        <f>'3M - LGS'!M143</f>
        <v>4.447114214539459E-2</v>
      </c>
      <c r="N143" s="545">
        <f>'3M - LGS'!N143</f>
        <v>4.2754897057566479E-2</v>
      </c>
      <c r="O143" s="545">
        <f>'3M - LGS'!O143</f>
        <v>4.1247907143504382E-2</v>
      </c>
      <c r="P143" s="545">
        <f>'3M - LGS'!P143</f>
        <v>4.1656685624539787E-2</v>
      </c>
      <c r="Q143" s="545">
        <f>'3M - LGS'!Q143</f>
        <v>4.3340534532606508E-2</v>
      </c>
      <c r="R143" s="545">
        <f>'3M - LGS'!R143</f>
        <v>4.4110637470448702E-2</v>
      </c>
      <c r="S143" s="545">
        <f>'3M - LGS'!S143</f>
        <v>4.527382301538771E-2</v>
      </c>
      <c r="T143" s="354">
        <f>'3M - LGS'!T143</f>
        <v>7.9213494588949052E-2</v>
      </c>
      <c r="U143" s="354">
        <f>'3M - LGS'!U143</f>
        <v>7.6665018448345723E-2</v>
      </c>
      <c r="V143" s="354">
        <f>'3M - LGS'!V143</f>
        <v>7.8300848572295551E-2</v>
      </c>
      <c r="W143" s="354">
        <f>'3M - LGS'!W143</f>
        <v>7.8036183091773348E-2</v>
      </c>
      <c r="X143" s="354">
        <f>'3M - LGS'!X143</f>
        <v>4.3814260599074041E-2</v>
      </c>
      <c r="Y143" s="354">
        <f>'3M - LGS'!Y143</f>
        <v>4.447114214539459E-2</v>
      </c>
      <c r="Z143" s="354">
        <f>'3M - LGS'!Z143</f>
        <v>4.2754897057566479E-2</v>
      </c>
      <c r="AA143" s="354">
        <f>'3M - LGS'!AA143</f>
        <v>4.1247907143504382E-2</v>
      </c>
    </row>
    <row r="144" spans="1:27" ht="15.75" hidden="1" thickBot="1" x14ac:dyDescent="0.3">
      <c r="A144" s="753"/>
      <c r="B144" s="17" t="s">
        <v>8</v>
      </c>
      <c r="C144" s="359">
        <f>'3M - LGS'!C144</f>
        <v>3.8325519266981398E-2</v>
      </c>
      <c r="D144" s="359">
        <f>'3M - LGS'!D144</f>
        <v>3.8097015707161286E-2</v>
      </c>
      <c r="E144" s="359">
        <f>'3M - LGS'!E144</f>
        <v>3.9024322120354706E-2</v>
      </c>
      <c r="F144" s="359">
        <f>'3M - LGS'!F144</f>
        <v>4.090411042839532E-2</v>
      </c>
      <c r="G144" s="359">
        <f>'3M - LGS'!G144</f>
        <v>4.1376731917408906E-2</v>
      </c>
      <c r="H144" s="546">
        <f>'3M - LGS'!H144</f>
        <v>8.6893191409087939E-2</v>
      </c>
      <c r="I144" s="546">
        <f>'3M - LGS'!I144</f>
        <v>8.4190605855039818E-2</v>
      </c>
      <c r="J144" s="546">
        <f>'3M - LGS'!J144</f>
        <v>8.6015766978155023E-2</v>
      </c>
      <c r="K144" s="546">
        <f>'3M - LGS'!K144</f>
        <v>8.3792112821254691E-2</v>
      </c>
      <c r="L144" s="546">
        <f>'3M - LGS'!L144</f>
        <v>4.6803350961697639E-2</v>
      </c>
      <c r="M144" s="546">
        <f>'3M - LGS'!M144</f>
        <v>4.7345343154337763E-2</v>
      </c>
      <c r="N144" s="546">
        <f>'3M - LGS'!N144</f>
        <v>4.5419135351062463E-2</v>
      </c>
      <c r="O144" s="546">
        <f>'3M - LGS'!O144</f>
        <v>4.3469369390233562E-2</v>
      </c>
      <c r="P144" s="546">
        <f>'3M - LGS'!P144</f>
        <v>4.3633251738060257E-2</v>
      </c>
      <c r="Q144" s="546">
        <f>'3M - LGS'!Q144</f>
        <v>4.5165729620078386E-2</v>
      </c>
      <c r="R144" s="546">
        <f>'3M - LGS'!R144</f>
        <v>4.7083326384571612E-2</v>
      </c>
      <c r="S144" s="546">
        <f>'3M - LGS'!S144</f>
        <v>4.8439928591634068E-2</v>
      </c>
      <c r="T144" s="355">
        <f>'3M - LGS'!T144</f>
        <v>8.6893191409087939E-2</v>
      </c>
      <c r="U144" s="355">
        <f>'3M - LGS'!U144</f>
        <v>8.4190605855039818E-2</v>
      </c>
      <c r="V144" s="355">
        <f>'3M - LGS'!V144</f>
        <v>8.6015766978155023E-2</v>
      </c>
      <c r="W144" s="355">
        <f>'3M - LGS'!W144</f>
        <v>8.3792112821254691E-2</v>
      </c>
      <c r="X144" s="355">
        <f>'3M - LGS'!X144</f>
        <v>4.6803350961697639E-2</v>
      </c>
      <c r="Y144" s="355">
        <f>'3M - LGS'!Y144</f>
        <v>4.7345343154337763E-2</v>
      </c>
      <c r="Z144" s="355">
        <f>'3M - LGS'!Z144</f>
        <v>4.5419135351062463E-2</v>
      </c>
      <c r="AA144" s="355">
        <f>'3M - LGS'!AA144</f>
        <v>4.3469369390233562E-2</v>
      </c>
    </row>
    <row r="145" spans="1:27" hidden="1" x14ac:dyDescent="0.25">
      <c r="A145" s="68"/>
      <c r="B145" s="77" t="s">
        <v>218</v>
      </c>
      <c r="C145" s="69"/>
      <c r="D145" s="69"/>
      <c r="E145" s="69"/>
      <c r="F145" s="69"/>
      <c r="G145" s="69"/>
      <c r="H145" s="537" t="s">
        <v>289</v>
      </c>
      <c r="I145" s="69"/>
      <c r="J145" s="69"/>
      <c r="K145" s="69"/>
      <c r="L145" s="69"/>
      <c r="M145" s="69"/>
      <c r="N145" s="69"/>
      <c r="O145" s="70"/>
    </row>
    <row r="146" spans="1:27" hidden="1" x14ac:dyDescent="0.25"/>
    <row r="147" spans="1:27" ht="15.75" hidden="1" thickBot="1" x14ac:dyDescent="0.3">
      <c r="A147" s="751" t="s">
        <v>113</v>
      </c>
      <c r="B147" s="344"/>
      <c r="C147" s="761" t="s">
        <v>112</v>
      </c>
      <c r="D147" s="761"/>
      <c r="E147" s="761"/>
      <c r="F147" s="761"/>
      <c r="G147" s="761"/>
      <c r="H147" s="761"/>
      <c r="I147" s="761"/>
      <c r="J147" s="761"/>
      <c r="K147" s="761"/>
      <c r="L147" s="761"/>
      <c r="M147" s="761"/>
      <c r="N147" s="762"/>
      <c r="O147" s="763" t="s">
        <v>112</v>
      </c>
      <c r="P147" s="761"/>
      <c r="Q147" s="761"/>
      <c r="R147" s="761"/>
      <c r="S147" s="761"/>
      <c r="T147" s="761"/>
      <c r="U147" s="761"/>
      <c r="V147" s="761"/>
      <c r="W147" s="761"/>
      <c r="X147" s="761"/>
      <c r="Y147" s="761"/>
      <c r="Z147" s="762"/>
      <c r="AA147" s="570" t="s">
        <v>112</v>
      </c>
    </row>
    <row r="148" spans="1:27" ht="15" hidden="1" customHeight="1" x14ac:dyDescent="0.25">
      <c r="A148" s="752"/>
      <c r="B148" s="347" t="s">
        <v>111</v>
      </c>
      <c r="C148" s="102">
        <f>C$2</f>
        <v>45658</v>
      </c>
      <c r="D148" s="102">
        <f t="shared" ref="D148:AA148" si="75">D$2</f>
        <v>45689</v>
      </c>
      <c r="E148" s="102">
        <f t="shared" si="75"/>
        <v>45717</v>
      </c>
      <c r="F148" s="102">
        <f t="shared" si="75"/>
        <v>45748</v>
      </c>
      <c r="G148" s="102">
        <f t="shared" si="75"/>
        <v>45778</v>
      </c>
      <c r="H148" s="102">
        <f t="shared" si="75"/>
        <v>45809</v>
      </c>
      <c r="I148" s="102">
        <f t="shared" si="75"/>
        <v>45839</v>
      </c>
      <c r="J148" s="102">
        <f t="shared" si="75"/>
        <v>45870</v>
      </c>
      <c r="K148" s="102">
        <f t="shared" si="75"/>
        <v>45901</v>
      </c>
      <c r="L148" s="102">
        <f t="shared" si="75"/>
        <v>45931</v>
      </c>
      <c r="M148" s="102">
        <f t="shared" si="75"/>
        <v>45962</v>
      </c>
      <c r="N148" s="102">
        <f t="shared" si="75"/>
        <v>45992</v>
      </c>
      <c r="O148" s="102">
        <f t="shared" si="75"/>
        <v>46023</v>
      </c>
      <c r="P148" s="102">
        <f t="shared" si="75"/>
        <v>46054</v>
      </c>
      <c r="Q148" s="102">
        <f t="shared" si="75"/>
        <v>46082</v>
      </c>
      <c r="R148" s="102">
        <f t="shared" si="75"/>
        <v>46113</v>
      </c>
      <c r="S148" s="102">
        <f t="shared" si="75"/>
        <v>46143</v>
      </c>
      <c r="T148" s="102">
        <f t="shared" si="75"/>
        <v>46174</v>
      </c>
      <c r="U148" s="102">
        <f t="shared" si="75"/>
        <v>46204</v>
      </c>
      <c r="V148" s="102">
        <f t="shared" si="75"/>
        <v>46235</v>
      </c>
      <c r="W148" s="102">
        <f t="shared" si="75"/>
        <v>46266</v>
      </c>
      <c r="X148" s="102">
        <f t="shared" si="75"/>
        <v>46296</v>
      </c>
      <c r="Y148" s="102">
        <f t="shared" si="75"/>
        <v>46327</v>
      </c>
      <c r="Z148" s="102">
        <f t="shared" si="75"/>
        <v>46357</v>
      </c>
      <c r="AA148" s="102">
        <f t="shared" si="75"/>
        <v>46388</v>
      </c>
    </row>
    <row r="149" spans="1:27" ht="15" hidden="1" customHeight="1" x14ac:dyDescent="0.25">
      <c r="A149" s="752"/>
      <c r="B149" s="341" t="s">
        <v>18</v>
      </c>
      <c r="C149" s="360">
        <f>'3M - LGS'!C149</f>
        <v>2.4916508593498094E-3</v>
      </c>
      <c r="D149" s="360">
        <f>'3M - LGS'!D149</f>
        <v>2.4497503990795811E-3</v>
      </c>
      <c r="E149" s="360">
        <f>'3M - LGS'!E149</f>
        <v>2.6862760407139388E-3</v>
      </c>
      <c r="F149" s="360">
        <f>'3M - LGS'!F149</f>
        <v>1.850484629739667E-3</v>
      </c>
      <c r="G149" s="360">
        <f>'3M - LGS'!G149</f>
        <v>2.2665814293217354E-3</v>
      </c>
      <c r="H149" s="547">
        <f>'3M - LGS'!H149</f>
        <v>1.1378135330855667E-2</v>
      </c>
      <c r="I149" s="547">
        <f>'3M - LGS'!I149</f>
        <v>1.0446251411946272E-2</v>
      </c>
      <c r="J149" s="547">
        <f>'3M - LGS'!J149</f>
        <v>1.1256506136006953E-2</v>
      </c>
      <c r="K149" s="547">
        <f>'3M - LGS'!K149</f>
        <v>1.0907414711384577E-2</v>
      </c>
      <c r="L149" s="547">
        <f>'3M - LGS'!L149</f>
        <v>3.7168177962630029E-3</v>
      </c>
      <c r="M149" s="547">
        <f>'3M - LGS'!M149</f>
        <v>3.8032059105563587E-3</v>
      </c>
      <c r="N149" s="547">
        <f>'3M - LGS'!N149</f>
        <v>3.0470957789409956E-3</v>
      </c>
      <c r="O149" s="547">
        <f>'3M - LGS'!O149</f>
        <v>2.8528497354889915E-3</v>
      </c>
      <c r="P149" s="547">
        <f>'3M - LGS'!P149</f>
        <v>3.0246493972244039E-3</v>
      </c>
      <c r="Q149" s="547">
        <f>'3M - LGS'!Q149</f>
        <v>3.2193880415277657E-3</v>
      </c>
      <c r="R149" s="547">
        <f>'3M - LGS'!R149</f>
        <v>3.0707706725371983E-3</v>
      </c>
      <c r="S149" s="547">
        <f>'3M - LGS'!S149</f>
        <v>3.7265404573324575E-3</v>
      </c>
      <c r="T149" s="356">
        <f>'3M - LGS'!T149</f>
        <v>1.1378135330855667E-2</v>
      </c>
      <c r="U149" s="356">
        <f>'3M - LGS'!U149</f>
        <v>1.0446251411946272E-2</v>
      </c>
      <c r="V149" s="356">
        <f>'3M - LGS'!V149</f>
        <v>1.1256506136006953E-2</v>
      </c>
      <c r="W149" s="356">
        <f>'3M - LGS'!W149</f>
        <v>1.0907414711384577E-2</v>
      </c>
      <c r="X149" s="356">
        <f>'3M - LGS'!X149</f>
        <v>3.7168177962630029E-3</v>
      </c>
      <c r="Y149" s="356">
        <f>'3M - LGS'!Y149</f>
        <v>3.8032059105563587E-3</v>
      </c>
      <c r="Z149" s="356">
        <f>'3M - LGS'!Z149</f>
        <v>3.0470957789409956E-3</v>
      </c>
      <c r="AA149" s="356">
        <f>'3M - LGS'!AA149</f>
        <v>2.8528497354889915E-3</v>
      </c>
    </row>
    <row r="150" spans="1:27" hidden="1" x14ac:dyDescent="0.25">
      <c r="A150" s="752"/>
      <c r="B150" s="339" t="s">
        <v>0</v>
      </c>
      <c r="C150" s="360">
        <f>'3M - LGS'!C150</f>
        <v>3.1925235200415754E-3</v>
      </c>
      <c r="D150" s="360">
        <f>'3M - LGS'!D150</f>
        <v>3.4962713653485982E-3</v>
      </c>
      <c r="E150" s="360">
        <f>'3M - LGS'!E150</f>
        <v>4.3145264251817734E-3</v>
      </c>
      <c r="F150" s="360">
        <f>'3M - LGS'!F150</f>
        <v>1.9926481246929804E-3</v>
      </c>
      <c r="G150" s="360">
        <f>'3M - LGS'!G150</f>
        <v>3.9087923266177584E-3</v>
      </c>
      <c r="H150" s="547">
        <f>'3M - LGS'!H150</f>
        <v>1.9808503764057232E-2</v>
      </c>
      <c r="I150" s="547">
        <f>'3M - LGS'!I150</f>
        <v>1.7140296654567694E-2</v>
      </c>
      <c r="J150" s="547">
        <f>'3M - LGS'!J150</f>
        <v>1.9028211783022664E-2</v>
      </c>
      <c r="K150" s="547">
        <f>'3M - LGS'!K150</f>
        <v>2.0159842092875902E-2</v>
      </c>
      <c r="L150" s="547">
        <f>'3M - LGS'!L150</f>
        <v>3.8896843821252225E-3</v>
      </c>
      <c r="M150" s="547">
        <f>'3M - LGS'!M150</f>
        <v>4.8063264083100798E-3</v>
      </c>
      <c r="N150" s="547">
        <f>'3M - LGS'!N150</f>
        <v>3.4811209937932264E-3</v>
      </c>
      <c r="O150" s="547">
        <f>'3M - LGS'!O150</f>
        <v>3.6321718273535039E-3</v>
      </c>
      <c r="P150" s="547">
        <f>'3M - LGS'!P150</f>
        <v>4.2942619322454412E-3</v>
      </c>
      <c r="Q150" s="547">
        <f>'3M - LGS'!Q150</f>
        <v>5.146328670442811E-3</v>
      </c>
      <c r="R150" s="547">
        <f>'3M - LGS'!R150</f>
        <v>3.2755444895350076E-3</v>
      </c>
      <c r="S150" s="547">
        <f>'3M - LGS'!S150</f>
        <v>6.3802090878923067E-3</v>
      </c>
      <c r="T150" s="356">
        <f>'3M - LGS'!T150</f>
        <v>1.9808503764057232E-2</v>
      </c>
      <c r="U150" s="356">
        <f>'3M - LGS'!U150</f>
        <v>1.7140296654567694E-2</v>
      </c>
      <c r="V150" s="356">
        <f>'3M - LGS'!V150</f>
        <v>1.9028211783022664E-2</v>
      </c>
      <c r="W150" s="356">
        <f>'3M - LGS'!W150</f>
        <v>2.0159842092875902E-2</v>
      </c>
      <c r="X150" s="356">
        <f>'3M - LGS'!X150</f>
        <v>3.8896843821252225E-3</v>
      </c>
      <c r="Y150" s="356">
        <f>'3M - LGS'!Y150</f>
        <v>4.8063264083100798E-3</v>
      </c>
      <c r="Z150" s="356">
        <f>'3M - LGS'!Z150</f>
        <v>3.4811209937932264E-3</v>
      </c>
      <c r="AA150" s="356">
        <f>'3M - LGS'!AA150</f>
        <v>3.6321718273535039E-3</v>
      </c>
    </row>
    <row r="151" spans="1:27" hidden="1" x14ac:dyDescent="0.25">
      <c r="A151" s="752"/>
      <c r="B151" s="339" t="s">
        <v>19</v>
      </c>
      <c r="C151" s="360">
        <f>'3M - LGS'!C151</f>
        <v>2.6629930860492526E-3</v>
      </c>
      <c r="D151" s="360">
        <f>'3M - LGS'!D151</f>
        <v>2.4727688230357296E-3</v>
      </c>
      <c r="E151" s="360">
        <f>'3M - LGS'!E151</f>
        <v>2.7030910010354013E-3</v>
      </c>
      <c r="F151" s="360">
        <f>'3M - LGS'!F151</f>
        <v>2.5797166882014369E-3</v>
      </c>
      <c r="G151" s="360">
        <f>'3M - LGS'!G151</f>
        <v>2.728789878554066E-3</v>
      </c>
      <c r="H151" s="547">
        <f>'3M - LGS'!H151</f>
        <v>1.3946627444632178E-2</v>
      </c>
      <c r="I151" s="547">
        <f>'3M - LGS'!I151</f>
        <v>1.2732788428053133E-2</v>
      </c>
      <c r="J151" s="547">
        <f>'3M - LGS'!J151</f>
        <v>1.3804665290886141E-2</v>
      </c>
      <c r="K151" s="547">
        <f>'3M - LGS'!K151</f>
        <v>1.3111820483239302E-2</v>
      </c>
      <c r="L151" s="547">
        <f>'3M - LGS'!L151</f>
        <v>4.455587507367036E-3</v>
      </c>
      <c r="M151" s="547">
        <f>'3M - LGS'!M151</f>
        <v>4.2103959262954878E-3</v>
      </c>
      <c r="N151" s="547">
        <f>'3M - LGS'!N151</f>
        <v>3.3633166136025805E-3</v>
      </c>
      <c r="O151" s="547">
        <f>'3M - LGS'!O151</f>
        <v>3.0439020348470955E-3</v>
      </c>
      <c r="P151" s="547">
        <f>'3M - LGS'!P151</f>
        <v>3.0477943540780168E-3</v>
      </c>
      <c r="Q151" s="547">
        <f>'3M - LGS'!Q151</f>
        <v>3.2319504070269572E-3</v>
      </c>
      <c r="R151" s="547">
        <f>'3M - LGS'!R151</f>
        <v>4.2804198345567845E-3</v>
      </c>
      <c r="S151" s="547">
        <f>'3M - LGS'!S151</f>
        <v>4.4820649816542319E-3</v>
      </c>
      <c r="T151" s="356">
        <f>'3M - LGS'!T151</f>
        <v>1.3946627444632178E-2</v>
      </c>
      <c r="U151" s="356">
        <f>'3M - LGS'!U151</f>
        <v>1.2732788428053133E-2</v>
      </c>
      <c r="V151" s="356">
        <f>'3M - LGS'!V151</f>
        <v>1.3804665290886141E-2</v>
      </c>
      <c r="W151" s="356">
        <f>'3M - LGS'!W151</f>
        <v>1.3111820483239302E-2</v>
      </c>
      <c r="X151" s="356">
        <f>'3M - LGS'!X151</f>
        <v>4.455587507367036E-3</v>
      </c>
      <c r="Y151" s="356">
        <f>'3M - LGS'!Y151</f>
        <v>4.2103959262954878E-3</v>
      </c>
      <c r="Z151" s="356">
        <f>'3M - LGS'!Z151</f>
        <v>3.3633166136025805E-3</v>
      </c>
      <c r="AA151" s="356">
        <f>'3M - LGS'!AA151</f>
        <v>3.0439020348470955E-3</v>
      </c>
    </row>
    <row r="152" spans="1:27" hidden="1" x14ac:dyDescent="0.25">
      <c r="A152" s="752"/>
      <c r="B152" s="339" t="s">
        <v>1</v>
      </c>
      <c r="C152" s="360">
        <f>'3M - LGS'!C152</f>
        <v>0</v>
      </c>
      <c r="D152" s="360">
        <f>'3M - LGS'!D152</f>
        <v>0</v>
      </c>
      <c r="E152" s="360">
        <f>'3M - LGS'!E152</f>
        <v>0</v>
      </c>
      <c r="F152" s="360">
        <f>'3M - LGS'!F152</f>
        <v>3.1222171257922686E-3</v>
      </c>
      <c r="G152" s="360">
        <f>'3M - LGS'!G152</f>
        <v>5.8221841480127247E-3</v>
      </c>
      <c r="H152" s="547">
        <f>'3M - LGS'!H152</f>
        <v>2.0246692826984911E-2</v>
      </c>
      <c r="I152" s="547">
        <f>'3M - LGS'!I152</f>
        <v>1.7335558422360828E-2</v>
      </c>
      <c r="J152" s="547">
        <f>'3M - LGS'!J152</f>
        <v>1.9296193524131276E-2</v>
      </c>
      <c r="K152" s="547">
        <f>'3M - LGS'!K152</f>
        <v>2.2099103542461983E-2</v>
      </c>
      <c r="L152" s="547">
        <f>'3M - LGS'!L152</f>
        <v>5.024161679452026E-3</v>
      </c>
      <c r="M152" s="547">
        <f>'3M - LGS'!M152</f>
        <v>5.1935375936627143E-3</v>
      </c>
      <c r="N152" s="547">
        <f>'3M - LGS'!N152</f>
        <v>0</v>
      </c>
      <c r="O152" s="547">
        <f>'3M - LGS'!O152</f>
        <v>0</v>
      </c>
      <c r="P152" s="547">
        <f>'3M - LGS'!P152</f>
        <v>0</v>
      </c>
      <c r="Q152" s="547">
        <f>'3M - LGS'!Q152</f>
        <v>0</v>
      </c>
      <c r="R152" s="547">
        <f>'3M - LGS'!R152</f>
        <v>5.1100113005346998E-3</v>
      </c>
      <c r="S152" s="547">
        <f>'3M - LGS'!S152</f>
        <v>9.462444704480974E-3</v>
      </c>
      <c r="T152" s="356">
        <f>'3M - LGS'!T152</f>
        <v>2.0246692826984911E-2</v>
      </c>
      <c r="U152" s="356">
        <f>'3M - LGS'!U152</f>
        <v>1.7335558422360828E-2</v>
      </c>
      <c r="V152" s="356">
        <f>'3M - LGS'!V152</f>
        <v>1.9296193524131276E-2</v>
      </c>
      <c r="W152" s="356">
        <f>'3M - LGS'!W152</f>
        <v>2.2099103542461983E-2</v>
      </c>
      <c r="X152" s="356">
        <f>'3M - LGS'!X152</f>
        <v>5.024161679452026E-3</v>
      </c>
      <c r="Y152" s="356">
        <f>'3M - LGS'!Y152</f>
        <v>5.1935375936627143E-3</v>
      </c>
      <c r="Z152" s="356">
        <f>'3M - LGS'!Z152</f>
        <v>0</v>
      </c>
      <c r="AA152" s="356">
        <f>'3M - LGS'!AA152</f>
        <v>0</v>
      </c>
    </row>
    <row r="153" spans="1:27" hidden="1" x14ac:dyDescent="0.25">
      <c r="A153" s="752"/>
      <c r="B153" s="339" t="s">
        <v>20</v>
      </c>
      <c r="C153" s="360">
        <f>'3M - LGS'!C153</f>
        <v>6.5915051238926173E-6</v>
      </c>
      <c r="D153" s="360">
        <f>'3M - LGS'!D153</f>
        <v>4.5945088940509152E-6</v>
      </c>
      <c r="E153" s="360">
        <f>'3M - LGS'!E153</f>
        <v>6.4100772846335112E-6</v>
      </c>
      <c r="F153" s="360">
        <f>'3M - LGS'!F153</f>
        <v>2.5953893920904227E-4</v>
      </c>
      <c r="G153" s="360">
        <f>'3M - LGS'!G153</f>
        <v>4.4379390869346773E-5</v>
      </c>
      <c r="H153" s="547">
        <f>'3M - LGS'!H153</f>
        <v>2.0073929252745502E-4</v>
      </c>
      <c r="I153" s="547">
        <f>'3M - LGS'!I153</f>
        <v>1.8264771463761555E-4</v>
      </c>
      <c r="J153" s="547">
        <f>'3M - LGS'!J153</f>
        <v>1.982836368212194E-4</v>
      </c>
      <c r="K153" s="547">
        <f>'3M - LGS'!K153</f>
        <v>2.0968725682694926E-4</v>
      </c>
      <c r="L153" s="547">
        <f>'3M - LGS'!L153</f>
        <v>5.9537287627227533E-5</v>
      </c>
      <c r="M153" s="547">
        <f>'3M - LGS'!M153</f>
        <v>6.2951822333519775E-5</v>
      </c>
      <c r="N153" s="547">
        <f>'3M - LGS'!N153</f>
        <v>5.8675155170725183E-5</v>
      </c>
      <c r="O153" s="547">
        <f>'3M - LGS'!O153</f>
        <v>7.5699667954240877E-6</v>
      </c>
      <c r="P153" s="547">
        <f>'3M - LGS'!P153</f>
        <v>5.7000704673533817E-6</v>
      </c>
      <c r="Q153" s="547">
        <f>'3M - LGS'!Q153</f>
        <v>7.7171468747752839E-6</v>
      </c>
      <c r="R153" s="547">
        <f>'3M - LGS'!R153</f>
        <v>4.3221271253918473E-4</v>
      </c>
      <c r="S153" s="547">
        <f>'3M - LGS'!S153</f>
        <v>7.3307961233904737E-5</v>
      </c>
      <c r="T153" s="356">
        <f>'3M - LGS'!T153</f>
        <v>2.0073929252745502E-4</v>
      </c>
      <c r="U153" s="356">
        <f>'3M - LGS'!U153</f>
        <v>1.8264771463761555E-4</v>
      </c>
      <c r="V153" s="356">
        <f>'3M - LGS'!V153</f>
        <v>1.982836368212194E-4</v>
      </c>
      <c r="W153" s="356">
        <f>'3M - LGS'!W153</f>
        <v>2.0968725682694926E-4</v>
      </c>
      <c r="X153" s="356">
        <f>'3M - LGS'!X153</f>
        <v>5.9537287627227533E-5</v>
      </c>
      <c r="Y153" s="356">
        <f>'3M - LGS'!Y153</f>
        <v>6.2951822333519775E-5</v>
      </c>
      <c r="Z153" s="356">
        <f>'3M - LGS'!Z153</f>
        <v>5.8675155170725183E-5</v>
      </c>
      <c r="AA153" s="356">
        <f>'3M - LGS'!AA153</f>
        <v>7.5699667954240877E-6</v>
      </c>
    </row>
    <row r="154" spans="1:27" hidden="1" x14ac:dyDescent="0.25">
      <c r="A154" s="752"/>
      <c r="B154" s="18" t="s">
        <v>9</v>
      </c>
      <c r="C154" s="360">
        <f>'3M - LGS'!C154</f>
        <v>3.1280176939500006E-3</v>
      </c>
      <c r="D154" s="360">
        <f>'3M - LGS'!D154</f>
        <v>3.4331892894063059E-3</v>
      </c>
      <c r="E154" s="360">
        <f>'3M - LGS'!E154</f>
        <v>4.3915869337947371E-3</v>
      </c>
      <c r="F154" s="360">
        <f>'3M - LGS'!F154</f>
        <v>2.6264493332360116E-3</v>
      </c>
      <c r="G154" s="360">
        <f>'3M - LGS'!G154</f>
        <v>1.9735660349772199E-3</v>
      </c>
      <c r="H154" s="547">
        <f>'3M - LGS'!H154</f>
        <v>0</v>
      </c>
      <c r="I154" s="547">
        <f>'3M - LGS'!I154</f>
        <v>0</v>
      </c>
      <c r="J154" s="547">
        <f>'3M - LGS'!J154</f>
        <v>0</v>
      </c>
      <c r="K154" s="547">
        <f>'3M - LGS'!K154</f>
        <v>1.2013892859257304E-2</v>
      </c>
      <c r="L154" s="547">
        <f>'3M - LGS'!L154</f>
        <v>4.5556939580583518E-3</v>
      </c>
      <c r="M154" s="547">
        <f>'3M - LGS'!M154</f>
        <v>4.9708544003395144E-3</v>
      </c>
      <c r="N154" s="547">
        <f>'3M - LGS'!N154</f>
        <v>3.4361814836077875E-3</v>
      </c>
      <c r="O154" s="547">
        <f>'3M - LGS'!O154</f>
        <v>3.5941059230066496E-3</v>
      </c>
      <c r="P154" s="547">
        <f>'3M - LGS'!P154</f>
        <v>4.2534260234348585E-3</v>
      </c>
      <c r="Q154" s="547">
        <f>'3M - LGS'!Q154</f>
        <v>5.2938157849931698E-3</v>
      </c>
      <c r="R154" s="547">
        <f>'3M - LGS'!R154</f>
        <v>4.3474880492937558E-3</v>
      </c>
      <c r="S154" s="547">
        <f>'3M - LGS'!S154</f>
        <v>3.2550927721743169E-3</v>
      </c>
      <c r="T154" s="356">
        <f>'3M - LGS'!T154</f>
        <v>0</v>
      </c>
      <c r="U154" s="356">
        <f>'3M - LGS'!U154</f>
        <v>0</v>
      </c>
      <c r="V154" s="356">
        <f>'3M - LGS'!V154</f>
        <v>0</v>
      </c>
      <c r="W154" s="356">
        <f>'3M - LGS'!W154</f>
        <v>1.2013892859257304E-2</v>
      </c>
      <c r="X154" s="356">
        <f>'3M - LGS'!X154</f>
        <v>4.5556939580583518E-3</v>
      </c>
      <c r="Y154" s="356">
        <f>'3M - LGS'!Y154</f>
        <v>4.9708544003395144E-3</v>
      </c>
      <c r="Z154" s="356">
        <f>'3M - LGS'!Z154</f>
        <v>3.4361814836077875E-3</v>
      </c>
      <c r="AA154" s="356">
        <f>'3M - LGS'!AA154</f>
        <v>3.5941059230066496E-3</v>
      </c>
    </row>
    <row r="155" spans="1:27" hidden="1" x14ac:dyDescent="0.25">
      <c r="A155" s="752"/>
      <c r="B155" s="18" t="s">
        <v>3</v>
      </c>
      <c r="C155" s="360">
        <f>'3M - LGS'!C155</f>
        <v>3.1925235200415754E-3</v>
      </c>
      <c r="D155" s="360">
        <f>'3M - LGS'!D155</f>
        <v>3.4962713653485982E-3</v>
      </c>
      <c r="E155" s="360">
        <f>'3M - LGS'!E155</f>
        <v>4.3145264251817734E-3</v>
      </c>
      <c r="F155" s="360">
        <f>'3M - LGS'!F155</f>
        <v>1.9926481246929804E-3</v>
      </c>
      <c r="G155" s="360">
        <f>'3M - LGS'!G155</f>
        <v>3.9087923266177584E-3</v>
      </c>
      <c r="H155" s="547">
        <f>'3M - LGS'!H155</f>
        <v>1.9808503764057232E-2</v>
      </c>
      <c r="I155" s="547">
        <f>'3M - LGS'!I155</f>
        <v>1.7140296654567694E-2</v>
      </c>
      <c r="J155" s="547">
        <f>'3M - LGS'!J155</f>
        <v>1.9028211783022664E-2</v>
      </c>
      <c r="K155" s="547">
        <f>'3M - LGS'!K155</f>
        <v>2.0159842092875902E-2</v>
      </c>
      <c r="L155" s="547">
        <f>'3M - LGS'!L155</f>
        <v>3.8896843821252225E-3</v>
      </c>
      <c r="M155" s="547">
        <f>'3M - LGS'!M155</f>
        <v>4.8063264083100798E-3</v>
      </c>
      <c r="N155" s="547">
        <f>'3M - LGS'!N155</f>
        <v>3.4811209937932264E-3</v>
      </c>
      <c r="O155" s="547">
        <f>'3M - LGS'!O155</f>
        <v>3.6321718273535039E-3</v>
      </c>
      <c r="P155" s="547">
        <f>'3M - LGS'!P155</f>
        <v>4.2942619322454412E-3</v>
      </c>
      <c r="Q155" s="547">
        <f>'3M - LGS'!Q155</f>
        <v>5.146328670442811E-3</v>
      </c>
      <c r="R155" s="547">
        <f>'3M - LGS'!R155</f>
        <v>3.2755444895350076E-3</v>
      </c>
      <c r="S155" s="547">
        <f>'3M - LGS'!S155</f>
        <v>6.3802090878923067E-3</v>
      </c>
      <c r="T155" s="356">
        <f>'3M - LGS'!T155</f>
        <v>1.9808503764057232E-2</v>
      </c>
      <c r="U155" s="356">
        <f>'3M - LGS'!U155</f>
        <v>1.7140296654567694E-2</v>
      </c>
      <c r="V155" s="356">
        <f>'3M - LGS'!V155</f>
        <v>1.9028211783022664E-2</v>
      </c>
      <c r="W155" s="356">
        <f>'3M - LGS'!W155</f>
        <v>2.0159842092875902E-2</v>
      </c>
      <c r="X155" s="356">
        <f>'3M - LGS'!X155</f>
        <v>3.8896843821252225E-3</v>
      </c>
      <c r="Y155" s="356">
        <f>'3M - LGS'!Y155</f>
        <v>4.8063264083100798E-3</v>
      </c>
      <c r="Z155" s="356">
        <f>'3M - LGS'!Z155</f>
        <v>3.4811209937932264E-3</v>
      </c>
      <c r="AA155" s="356">
        <f>'3M - LGS'!AA155</f>
        <v>3.6321718273535039E-3</v>
      </c>
    </row>
    <row r="156" spans="1:27" hidden="1" x14ac:dyDescent="0.25">
      <c r="A156" s="752"/>
      <c r="B156" s="18" t="s">
        <v>4</v>
      </c>
      <c r="C156" s="360">
        <f>'3M - LGS'!C156</f>
        <v>2.9763418386679493E-3</v>
      </c>
      <c r="D156" s="360">
        <f>'3M - LGS'!D156</f>
        <v>2.7946142401718789E-3</v>
      </c>
      <c r="E156" s="360">
        <f>'3M - LGS'!E156</f>
        <v>3.1417202303447573E-3</v>
      </c>
      <c r="F156" s="360">
        <f>'3M - LGS'!F156</f>
        <v>2.4147636810405203E-3</v>
      </c>
      <c r="G156" s="360">
        <f>'3M - LGS'!G156</f>
        <v>2.7866878334302752E-3</v>
      </c>
      <c r="H156" s="547">
        <f>'3M - LGS'!H156</f>
        <v>1.3440477899547816E-2</v>
      </c>
      <c r="I156" s="547">
        <f>'3M - LGS'!I156</f>
        <v>1.233434431396364E-2</v>
      </c>
      <c r="J156" s="547">
        <f>'3M - LGS'!J156</f>
        <v>1.3257849734897508E-2</v>
      </c>
      <c r="K156" s="547">
        <f>'3M - LGS'!K156</f>
        <v>1.1913129413062102E-2</v>
      </c>
      <c r="L156" s="547">
        <f>'3M - LGS'!L156</f>
        <v>4.6017907075895327E-3</v>
      </c>
      <c r="M156" s="547">
        <f>'3M - LGS'!M156</f>
        <v>4.2940037085269171E-3</v>
      </c>
      <c r="N156" s="547">
        <f>'3M - LGS'!N156</f>
        <v>3.2330600522607711E-3</v>
      </c>
      <c r="O156" s="547">
        <f>'3M - LGS'!O156</f>
        <v>3.4041586801543378E-3</v>
      </c>
      <c r="P156" s="547">
        <f>'3M - LGS'!P156</f>
        <v>3.4457150161004949E-3</v>
      </c>
      <c r="Q156" s="547">
        <f>'3M - LGS'!Q156</f>
        <v>3.7597087287678894E-3</v>
      </c>
      <c r="R156" s="547">
        <f>'3M - LGS'!R156</f>
        <v>4.0035334276839109E-3</v>
      </c>
      <c r="S156" s="547">
        <f>'3M - LGS'!S156</f>
        <v>4.5769106505439685E-3</v>
      </c>
      <c r="T156" s="356">
        <f>'3M - LGS'!T156</f>
        <v>1.3440477899547816E-2</v>
      </c>
      <c r="U156" s="356">
        <f>'3M - LGS'!U156</f>
        <v>1.233434431396364E-2</v>
      </c>
      <c r="V156" s="356">
        <f>'3M - LGS'!V156</f>
        <v>1.3257849734897508E-2</v>
      </c>
      <c r="W156" s="356">
        <f>'3M - LGS'!W156</f>
        <v>1.1913129413062102E-2</v>
      </c>
      <c r="X156" s="356">
        <f>'3M - LGS'!X156</f>
        <v>4.6017907075895327E-3</v>
      </c>
      <c r="Y156" s="356">
        <f>'3M - LGS'!Y156</f>
        <v>4.2940037085269171E-3</v>
      </c>
      <c r="Z156" s="356">
        <f>'3M - LGS'!Z156</f>
        <v>3.2330600522607711E-3</v>
      </c>
      <c r="AA156" s="356">
        <f>'3M - LGS'!AA156</f>
        <v>3.4041586801543378E-3</v>
      </c>
    </row>
    <row r="157" spans="1:27" hidden="1" x14ac:dyDescent="0.25">
      <c r="A157" s="752"/>
      <c r="B157" s="18" t="s">
        <v>5</v>
      </c>
      <c r="C157" s="360">
        <f>'3M - LGS'!C157</f>
        <v>2.4916508593498094E-3</v>
      </c>
      <c r="D157" s="360">
        <f>'3M - LGS'!D157</f>
        <v>2.4497503990795811E-3</v>
      </c>
      <c r="E157" s="360">
        <f>'3M - LGS'!E157</f>
        <v>2.6862760407139388E-3</v>
      </c>
      <c r="F157" s="360">
        <f>'3M - LGS'!F157</f>
        <v>1.850484629739667E-3</v>
      </c>
      <c r="G157" s="360">
        <f>'3M - LGS'!G157</f>
        <v>2.2665814293217354E-3</v>
      </c>
      <c r="H157" s="547">
        <f>'3M - LGS'!H157</f>
        <v>1.1378135330855667E-2</v>
      </c>
      <c r="I157" s="547">
        <f>'3M - LGS'!I157</f>
        <v>1.0446251411946272E-2</v>
      </c>
      <c r="J157" s="547">
        <f>'3M - LGS'!J157</f>
        <v>1.1256506136006953E-2</v>
      </c>
      <c r="K157" s="547">
        <f>'3M - LGS'!K157</f>
        <v>1.0907414711384577E-2</v>
      </c>
      <c r="L157" s="547">
        <f>'3M - LGS'!L157</f>
        <v>3.7168177962630029E-3</v>
      </c>
      <c r="M157" s="547">
        <f>'3M - LGS'!M157</f>
        <v>3.8032059105563587E-3</v>
      </c>
      <c r="N157" s="547">
        <f>'3M - LGS'!N157</f>
        <v>3.0470957789409956E-3</v>
      </c>
      <c r="O157" s="547">
        <f>'3M - LGS'!O157</f>
        <v>2.8528497354889915E-3</v>
      </c>
      <c r="P157" s="547">
        <f>'3M - LGS'!P157</f>
        <v>3.0246493972244039E-3</v>
      </c>
      <c r="Q157" s="547">
        <f>'3M - LGS'!Q157</f>
        <v>3.2193880415277657E-3</v>
      </c>
      <c r="R157" s="547">
        <f>'3M - LGS'!R157</f>
        <v>3.0707706725371983E-3</v>
      </c>
      <c r="S157" s="547">
        <f>'3M - LGS'!S157</f>
        <v>3.7265404573324575E-3</v>
      </c>
      <c r="T157" s="356">
        <f>'3M - LGS'!T157</f>
        <v>1.1378135330855667E-2</v>
      </c>
      <c r="U157" s="356">
        <f>'3M - LGS'!U157</f>
        <v>1.0446251411946272E-2</v>
      </c>
      <c r="V157" s="356">
        <f>'3M - LGS'!V157</f>
        <v>1.1256506136006953E-2</v>
      </c>
      <c r="W157" s="356">
        <f>'3M - LGS'!W157</f>
        <v>1.0907414711384577E-2</v>
      </c>
      <c r="X157" s="356">
        <f>'3M - LGS'!X157</f>
        <v>3.7168177962630029E-3</v>
      </c>
      <c r="Y157" s="356">
        <f>'3M - LGS'!Y157</f>
        <v>3.8032059105563587E-3</v>
      </c>
      <c r="Z157" s="356">
        <f>'3M - LGS'!Z157</f>
        <v>3.0470957789409956E-3</v>
      </c>
      <c r="AA157" s="356">
        <f>'3M - LGS'!AA157</f>
        <v>2.8528497354889915E-3</v>
      </c>
    </row>
    <row r="158" spans="1:27" hidden="1" x14ac:dyDescent="0.25">
      <c r="A158" s="752"/>
      <c r="B158" s="18" t="s">
        <v>21</v>
      </c>
      <c r="C158" s="360">
        <f>'3M - LGS'!C158</f>
        <v>2.4916508593498094E-3</v>
      </c>
      <c r="D158" s="360">
        <f>'3M - LGS'!D158</f>
        <v>2.4497503990795811E-3</v>
      </c>
      <c r="E158" s="360">
        <f>'3M - LGS'!E158</f>
        <v>2.6862760407139388E-3</v>
      </c>
      <c r="F158" s="360">
        <f>'3M - LGS'!F158</f>
        <v>1.850484629739667E-3</v>
      </c>
      <c r="G158" s="360">
        <f>'3M - LGS'!G158</f>
        <v>2.2665814293217354E-3</v>
      </c>
      <c r="H158" s="547">
        <f>'3M - LGS'!H158</f>
        <v>1.1378135330855667E-2</v>
      </c>
      <c r="I158" s="547">
        <f>'3M - LGS'!I158</f>
        <v>1.0446251411946272E-2</v>
      </c>
      <c r="J158" s="547">
        <f>'3M - LGS'!J158</f>
        <v>1.1256506136006953E-2</v>
      </c>
      <c r="K158" s="547">
        <f>'3M - LGS'!K158</f>
        <v>1.0907414711384577E-2</v>
      </c>
      <c r="L158" s="547">
        <f>'3M - LGS'!L158</f>
        <v>3.7168177962630029E-3</v>
      </c>
      <c r="M158" s="547">
        <f>'3M - LGS'!M158</f>
        <v>3.8032059105563587E-3</v>
      </c>
      <c r="N158" s="547">
        <f>'3M - LGS'!N158</f>
        <v>3.0470957789409956E-3</v>
      </c>
      <c r="O158" s="547">
        <f>'3M - LGS'!O158</f>
        <v>2.8528497354889915E-3</v>
      </c>
      <c r="P158" s="547">
        <f>'3M - LGS'!P158</f>
        <v>3.0246493972244039E-3</v>
      </c>
      <c r="Q158" s="547">
        <f>'3M - LGS'!Q158</f>
        <v>3.2193880415277657E-3</v>
      </c>
      <c r="R158" s="547">
        <f>'3M - LGS'!R158</f>
        <v>3.0707706725371983E-3</v>
      </c>
      <c r="S158" s="547">
        <f>'3M - LGS'!S158</f>
        <v>3.7265404573324575E-3</v>
      </c>
      <c r="T158" s="356">
        <f>'3M - LGS'!T158</f>
        <v>1.1378135330855667E-2</v>
      </c>
      <c r="U158" s="356">
        <f>'3M - LGS'!U158</f>
        <v>1.0446251411946272E-2</v>
      </c>
      <c r="V158" s="356">
        <f>'3M - LGS'!V158</f>
        <v>1.1256506136006953E-2</v>
      </c>
      <c r="W158" s="356">
        <f>'3M - LGS'!W158</f>
        <v>1.0907414711384577E-2</v>
      </c>
      <c r="X158" s="356">
        <f>'3M - LGS'!X158</f>
        <v>3.7168177962630029E-3</v>
      </c>
      <c r="Y158" s="356">
        <f>'3M - LGS'!Y158</f>
        <v>3.8032059105563587E-3</v>
      </c>
      <c r="Z158" s="356">
        <f>'3M - LGS'!Z158</f>
        <v>3.0470957789409956E-3</v>
      </c>
      <c r="AA158" s="356">
        <f>'3M - LGS'!AA158</f>
        <v>2.8528497354889915E-3</v>
      </c>
    </row>
    <row r="159" spans="1:27" hidden="1" x14ac:dyDescent="0.25">
      <c r="A159" s="752"/>
      <c r="B159" s="18" t="s">
        <v>22</v>
      </c>
      <c r="C159" s="360">
        <f>'3M - LGS'!C159</f>
        <v>2.4916508593498094E-3</v>
      </c>
      <c r="D159" s="360">
        <f>'3M - LGS'!D159</f>
        <v>2.4497503990795811E-3</v>
      </c>
      <c r="E159" s="360">
        <f>'3M - LGS'!E159</f>
        <v>2.6862760407139388E-3</v>
      </c>
      <c r="F159" s="360">
        <f>'3M - LGS'!F159</f>
        <v>1.850484629739667E-3</v>
      </c>
      <c r="G159" s="360">
        <f>'3M - LGS'!G159</f>
        <v>2.2665814293217354E-3</v>
      </c>
      <c r="H159" s="547">
        <f>'3M - LGS'!H159</f>
        <v>1.1378135330855667E-2</v>
      </c>
      <c r="I159" s="547">
        <f>'3M - LGS'!I159</f>
        <v>1.0446251411946272E-2</v>
      </c>
      <c r="J159" s="547">
        <f>'3M - LGS'!J159</f>
        <v>1.1256506136006953E-2</v>
      </c>
      <c r="K159" s="547">
        <f>'3M - LGS'!K159</f>
        <v>1.0907414711384577E-2</v>
      </c>
      <c r="L159" s="547">
        <f>'3M - LGS'!L159</f>
        <v>3.7168177962630029E-3</v>
      </c>
      <c r="M159" s="547">
        <f>'3M - LGS'!M159</f>
        <v>3.8032059105563587E-3</v>
      </c>
      <c r="N159" s="547">
        <f>'3M - LGS'!N159</f>
        <v>3.0470957789409956E-3</v>
      </c>
      <c r="O159" s="547">
        <f>'3M - LGS'!O159</f>
        <v>2.8528497354889915E-3</v>
      </c>
      <c r="P159" s="547">
        <f>'3M - LGS'!P159</f>
        <v>3.0246493972244039E-3</v>
      </c>
      <c r="Q159" s="547">
        <f>'3M - LGS'!Q159</f>
        <v>3.2193880415277657E-3</v>
      </c>
      <c r="R159" s="547">
        <f>'3M - LGS'!R159</f>
        <v>3.0707706725371983E-3</v>
      </c>
      <c r="S159" s="547">
        <f>'3M - LGS'!S159</f>
        <v>3.7265404573324575E-3</v>
      </c>
      <c r="T159" s="356">
        <f>'3M - LGS'!T159</f>
        <v>1.1378135330855667E-2</v>
      </c>
      <c r="U159" s="356">
        <f>'3M - LGS'!U159</f>
        <v>1.0446251411946272E-2</v>
      </c>
      <c r="V159" s="356">
        <f>'3M - LGS'!V159</f>
        <v>1.1256506136006953E-2</v>
      </c>
      <c r="W159" s="356">
        <f>'3M - LGS'!W159</f>
        <v>1.0907414711384577E-2</v>
      </c>
      <c r="X159" s="356">
        <f>'3M - LGS'!X159</f>
        <v>3.7168177962630029E-3</v>
      </c>
      <c r="Y159" s="356">
        <f>'3M - LGS'!Y159</f>
        <v>3.8032059105563587E-3</v>
      </c>
      <c r="Z159" s="356">
        <f>'3M - LGS'!Z159</f>
        <v>3.0470957789409956E-3</v>
      </c>
      <c r="AA159" s="356">
        <f>'3M - LGS'!AA159</f>
        <v>2.8528497354889915E-3</v>
      </c>
    </row>
    <row r="160" spans="1:27" hidden="1" x14ac:dyDescent="0.25">
      <c r="A160" s="752"/>
      <c r="B160" s="18" t="s">
        <v>7</v>
      </c>
      <c r="C160" s="360">
        <f>'3M - LGS'!C160</f>
        <v>2.0640152491911267E-3</v>
      </c>
      <c r="D160" s="360">
        <f>'3M - LGS'!D160</f>
        <v>1.9772963017748563E-3</v>
      </c>
      <c r="E160" s="360">
        <f>'3M - LGS'!E160</f>
        <v>2.1633322199865043E-3</v>
      </c>
      <c r="F160" s="360">
        <f>'3M - LGS'!F160</f>
        <v>1.7583724904276549E-3</v>
      </c>
      <c r="G160" s="360">
        <f>'3M - LGS'!G160</f>
        <v>1.9310412383942623E-3</v>
      </c>
      <c r="H160" s="547">
        <f>'3M - LGS'!H160</f>
        <v>9.9005054110509506E-3</v>
      </c>
      <c r="I160" s="547">
        <f>'3M - LGS'!I160</f>
        <v>9.0359815516542815E-3</v>
      </c>
      <c r="J160" s="547">
        <f>'3M - LGS'!J160</f>
        <v>9.8271514277044527E-3</v>
      </c>
      <c r="K160" s="547">
        <f>'3M - LGS'!K160</f>
        <v>9.4258169082266467E-3</v>
      </c>
      <c r="L160" s="547">
        <f>'3M - LGS'!L160</f>
        <v>3.1417394009259549E-3</v>
      </c>
      <c r="M160" s="547">
        <f>'3M - LGS'!M160</f>
        <v>3.1958578546054071E-3</v>
      </c>
      <c r="N160" s="547">
        <f>'3M - LGS'!N160</f>
        <v>2.5521029424335211E-3</v>
      </c>
      <c r="O160" s="547">
        <f>'3M - LGS'!O160</f>
        <v>2.3640928564956144E-3</v>
      </c>
      <c r="P160" s="547">
        <f>'3M - LGS'!P160</f>
        <v>2.4423143754602156E-3</v>
      </c>
      <c r="Q160" s="547">
        <f>'3M - LGS'!Q160</f>
        <v>2.5934654673934938E-3</v>
      </c>
      <c r="R160" s="547">
        <f>'3M - LGS'!R160</f>
        <v>2.922362529551296E-3</v>
      </c>
      <c r="S160" s="547">
        <f>'3M - LGS'!S160</f>
        <v>3.1771769846122943E-3</v>
      </c>
      <c r="T160" s="356">
        <f>'3M - LGS'!T160</f>
        <v>9.9005054110509506E-3</v>
      </c>
      <c r="U160" s="356">
        <f>'3M - LGS'!U160</f>
        <v>9.0359815516542815E-3</v>
      </c>
      <c r="V160" s="356">
        <f>'3M - LGS'!V160</f>
        <v>9.8271514277044527E-3</v>
      </c>
      <c r="W160" s="356">
        <f>'3M - LGS'!W160</f>
        <v>9.4258169082266467E-3</v>
      </c>
      <c r="X160" s="356">
        <f>'3M - LGS'!X160</f>
        <v>3.1417394009259549E-3</v>
      </c>
      <c r="Y160" s="356">
        <f>'3M - LGS'!Y160</f>
        <v>3.1958578546054071E-3</v>
      </c>
      <c r="Z160" s="356">
        <f>'3M - LGS'!Z160</f>
        <v>2.5521029424335211E-3</v>
      </c>
      <c r="AA160" s="356">
        <f>'3M - LGS'!AA160</f>
        <v>2.3640928564956144E-3</v>
      </c>
    </row>
    <row r="161" spans="1:27" ht="15.75" hidden="1" thickBot="1" x14ac:dyDescent="0.3">
      <c r="A161" s="753"/>
      <c r="B161" s="17" t="s">
        <v>8</v>
      </c>
      <c r="C161" s="361">
        <f>'3M - LGS'!C161</f>
        <v>2.5294807330186069E-3</v>
      </c>
      <c r="D161" s="361">
        <f>'3M - LGS'!D161</f>
        <v>2.2399842928387112E-3</v>
      </c>
      <c r="E161" s="361">
        <f>'3M - LGS'!E161</f>
        <v>2.2916778796452913E-3</v>
      </c>
      <c r="F161" s="361">
        <f>'3M - LGS'!F161</f>
        <v>2.4098895716046765E-3</v>
      </c>
      <c r="G161" s="361">
        <f>'3M - LGS'!G161</f>
        <v>2.6252680825910963E-3</v>
      </c>
      <c r="H161" s="548">
        <f>'3M - LGS'!H161</f>
        <v>1.3905808590912061E-2</v>
      </c>
      <c r="I161" s="548">
        <f>'3M - LGS'!I161</f>
        <v>1.2733394144960167E-2</v>
      </c>
      <c r="J161" s="548">
        <f>'3M - LGS'!J161</f>
        <v>1.3771233021844975E-2</v>
      </c>
      <c r="K161" s="548">
        <f>'3M - LGS'!K161</f>
        <v>1.2615887178745301E-2</v>
      </c>
      <c r="L161" s="548">
        <f>'3M - LGS'!L161</f>
        <v>4.2916490383023637E-3</v>
      </c>
      <c r="M161" s="548">
        <f>'3M - LGS'!M161</f>
        <v>4.1486568456622352E-3</v>
      </c>
      <c r="N161" s="548">
        <f>'3M - LGS'!N161</f>
        <v>3.3168646489375418E-3</v>
      </c>
      <c r="O161" s="548">
        <f>'3M - LGS'!O161</f>
        <v>2.8916306097664345E-3</v>
      </c>
      <c r="P161" s="548">
        <f>'3M - LGS'!P161</f>
        <v>2.7607482619397463E-3</v>
      </c>
      <c r="Q161" s="548">
        <f>'3M - LGS'!Q161</f>
        <v>2.7382703799216155E-3</v>
      </c>
      <c r="R161" s="548">
        <f>'3M - LGS'!R161</f>
        <v>3.9986736154283848E-3</v>
      </c>
      <c r="S161" s="548">
        <f>'3M - LGS'!S161</f>
        <v>4.3130714083659347E-3</v>
      </c>
      <c r="T161" s="357">
        <f>'3M - LGS'!T161</f>
        <v>1.3905808590912061E-2</v>
      </c>
      <c r="U161" s="357">
        <f>'3M - LGS'!U161</f>
        <v>1.2733394144960167E-2</v>
      </c>
      <c r="V161" s="357">
        <f>'3M - LGS'!V161</f>
        <v>1.3771233021844975E-2</v>
      </c>
      <c r="W161" s="357">
        <f>'3M - LGS'!W161</f>
        <v>1.2615887178745301E-2</v>
      </c>
      <c r="X161" s="357">
        <f>'3M - LGS'!X161</f>
        <v>4.2916490383023637E-3</v>
      </c>
      <c r="Y161" s="357">
        <f>'3M - LGS'!Y161</f>
        <v>4.1486568456622352E-3</v>
      </c>
      <c r="Z161" s="357">
        <f>'3M - LGS'!Z161</f>
        <v>3.3168646489375418E-3</v>
      </c>
      <c r="AA161" s="357">
        <f>'3M - LGS'!AA161</f>
        <v>2.8916306097664345E-3</v>
      </c>
    </row>
    <row r="162" spans="1:27" hidden="1" x14ac:dyDescent="0.25">
      <c r="A162" s="68"/>
      <c r="B162" s="77" t="s">
        <v>218</v>
      </c>
      <c r="C162" s="71"/>
      <c r="D162" s="71"/>
      <c r="E162" s="71"/>
      <c r="F162" s="71"/>
      <c r="G162" s="71"/>
      <c r="H162" s="537" t="s">
        <v>289</v>
      </c>
      <c r="I162" s="71"/>
      <c r="J162" s="71"/>
      <c r="K162" s="71"/>
      <c r="L162" s="71"/>
      <c r="M162" s="71"/>
      <c r="N162" s="71"/>
    </row>
    <row r="163" spans="1:27" hidden="1" x14ac:dyDescent="0.25">
      <c r="A163" s="121" t="s">
        <v>160</v>
      </c>
      <c r="B163" s="68"/>
      <c r="C163" s="71"/>
      <c r="D163" s="71"/>
      <c r="E163" s="71"/>
      <c r="F163" s="71"/>
      <c r="G163" s="71"/>
      <c r="H163" s="71"/>
      <c r="I163" s="71"/>
      <c r="J163" s="71"/>
      <c r="K163" s="71"/>
      <c r="L163" s="71"/>
      <c r="M163" s="71"/>
      <c r="N163" s="71"/>
    </row>
    <row r="164" spans="1:27" ht="15.75" hidden="1" customHeight="1" x14ac:dyDescent="0.25">
      <c r="A164" s="745" t="s">
        <v>114</v>
      </c>
      <c r="B164" s="346" t="s">
        <v>111</v>
      </c>
      <c r="C164" s="102">
        <f>C$2</f>
        <v>45658</v>
      </c>
      <c r="D164" s="102">
        <f t="shared" ref="D164:AA164" si="76">D$2</f>
        <v>45689</v>
      </c>
      <c r="E164" s="102">
        <f t="shared" si="76"/>
        <v>45717</v>
      </c>
      <c r="F164" s="102">
        <f t="shared" si="76"/>
        <v>45748</v>
      </c>
      <c r="G164" s="102">
        <f t="shared" si="76"/>
        <v>45778</v>
      </c>
      <c r="H164" s="102">
        <f t="shared" si="76"/>
        <v>45809</v>
      </c>
      <c r="I164" s="102">
        <f t="shared" si="76"/>
        <v>45839</v>
      </c>
      <c r="J164" s="102">
        <f t="shared" si="76"/>
        <v>45870</v>
      </c>
      <c r="K164" s="102">
        <f t="shared" si="76"/>
        <v>45901</v>
      </c>
      <c r="L164" s="102">
        <f t="shared" si="76"/>
        <v>45931</v>
      </c>
      <c r="M164" s="102">
        <f t="shared" si="76"/>
        <v>45962</v>
      </c>
      <c r="N164" s="102">
        <f t="shared" si="76"/>
        <v>45992</v>
      </c>
      <c r="O164" s="102">
        <f t="shared" si="76"/>
        <v>46023</v>
      </c>
      <c r="P164" s="102">
        <f t="shared" si="76"/>
        <v>46054</v>
      </c>
      <c r="Q164" s="102">
        <f t="shared" si="76"/>
        <v>46082</v>
      </c>
      <c r="R164" s="102">
        <f t="shared" si="76"/>
        <v>46113</v>
      </c>
      <c r="S164" s="102">
        <f t="shared" si="76"/>
        <v>46143</v>
      </c>
      <c r="T164" s="102">
        <f t="shared" si="76"/>
        <v>46174</v>
      </c>
      <c r="U164" s="102">
        <f t="shared" si="76"/>
        <v>46204</v>
      </c>
      <c r="V164" s="102">
        <f t="shared" si="76"/>
        <v>46235</v>
      </c>
      <c r="W164" s="102">
        <f t="shared" si="76"/>
        <v>46266</v>
      </c>
      <c r="X164" s="102">
        <f t="shared" si="76"/>
        <v>46296</v>
      </c>
      <c r="Y164" s="102">
        <f t="shared" si="76"/>
        <v>46327</v>
      </c>
      <c r="Z164" s="102">
        <f t="shared" si="76"/>
        <v>46357</v>
      </c>
      <c r="AA164" s="102">
        <f t="shared" si="76"/>
        <v>46388</v>
      </c>
    </row>
    <row r="165" spans="1:27" hidden="1" x14ac:dyDescent="0.25">
      <c r="A165" s="746"/>
      <c r="B165" s="340" t="s">
        <v>18</v>
      </c>
      <c r="C165" s="13">
        <f>((C3*0.5)-C39)*C75*C132*C$106</f>
        <v>0</v>
      </c>
      <c r="D165" s="13">
        <f>((D3*0.5)+C21-D39)*D75*D132*D$106</f>
        <v>0</v>
      </c>
      <c r="E165" s="13">
        <f t="shared" ref="E165:AA165" si="77">((E3*0.5)+D21-E39)*E75*E132*E$106</f>
        <v>0</v>
      </c>
      <c r="F165" s="13">
        <f t="shared" si="77"/>
        <v>0</v>
      </c>
      <c r="G165" s="13">
        <f t="shared" si="77"/>
        <v>0</v>
      </c>
      <c r="H165" s="13">
        <f t="shared" si="77"/>
        <v>0</v>
      </c>
      <c r="I165" s="13">
        <f t="shared" si="77"/>
        <v>0</v>
      </c>
      <c r="J165" s="13">
        <f t="shared" si="77"/>
        <v>0</v>
      </c>
      <c r="K165" s="13">
        <f t="shared" si="77"/>
        <v>0</v>
      </c>
      <c r="L165" s="13">
        <f t="shared" si="77"/>
        <v>0</v>
      </c>
      <c r="M165" s="13">
        <f t="shared" si="77"/>
        <v>0</v>
      </c>
      <c r="N165" s="13">
        <f t="shared" si="77"/>
        <v>0</v>
      </c>
      <c r="O165" s="13">
        <f t="shared" si="77"/>
        <v>0</v>
      </c>
      <c r="P165" s="13">
        <f t="shared" si="77"/>
        <v>0</v>
      </c>
      <c r="Q165" s="13">
        <f t="shared" si="77"/>
        <v>0</v>
      </c>
      <c r="R165" s="13">
        <f t="shared" si="77"/>
        <v>0</v>
      </c>
      <c r="S165" s="13">
        <f t="shared" si="77"/>
        <v>0</v>
      </c>
      <c r="T165" s="13">
        <f t="shared" si="77"/>
        <v>0</v>
      </c>
      <c r="U165" s="13">
        <f t="shared" si="77"/>
        <v>0</v>
      </c>
      <c r="V165" s="13">
        <f t="shared" si="77"/>
        <v>0</v>
      </c>
      <c r="W165" s="13">
        <f t="shared" si="77"/>
        <v>0</v>
      </c>
      <c r="X165" s="13">
        <f t="shared" si="77"/>
        <v>0</v>
      </c>
      <c r="Y165" s="13">
        <f t="shared" si="77"/>
        <v>0</v>
      </c>
      <c r="Z165" s="13">
        <f t="shared" si="77"/>
        <v>0</v>
      </c>
      <c r="AA165" s="13">
        <f t="shared" si="77"/>
        <v>0</v>
      </c>
    </row>
    <row r="166" spans="1:27" hidden="1" x14ac:dyDescent="0.25">
      <c r="A166" s="746"/>
      <c r="B166" s="169" t="s">
        <v>0</v>
      </c>
      <c r="C166" s="13">
        <f t="shared" ref="C166:C177" si="78">((C4*0.5)-C40)*C76*C133*C$106</f>
        <v>0</v>
      </c>
      <c r="D166" s="13">
        <f t="shared" ref="D166:AA166" si="79">((D4*0.5)+C22-D40)*D76*D133*D$106</f>
        <v>0</v>
      </c>
      <c r="E166" s="13">
        <f t="shared" si="79"/>
        <v>0</v>
      </c>
      <c r="F166" s="13">
        <f t="shared" si="79"/>
        <v>0</v>
      </c>
      <c r="G166" s="13">
        <f t="shared" si="79"/>
        <v>0</v>
      </c>
      <c r="H166" s="13">
        <f t="shared" si="79"/>
        <v>0</v>
      </c>
      <c r="I166" s="13">
        <f t="shared" si="79"/>
        <v>0</v>
      </c>
      <c r="J166" s="13">
        <f t="shared" si="79"/>
        <v>0</v>
      </c>
      <c r="K166" s="13">
        <f t="shared" si="79"/>
        <v>0</v>
      </c>
      <c r="L166" s="13">
        <f t="shared" si="79"/>
        <v>0</v>
      </c>
      <c r="M166" s="13">
        <f t="shared" si="79"/>
        <v>0</v>
      </c>
      <c r="N166" s="13">
        <f t="shared" si="79"/>
        <v>0</v>
      </c>
      <c r="O166" s="13">
        <f t="shared" si="79"/>
        <v>0</v>
      </c>
      <c r="P166" s="13">
        <f t="shared" si="79"/>
        <v>0</v>
      </c>
      <c r="Q166" s="13">
        <f t="shared" si="79"/>
        <v>0</v>
      </c>
      <c r="R166" s="13">
        <f t="shared" si="79"/>
        <v>0</v>
      </c>
      <c r="S166" s="13">
        <f t="shared" si="79"/>
        <v>0</v>
      </c>
      <c r="T166" s="13">
        <f t="shared" si="79"/>
        <v>0</v>
      </c>
      <c r="U166" s="13">
        <f t="shared" si="79"/>
        <v>0</v>
      </c>
      <c r="V166" s="13">
        <f t="shared" si="79"/>
        <v>0</v>
      </c>
      <c r="W166" s="13">
        <f t="shared" si="79"/>
        <v>0</v>
      </c>
      <c r="X166" s="13">
        <f t="shared" si="79"/>
        <v>0</v>
      </c>
      <c r="Y166" s="13">
        <f t="shared" si="79"/>
        <v>0</v>
      </c>
      <c r="Z166" s="13">
        <f t="shared" si="79"/>
        <v>0</v>
      </c>
      <c r="AA166" s="13">
        <f t="shared" si="79"/>
        <v>0</v>
      </c>
    </row>
    <row r="167" spans="1:27" hidden="1" x14ac:dyDescent="0.25">
      <c r="A167" s="746"/>
      <c r="B167" s="169" t="s">
        <v>19</v>
      </c>
      <c r="C167" s="13">
        <f t="shared" si="78"/>
        <v>0</v>
      </c>
      <c r="D167" s="13">
        <f t="shared" ref="D167:AA167" si="80">((D5*0.5)+C23-D41)*D77*D134*D$106</f>
        <v>0</v>
      </c>
      <c r="E167" s="13">
        <f t="shared" si="80"/>
        <v>0</v>
      </c>
      <c r="F167" s="13">
        <f t="shared" si="80"/>
        <v>0</v>
      </c>
      <c r="G167" s="13">
        <f t="shared" si="80"/>
        <v>0</v>
      </c>
      <c r="H167" s="13">
        <f t="shared" si="80"/>
        <v>0</v>
      </c>
      <c r="I167" s="13">
        <f t="shared" si="80"/>
        <v>0</v>
      </c>
      <c r="J167" s="13">
        <f t="shared" si="80"/>
        <v>0</v>
      </c>
      <c r="K167" s="13">
        <f t="shared" si="80"/>
        <v>0</v>
      </c>
      <c r="L167" s="13">
        <f t="shared" si="80"/>
        <v>0</v>
      </c>
      <c r="M167" s="13">
        <f t="shared" si="80"/>
        <v>0</v>
      </c>
      <c r="N167" s="13">
        <f t="shared" si="80"/>
        <v>0</v>
      </c>
      <c r="O167" s="13">
        <f t="shared" si="80"/>
        <v>0</v>
      </c>
      <c r="P167" s="13">
        <f t="shared" si="80"/>
        <v>0</v>
      </c>
      <c r="Q167" s="13">
        <f t="shared" si="80"/>
        <v>0</v>
      </c>
      <c r="R167" s="13">
        <f t="shared" si="80"/>
        <v>0</v>
      </c>
      <c r="S167" s="13">
        <f t="shared" si="80"/>
        <v>0</v>
      </c>
      <c r="T167" s="13">
        <f t="shared" si="80"/>
        <v>0</v>
      </c>
      <c r="U167" s="13">
        <f t="shared" si="80"/>
        <v>0</v>
      </c>
      <c r="V167" s="13">
        <f t="shared" si="80"/>
        <v>0</v>
      </c>
      <c r="W167" s="13">
        <f t="shared" si="80"/>
        <v>0</v>
      </c>
      <c r="X167" s="13">
        <f t="shared" si="80"/>
        <v>0</v>
      </c>
      <c r="Y167" s="13">
        <f t="shared" si="80"/>
        <v>0</v>
      </c>
      <c r="Z167" s="13">
        <f t="shared" si="80"/>
        <v>0</v>
      </c>
      <c r="AA167" s="13">
        <f t="shared" si="80"/>
        <v>0</v>
      </c>
    </row>
    <row r="168" spans="1:27" hidden="1" x14ac:dyDescent="0.25">
      <c r="A168" s="746"/>
      <c r="B168" s="169" t="s">
        <v>1</v>
      </c>
      <c r="C168" s="13">
        <f t="shared" si="78"/>
        <v>0</v>
      </c>
      <c r="D168" s="13">
        <f t="shared" ref="D168:AA168" si="81">((D6*0.5)+C24-D42)*D78*D135*D$106</f>
        <v>0</v>
      </c>
      <c r="E168" s="13">
        <f t="shared" si="81"/>
        <v>0</v>
      </c>
      <c r="F168" s="13">
        <f t="shared" si="81"/>
        <v>0</v>
      </c>
      <c r="G168" s="13">
        <f t="shared" si="81"/>
        <v>0</v>
      </c>
      <c r="H168" s="13">
        <f t="shared" si="81"/>
        <v>0</v>
      </c>
      <c r="I168" s="13">
        <f t="shared" si="81"/>
        <v>0</v>
      </c>
      <c r="J168" s="13">
        <f t="shared" si="81"/>
        <v>140.11227214904989</v>
      </c>
      <c r="K168" s="13">
        <f t="shared" si="81"/>
        <v>117.12944639114103</v>
      </c>
      <c r="L168" s="13">
        <f t="shared" si="81"/>
        <v>12.095034603965175</v>
      </c>
      <c r="M168" s="13">
        <f t="shared" si="81"/>
        <v>3.5773961044134492</v>
      </c>
      <c r="N168" s="13">
        <f t="shared" si="81"/>
        <v>3.3669785723760004E-2</v>
      </c>
      <c r="O168" s="13">
        <f t="shared" si="81"/>
        <v>2.7891062337600005E-3</v>
      </c>
      <c r="P168" s="13">
        <f t="shared" si="81"/>
        <v>0.11928103010928001</v>
      </c>
      <c r="Q168" s="13">
        <f t="shared" si="81"/>
        <v>3.6241333421399999</v>
      </c>
      <c r="R168" s="13">
        <f t="shared" si="81"/>
        <v>12.523115787703691</v>
      </c>
      <c r="S168" s="13">
        <f t="shared" si="81"/>
        <v>38.628419157402924</v>
      </c>
      <c r="T168" s="13">
        <f t="shared" si="81"/>
        <v>226.03024424804306</v>
      </c>
      <c r="U168" s="13">
        <f t="shared" si="81"/>
        <v>290.69027876661687</v>
      </c>
      <c r="V168" s="13">
        <f t="shared" si="81"/>
        <v>280.22454429809977</v>
      </c>
      <c r="W168" s="13">
        <f t="shared" si="81"/>
        <v>117.12944639114103</v>
      </c>
      <c r="X168" s="13">
        <f t="shared" si="81"/>
        <v>12.095034603965175</v>
      </c>
      <c r="Y168" s="13">
        <f t="shared" si="81"/>
        <v>3.5773961044134492</v>
      </c>
      <c r="Z168" s="13">
        <f t="shared" si="81"/>
        <v>3.3669785723760004E-2</v>
      </c>
      <c r="AA168" s="13">
        <f t="shared" si="81"/>
        <v>2.7891062337600005E-3</v>
      </c>
    </row>
    <row r="169" spans="1:27" hidden="1" x14ac:dyDescent="0.25">
      <c r="A169" s="746"/>
      <c r="B169" s="169" t="s">
        <v>20</v>
      </c>
      <c r="C169" s="13">
        <f t="shared" si="78"/>
        <v>0</v>
      </c>
      <c r="D169" s="13">
        <f t="shared" ref="D169:AA169" si="82">((D7*0.5)+C25-D43)*D79*D136*D$106</f>
        <v>0</v>
      </c>
      <c r="E169" s="13">
        <f t="shared" si="82"/>
        <v>0</v>
      </c>
      <c r="F169" s="13">
        <f t="shared" si="82"/>
        <v>0</v>
      </c>
      <c r="G169" s="13">
        <f t="shared" si="82"/>
        <v>0</v>
      </c>
      <c r="H169" s="13">
        <f t="shared" si="82"/>
        <v>0</v>
      </c>
      <c r="I169" s="13">
        <f t="shared" si="82"/>
        <v>0</v>
      </c>
      <c r="J169" s="13">
        <f t="shared" si="82"/>
        <v>0</v>
      </c>
      <c r="K169" s="13">
        <f t="shared" si="82"/>
        <v>0</v>
      </c>
      <c r="L169" s="13">
        <f t="shared" si="82"/>
        <v>0</v>
      </c>
      <c r="M169" s="13">
        <f t="shared" si="82"/>
        <v>0</v>
      </c>
      <c r="N169" s="13">
        <f t="shared" si="82"/>
        <v>0</v>
      </c>
      <c r="O169" s="13">
        <f t="shared" si="82"/>
        <v>0</v>
      </c>
      <c r="P169" s="13">
        <f t="shared" si="82"/>
        <v>0</v>
      </c>
      <c r="Q169" s="13">
        <f t="shared" si="82"/>
        <v>0</v>
      </c>
      <c r="R169" s="13">
        <f t="shared" si="82"/>
        <v>0</v>
      </c>
      <c r="S169" s="13">
        <f t="shared" si="82"/>
        <v>0</v>
      </c>
      <c r="T169" s="13">
        <f t="shared" si="82"/>
        <v>0</v>
      </c>
      <c r="U169" s="13">
        <f t="shared" si="82"/>
        <v>0</v>
      </c>
      <c r="V169" s="13">
        <f t="shared" si="82"/>
        <v>0</v>
      </c>
      <c r="W169" s="13">
        <f t="shared" si="82"/>
        <v>0</v>
      </c>
      <c r="X169" s="13">
        <f t="shared" si="82"/>
        <v>0</v>
      </c>
      <c r="Y169" s="13">
        <f t="shared" si="82"/>
        <v>0</v>
      </c>
      <c r="Z169" s="13">
        <f t="shared" si="82"/>
        <v>0</v>
      </c>
      <c r="AA169" s="13">
        <f t="shared" si="82"/>
        <v>0</v>
      </c>
    </row>
    <row r="170" spans="1:27" hidden="1" x14ac:dyDescent="0.25">
      <c r="A170" s="746"/>
      <c r="B170" s="58" t="s">
        <v>9</v>
      </c>
      <c r="C170" s="13">
        <f t="shared" si="78"/>
        <v>0</v>
      </c>
      <c r="D170" s="13">
        <f t="shared" ref="D170:AA170" si="83">((D8*0.5)+C26-D44)*D80*D137*D$106</f>
        <v>0</v>
      </c>
      <c r="E170" s="13">
        <f t="shared" si="83"/>
        <v>0</v>
      </c>
      <c r="F170" s="13">
        <f t="shared" si="83"/>
        <v>0</v>
      </c>
      <c r="G170" s="13">
        <f t="shared" si="83"/>
        <v>0</v>
      </c>
      <c r="H170" s="13">
        <f t="shared" si="83"/>
        <v>0</v>
      </c>
      <c r="I170" s="13">
        <f t="shared" si="83"/>
        <v>0</v>
      </c>
      <c r="J170" s="13">
        <f t="shared" si="83"/>
        <v>4.4146489161574793</v>
      </c>
      <c r="K170" s="13">
        <f t="shared" si="83"/>
        <v>34.936933954683063</v>
      </c>
      <c r="L170" s="13">
        <f t="shared" si="83"/>
        <v>111.3736195134574</v>
      </c>
      <c r="M170" s="13">
        <f t="shared" si="83"/>
        <v>241.40725001899602</v>
      </c>
      <c r="N170" s="13">
        <f t="shared" si="83"/>
        <v>406.0832423566448</v>
      </c>
      <c r="O170" s="13">
        <f t="shared" si="83"/>
        <v>413.7132361268192</v>
      </c>
      <c r="P170" s="13">
        <f t="shared" si="83"/>
        <v>355.50597448044221</v>
      </c>
      <c r="Q170" s="13">
        <f t="shared" si="83"/>
        <v>282.52918483647187</v>
      </c>
      <c r="R170" s="13">
        <f t="shared" si="83"/>
        <v>124.33059797469579</v>
      </c>
      <c r="S170" s="13">
        <f t="shared" si="83"/>
        <v>56.320563838905095</v>
      </c>
      <c r="T170" s="13">
        <f t="shared" si="83"/>
        <v>11.311121373168149</v>
      </c>
      <c r="U170" s="13">
        <f t="shared" si="83"/>
        <v>7.3675473762824994</v>
      </c>
      <c r="V170" s="13">
        <f t="shared" si="83"/>
        <v>8.8292978323149587</v>
      </c>
      <c r="W170" s="13">
        <f t="shared" si="83"/>
        <v>34.936933954683063</v>
      </c>
      <c r="X170" s="13">
        <f t="shared" si="83"/>
        <v>111.3736195134574</v>
      </c>
      <c r="Y170" s="13">
        <f t="shared" si="83"/>
        <v>241.40725001899602</v>
      </c>
      <c r="Z170" s="13">
        <f t="shared" si="83"/>
        <v>406.0832423566448</v>
      </c>
      <c r="AA170" s="13">
        <f t="shared" si="83"/>
        <v>413.7132361268192</v>
      </c>
    </row>
    <row r="171" spans="1:27" hidden="1" x14ac:dyDescent="0.25">
      <c r="A171" s="746"/>
      <c r="B171" s="58" t="s">
        <v>3</v>
      </c>
      <c r="C171" s="13">
        <f t="shared" si="78"/>
        <v>0</v>
      </c>
      <c r="D171" s="13">
        <f t="shared" ref="D171:AA171" si="84">((D9*0.5)+C27-D45)*D81*D138*D$106</f>
        <v>0</v>
      </c>
      <c r="E171" s="13">
        <f t="shared" si="84"/>
        <v>0</v>
      </c>
      <c r="F171" s="13">
        <f t="shared" si="84"/>
        <v>0</v>
      </c>
      <c r="G171" s="13">
        <f t="shared" si="84"/>
        <v>0</v>
      </c>
      <c r="H171" s="13">
        <f t="shared" si="84"/>
        <v>0</v>
      </c>
      <c r="I171" s="13">
        <f t="shared" si="84"/>
        <v>0</v>
      </c>
      <c r="J171" s="13">
        <f t="shared" si="84"/>
        <v>33.409270839792626</v>
      </c>
      <c r="K171" s="13">
        <f t="shared" si="84"/>
        <v>29.222322736188186</v>
      </c>
      <c r="L171" s="13">
        <f t="shared" si="84"/>
        <v>10.069470949666997</v>
      </c>
      <c r="M171" s="13">
        <f t="shared" si="84"/>
        <v>16.307250324863297</v>
      </c>
      <c r="N171" s="13">
        <f t="shared" si="84"/>
        <v>25.711390900896429</v>
      </c>
      <c r="O171" s="13">
        <f t="shared" si="84"/>
        <v>25.821320838176028</v>
      </c>
      <c r="P171" s="13">
        <f t="shared" si="84"/>
        <v>22.30827019205412</v>
      </c>
      <c r="Q171" s="13">
        <f t="shared" si="84"/>
        <v>18.478776855145448</v>
      </c>
      <c r="R171" s="13">
        <f t="shared" si="84"/>
        <v>10.395722012173565</v>
      </c>
      <c r="S171" s="13">
        <f t="shared" si="84"/>
        <v>11.88551577432823</v>
      </c>
      <c r="T171" s="13">
        <f t="shared" si="84"/>
        <v>54.151174923958052</v>
      </c>
      <c r="U171" s="13">
        <f t="shared" si="84"/>
        <v>69.195877026661506</v>
      </c>
      <c r="V171" s="13">
        <f t="shared" si="84"/>
        <v>66.818541679585252</v>
      </c>
      <c r="W171" s="13">
        <f t="shared" si="84"/>
        <v>29.222322736188186</v>
      </c>
      <c r="X171" s="13">
        <f t="shared" si="84"/>
        <v>10.069470949666997</v>
      </c>
      <c r="Y171" s="13">
        <f t="shared" si="84"/>
        <v>16.307250324863297</v>
      </c>
      <c r="Z171" s="13">
        <f t="shared" si="84"/>
        <v>25.711390900896429</v>
      </c>
      <c r="AA171" s="13">
        <f t="shared" si="84"/>
        <v>25.821320838176028</v>
      </c>
    </row>
    <row r="172" spans="1:27" ht="15.75" hidden="1" customHeight="1" x14ac:dyDescent="0.25">
      <c r="A172" s="746"/>
      <c r="B172" s="58" t="s">
        <v>4</v>
      </c>
      <c r="C172" s="13">
        <f t="shared" si="78"/>
        <v>0</v>
      </c>
      <c r="D172" s="13">
        <f t="shared" ref="D172:AA172" si="85">((D10*0.5)+C28-D46)*D82*D139*D$106</f>
        <v>0</v>
      </c>
      <c r="E172" s="13">
        <f t="shared" si="85"/>
        <v>0</v>
      </c>
      <c r="F172" s="13">
        <f t="shared" si="85"/>
        <v>0</v>
      </c>
      <c r="G172" s="13">
        <f t="shared" si="85"/>
        <v>2690.4713781285932</v>
      </c>
      <c r="H172" s="13">
        <f t="shared" si="85"/>
        <v>15063.376460421765</v>
      </c>
      <c r="I172" s="13">
        <f t="shared" si="85"/>
        <v>28118.979546178551</v>
      </c>
      <c r="J172" s="13">
        <f t="shared" si="85"/>
        <v>24956.414446837742</v>
      </c>
      <c r="K172" s="13">
        <f t="shared" si="85"/>
        <v>26060.459250279855</v>
      </c>
      <c r="L172" s="13">
        <f t="shared" si="85"/>
        <v>17327.836289629584</v>
      </c>
      <c r="M172" s="13">
        <f t="shared" si="85"/>
        <v>14270.262134955283</v>
      </c>
      <c r="N172" s="13">
        <f t="shared" si="85"/>
        <v>18905.285516826312</v>
      </c>
      <c r="O172" s="13">
        <f t="shared" si="85"/>
        <v>24843.794225599733</v>
      </c>
      <c r="P172" s="13">
        <f t="shared" si="85"/>
        <v>19276.440194912379</v>
      </c>
      <c r="Q172" s="13">
        <f t="shared" si="85"/>
        <v>21891.789075043347</v>
      </c>
      <c r="R172" s="13">
        <f t="shared" si="85"/>
        <v>21693.854427704773</v>
      </c>
      <c r="S172" s="13">
        <f t="shared" si="85"/>
        <v>27619.995112863027</v>
      </c>
      <c r="T172" s="13">
        <f t="shared" si="85"/>
        <v>38756.577123598872</v>
      </c>
      <c r="U172" s="13">
        <f t="shared" si="85"/>
        <v>47813.966723075595</v>
      </c>
      <c r="V172" s="13">
        <f t="shared" si="85"/>
        <v>39060.730389897151</v>
      </c>
      <c r="W172" s="13">
        <f t="shared" si="85"/>
        <v>40031.432512880776</v>
      </c>
      <c r="X172" s="13">
        <f t="shared" si="85"/>
        <v>26617.263431959826</v>
      </c>
      <c r="Y172" s="13">
        <f t="shared" si="85"/>
        <v>21920.528341819063</v>
      </c>
      <c r="Z172" s="13">
        <f t="shared" si="85"/>
        <v>22901.618976668953</v>
      </c>
      <c r="AA172" s="13">
        <f t="shared" si="85"/>
        <v>24843.794225599733</v>
      </c>
    </row>
    <row r="173" spans="1:27" hidden="1" x14ac:dyDescent="0.25">
      <c r="A173" s="746"/>
      <c r="B173" s="58" t="s">
        <v>5</v>
      </c>
      <c r="C173" s="13">
        <f t="shared" si="78"/>
        <v>0</v>
      </c>
      <c r="D173" s="13">
        <f t="shared" ref="D173:AA173" si="86">((D11*0.5)+C29-D47)*D83*D140*D$106</f>
        <v>0</v>
      </c>
      <c r="E173" s="13">
        <f t="shared" si="86"/>
        <v>0</v>
      </c>
      <c r="F173" s="13">
        <f t="shared" si="86"/>
        <v>0</v>
      </c>
      <c r="G173" s="13">
        <f t="shared" si="86"/>
        <v>0</v>
      </c>
      <c r="H173" s="13">
        <f t="shared" si="86"/>
        <v>0</v>
      </c>
      <c r="I173" s="13">
        <f t="shared" si="86"/>
        <v>0</v>
      </c>
      <c r="J173" s="13">
        <f t="shared" si="86"/>
        <v>0</v>
      </c>
      <c r="K173" s="13">
        <f t="shared" si="86"/>
        <v>0</v>
      </c>
      <c r="L173" s="13">
        <f t="shared" si="86"/>
        <v>0</v>
      </c>
      <c r="M173" s="13">
        <f t="shared" si="86"/>
        <v>0</v>
      </c>
      <c r="N173" s="13">
        <f t="shared" si="86"/>
        <v>0</v>
      </c>
      <c r="O173" s="13">
        <f t="shared" si="86"/>
        <v>0</v>
      </c>
      <c r="P173" s="13">
        <f t="shared" si="86"/>
        <v>0</v>
      </c>
      <c r="Q173" s="13">
        <f t="shared" si="86"/>
        <v>0</v>
      </c>
      <c r="R173" s="13">
        <f t="shared" si="86"/>
        <v>0</v>
      </c>
      <c r="S173" s="13">
        <f t="shared" si="86"/>
        <v>0</v>
      </c>
      <c r="T173" s="13">
        <f t="shared" si="86"/>
        <v>0</v>
      </c>
      <c r="U173" s="13">
        <f t="shared" si="86"/>
        <v>0</v>
      </c>
      <c r="V173" s="13">
        <f t="shared" si="86"/>
        <v>0</v>
      </c>
      <c r="W173" s="13">
        <f t="shared" si="86"/>
        <v>0</v>
      </c>
      <c r="X173" s="13">
        <f t="shared" si="86"/>
        <v>0</v>
      </c>
      <c r="Y173" s="13">
        <f t="shared" si="86"/>
        <v>0</v>
      </c>
      <c r="Z173" s="13">
        <f t="shared" si="86"/>
        <v>0</v>
      </c>
      <c r="AA173" s="13">
        <f t="shared" si="86"/>
        <v>0</v>
      </c>
    </row>
    <row r="174" spans="1:27" hidden="1" x14ac:dyDescent="0.25">
      <c r="A174" s="746"/>
      <c r="B174" s="58" t="s">
        <v>21</v>
      </c>
      <c r="C174" s="13">
        <f t="shared" si="78"/>
        <v>0</v>
      </c>
      <c r="D174" s="13">
        <f t="shared" ref="D174:AA174" si="87">((D12*0.5)+C30-D48)*D84*D141*D$106</f>
        <v>0</v>
      </c>
      <c r="E174" s="13">
        <f t="shared" si="87"/>
        <v>0</v>
      </c>
      <c r="F174" s="13">
        <f t="shared" si="87"/>
        <v>0</v>
      </c>
      <c r="G174" s="13">
        <f t="shared" si="87"/>
        <v>0</v>
      </c>
      <c r="H174" s="13">
        <f t="shared" si="87"/>
        <v>0</v>
      </c>
      <c r="I174" s="13">
        <f t="shared" si="87"/>
        <v>0</v>
      </c>
      <c r="J174" s="13">
        <f t="shared" si="87"/>
        <v>0</v>
      </c>
      <c r="K174" s="13">
        <f t="shared" si="87"/>
        <v>0</v>
      </c>
      <c r="L174" s="13">
        <f t="shared" si="87"/>
        <v>0</v>
      </c>
      <c r="M174" s="13">
        <f t="shared" si="87"/>
        <v>0</v>
      </c>
      <c r="N174" s="13">
        <f t="shared" si="87"/>
        <v>0</v>
      </c>
      <c r="O174" s="13">
        <f t="shared" si="87"/>
        <v>0</v>
      </c>
      <c r="P174" s="13">
        <f t="shared" si="87"/>
        <v>0</v>
      </c>
      <c r="Q174" s="13">
        <f t="shared" si="87"/>
        <v>0</v>
      </c>
      <c r="R174" s="13">
        <f t="shared" si="87"/>
        <v>0</v>
      </c>
      <c r="S174" s="13">
        <f t="shared" si="87"/>
        <v>0</v>
      </c>
      <c r="T174" s="13">
        <f t="shared" si="87"/>
        <v>0</v>
      </c>
      <c r="U174" s="13">
        <f t="shared" si="87"/>
        <v>0</v>
      </c>
      <c r="V174" s="13">
        <f t="shared" si="87"/>
        <v>0</v>
      </c>
      <c r="W174" s="13">
        <f t="shared" si="87"/>
        <v>0</v>
      </c>
      <c r="X174" s="13">
        <f t="shared" si="87"/>
        <v>0</v>
      </c>
      <c r="Y174" s="13">
        <f t="shared" si="87"/>
        <v>0</v>
      </c>
      <c r="Z174" s="13">
        <f t="shared" si="87"/>
        <v>0</v>
      </c>
      <c r="AA174" s="13">
        <f t="shared" si="87"/>
        <v>0</v>
      </c>
    </row>
    <row r="175" spans="1:27" hidden="1" x14ac:dyDescent="0.25">
      <c r="A175" s="746"/>
      <c r="B175" s="58" t="s">
        <v>22</v>
      </c>
      <c r="C175" s="13">
        <f t="shared" si="78"/>
        <v>0</v>
      </c>
      <c r="D175" s="13">
        <f t="shared" ref="D175:AA175" si="88">((D13*0.5)+C31-D49)*D85*D142*D$106</f>
        <v>0</v>
      </c>
      <c r="E175" s="13">
        <f t="shared" si="88"/>
        <v>0</v>
      </c>
      <c r="F175" s="13">
        <f t="shared" si="88"/>
        <v>0</v>
      </c>
      <c r="G175" s="13">
        <f t="shared" si="88"/>
        <v>0</v>
      </c>
      <c r="H175" s="13">
        <f t="shared" si="88"/>
        <v>0</v>
      </c>
      <c r="I175" s="13">
        <f t="shared" si="88"/>
        <v>0</v>
      </c>
      <c r="J175" s="13">
        <f t="shared" si="88"/>
        <v>0</v>
      </c>
      <c r="K175" s="13">
        <f t="shared" si="88"/>
        <v>0</v>
      </c>
      <c r="L175" s="13">
        <f t="shared" si="88"/>
        <v>0</v>
      </c>
      <c r="M175" s="13">
        <f t="shared" si="88"/>
        <v>0</v>
      </c>
      <c r="N175" s="13">
        <f t="shared" si="88"/>
        <v>0</v>
      </c>
      <c r="O175" s="13">
        <f t="shared" si="88"/>
        <v>0</v>
      </c>
      <c r="P175" s="13">
        <f t="shared" si="88"/>
        <v>0</v>
      </c>
      <c r="Q175" s="13">
        <f t="shared" si="88"/>
        <v>0</v>
      </c>
      <c r="R175" s="13">
        <f t="shared" si="88"/>
        <v>0</v>
      </c>
      <c r="S175" s="13">
        <f t="shared" si="88"/>
        <v>0</v>
      </c>
      <c r="T175" s="13">
        <f t="shared" si="88"/>
        <v>0</v>
      </c>
      <c r="U175" s="13">
        <f t="shared" si="88"/>
        <v>0</v>
      </c>
      <c r="V175" s="13">
        <f t="shared" si="88"/>
        <v>0</v>
      </c>
      <c r="W175" s="13">
        <f t="shared" si="88"/>
        <v>0</v>
      </c>
      <c r="X175" s="13">
        <f t="shared" si="88"/>
        <v>0</v>
      </c>
      <c r="Y175" s="13">
        <f t="shared" si="88"/>
        <v>0</v>
      </c>
      <c r="Z175" s="13">
        <f t="shared" si="88"/>
        <v>0</v>
      </c>
      <c r="AA175" s="13">
        <f t="shared" si="88"/>
        <v>0</v>
      </c>
    </row>
    <row r="176" spans="1:27" ht="15.75" hidden="1" customHeight="1" x14ac:dyDescent="0.25">
      <c r="A176" s="746"/>
      <c r="B176" s="58" t="s">
        <v>7</v>
      </c>
      <c r="C176" s="13">
        <f t="shared" si="78"/>
        <v>0</v>
      </c>
      <c r="D176" s="13">
        <f t="shared" ref="D176:AA176" si="89">((D14*0.5)+C32-D50)*D86*D143*D$106</f>
        <v>0</v>
      </c>
      <c r="E176" s="13">
        <f t="shared" si="89"/>
        <v>0</v>
      </c>
      <c r="F176" s="13">
        <f t="shared" si="89"/>
        <v>0</v>
      </c>
      <c r="G176" s="13">
        <f t="shared" si="89"/>
        <v>0</v>
      </c>
      <c r="H176" s="13">
        <f t="shared" si="89"/>
        <v>0</v>
      </c>
      <c r="I176" s="13">
        <f t="shared" si="89"/>
        <v>0</v>
      </c>
      <c r="J176" s="13">
        <f t="shared" si="89"/>
        <v>0</v>
      </c>
      <c r="K176" s="13">
        <f t="shared" si="89"/>
        <v>0</v>
      </c>
      <c r="L176" s="13">
        <f t="shared" si="89"/>
        <v>0</v>
      </c>
      <c r="M176" s="13">
        <f t="shared" si="89"/>
        <v>0</v>
      </c>
      <c r="N176" s="13">
        <f t="shared" si="89"/>
        <v>0</v>
      </c>
      <c r="O176" s="13">
        <f t="shared" si="89"/>
        <v>0</v>
      </c>
      <c r="P176" s="13">
        <f t="shared" si="89"/>
        <v>0</v>
      </c>
      <c r="Q176" s="13">
        <f t="shared" si="89"/>
        <v>0</v>
      </c>
      <c r="R176" s="13">
        <f t="shared" si="89"/>
        <v>0</v>
      </c>
      <c r="S176" s="13">
        <f t="shared" si="89"/>
        <v>0</v>
      </c>
      <c r="T176" s="13">
        <f t="shared" si="89"/>
        <v>0</v>
      </c>
      <c r="U176" s="13">
        <f t="shared" si="89"/>
        <v>0</v>
      </c>
      <c r="V176" s="13">
        <f t="shared" si="89"/>
        <v>0</v>
      </c>
      <c r="W176" s="13">
        <f t="shared" si="89"/>
        <v>0</v>
      </c>
      <c r="X176" s="13">
        <f t="shared" si="89"/>
        <v>0</v>
      </c>
      <c r="Y176" s="13">
        <f t="shared" si="89"/>
        <v>0</v>
      </c>
      <c r="Z176" s="13">
        <f t="shared" si="89"/>
        <v>0</v>
      </c>
      <c r="AA176" s="13">
        <f t="shared" si="89"/>
        <v>0</v>
      </c>
    </row>
    <row r="177" spans="1:27" ht="15.75" hidden="1" customHeight="1" x14ac:dyDescent="0.25">
      <c r="A177" s="746"/>
      <c r="B177" s="58" t="s">
        <v>8</v>
      </c>
      <c r="C177" s="13">
        <f t="shared" si="78"/>
        <v>0</v>
      </c>
      <c r="D177" s="13">
        <f t="shared" ref="D177:AA177" si="90">((D15*0.5)+C33-D51)*D87*D144*D$106</f>
        <v>0</v>
      </c>
      <c r="E177" s="13">
        <f t="shared" si="90"/>
        <v>0</v>
      </c>
      <c r="F177" s="13">
        <f t="shared" si="90"/>
        <v>0</v>
      </c>
      <c r="G177" s="13">
        <f t="shared" si="90"/>
        <v>0</v>
      </c>
      <c r="H177" s="13">
        <f t="shared" si="90"/>
        <v>0</v>
      </c>
      <c r="I177" s="13">
        <f t="shared" si="90"/>
        <v>0</v>
      </c>
      <c r="J177" s="13">
        <f t="shared" si="90"/>
        <v>0</v>
      </c>
      <c r="K177" s="13">
        <f t="shared" si="90"/>
        <v>0</v>
      </c>
      <c r="L177" s="13">
        <f t="shared" si="90"/>
        <v>0</v>
      </c>
      <c r="M177" s="13">
        <f t="shared" si="90"/>
        <v>0</v>
      </c>
      <c r="N177" s="13">
        <f t="shared" si="90"/>
        <v>0</v>
      </c>
      <c r="O177" s="13">
        <f t="shared" si="90"/>
        <v>0</v>
      </c>
      <c r="P177" s="13">
        <f t="shared" si="90"/>
        <v>0</v>
      </c>
      <c r="Q177" s="13">
        <f t="shared" si="90"/>
        <v>0</v>
      </c>
      <c r="R177" s="13">
        <f t="shared" si="90"/>
        <v>0</v>
      </c>
      <c r="S177" s="13">
        <f t="shared" si="90"/>
        <v>0</v>
      </c>
      <c r="T177" s="13">
        <f t="shared" si="90"/>
        <v>0</v>
      </c>
      <c r="U177" s="13">
        <f t="shared" si="90"/>
        <v>0</v>
      </c>
      <c r="V177" s="13">
        <f t="shared" si="90"/>
        <v>0</v>
      </c>
      <c r="W177" s="13">
        <f t="shared" si="90"/>
        <v>0</v>
      </c>
      <c r="X177" s="13">
        <f t="shared" si="90"/>
        <v>0</v>
      </c>
      <c r="Y177" s="13">
        <f t="shared" si="90"/>
        <v>0</v>
      </c>
      <c r="Z177" s="13">
        <f t="shared" si="90"/>
        <v>0</v>
      </c>
      <c r="AA177" s="13">
        <f t="shared" si="90"/>
        <v>0</v>
      </c>
    </row>
    <row r="178" spans="1:27" ht="15.75" hidden="1" customHeight="1" x14ac:dyDescent="0.25">
      <c r="A178" s="746"/>
      <c r="B178" s="8"/>
      <c r="C178" s="2"/>
      <c r="D178" s="2"/>
      <c r="E178" s="2"/>
      <c r="F178" s="2"/>
      <c r="G178" s="2"/>
      <c r="H178" s="2"/>
      <c r="I178" s="2"/>
      <c r="J178" s="2"/>
      <c r="K178" s="2"/>
      <c r="L178" s="2"/>
      <c r="M178" s="2"/>
      <c r="N178" s="2"/>
      <c r="O178" s="2"/>
      <c r="P178" s="2"/>
      <c r="Q178" s="2"/>
      <c r="R178" s="2"/>
      <c r="S178" s="2"/>
      <c r="T178" s="2"/>
      <c r="U178" s="2"/>
      <c r="V178" s="2"/>
      <c r="W178" s="2"/>
      <c r="X178" s="2"/>
      <c r="Y178" s="2"/>
      <c r="Z178" s="2"/>
      <c r="AA178" s="2"/>
    </row>
    <row r="179" spans="1:27" ht="15.75" hidden="1" customHeight="1" x14ac:dyDescent="0.25">
      <c r="A179" s="746"/>
      <c r="B179" s="168" t="s">
        <v>24</v>
      </c>
      <c r="C179" s="13">
        <f>SUM(C165:C178)</f>
        <v>0</v>
      </c>
      <c r="D179" s="13">
        <f>SUM(D165:D178)</f>
        <v>0</v>
      </c>
      <c r="E179" s="13">
        <f t="shared" ref="E179:AA179" si="91">SUM(E165:E178)</f>
        <v>0</v>
      </c>
      <c r="F179" s="13">
        <f t="shared" si="91"/>
        <v>0</v>
      </c>
      <c r="G179" s="13">
        <f t="shared" si="91"/>
        <v>2690.4713781285932</v>
      </c>
      <c r="H179" s="13">
        <f t="shared" si="91"/>
        <v>15063.376460421765</v>
      </c>
      <c r="I179" s="13">
        <f t="shared" si="91"/>
        <v>28118.979546178551</v>
      </c>
      <c r="J179" s="13">
        <f t="shared" si="91"/>
        <v>25134.350638742741</v>
      </c>
      <c r="K179" s="13">
        <f t="shared" si="91"/>
        <v>26241.747953361868</v>
      </c>
      <c r="L179" s="72">
        <f t="shared" si="91"/>
        <v>17461.374414696675</v>
      </c>
      <c r="M179" s="13">
        <f t="shared" si="91"/>
        <v>14531.554031403555</v>
      </c>
      <c r="N179" s="13">
        <f t="shared" si="91"/>
        <v>19337.113819869577</v>
      </c>
      <c r="O179" s="13">
        <f t="shared" si="91"/>
        <v>25283.331571670962</v>
      </c>
      <c r="P179" s="13">
        <f t="shared" si="91"/>
        <v>19654.373720614985</v>
      </c>
      <c r="Q179" s="13">
        <f t="shared" si="91"/>
        <v>22196.421170077105</v>
      </c>
      <c r="R179" s="13">
        <f t="shared" si="91"/>
        <v>21841.103863479348</v>
      </c>
      <c r="S179" s="13">
        <f t="shared" si="91"/>
        <v>27726.829611633664</v>
      </c>
      <c r="T179" s="13">
        <f t="shared" si="91"/>
        <v>39048.069664144045</v>
      </c>
      <c r="U179" s="13">
        <f t="shared" si="91"/>
        <v>48181.220426245156</v>
      </c>
      <c r="V179" s="13">
        <f t="shared" si="91"/>
        <v>39416.602773707149</v>
      </c>
      <c r="W179" s="13">
        <f t="shared" si="91"/>
        <v>40212.721215962789</v>
      </c>
      <c r="X179" s="13">
        <f t="shared" si="91"/>
        <v>26750.801557026916</v>
      </c>
      <c r="Y179" s="13">
        <f t="shared" si="91"/>
        <v>22181.820238267337</v>
      </c>
      <c r="Z179" s="13">
        <f t="shared" si="91"/>
        <v>23333.447279712218</v>
      </c>
      <c r="AA179" s="13">
        <f t="shared" si="91"/>
        <v>25283.331571670962</v>
      </c>
    </row>
    <row r="180" spans="1:27" ht="16.5" hidden="1" customHeight="1" x14ac:dyDescent="0.25">
      <c r="A180" s="747"/>
      <c r="B180" s="94" t="s">
        <v>25</v>
      </c>
      <c r="C180" s="14">
        <f>C179</f>
        <v>0</v>
      </c>
      <c r="D180" s="14">
        <f>C180+D179</f>
        <v>0</v>
      </c>
      <c r="E180" s="14">
        <f t="shared" ref="E180:AA180" si="92">D180+E179</f>
        <v>0</v>
      </c>
      <c r="F180" s="14">
        <f t="shared" si="92"/>
        <v>0</v>
      </c>
      <c r="G180" s="14">
        <f t="shared" si="92"/>
        <v>2690.4713781285932</v>
      </c>
      <c r="H180" s="14">
        <f t="shared" si="92"/>
        <v>17753.847838550359</v>
      </c>
      <c r="I180" s="14">
        <f t="shared" si="92"/>
        <v>45872.827384728909</v>
      </c>
      <c r="J180" s="14">
        <f t="shared" si="92"/>
        <v>71007.178023471643</v>
      </c>
      <c r="K180" s="14">
        <f t="shared" si="92"/>
        <v>97248.925976833503</v>
      </c>
      <c r="L180" s="14">
        <f t="shared" si="92"/>
        <v>114710.30039153018</v>
      </c>
      <c r="M180" s="14">
        <f t="shared" si="92"/>
        <v>129241.85442293374</v>
      </c>
      <c r="N180" s="14">
        <f t="shared" si="92"/>
        <v>148578.96824280333</v>
      </c>
      <c r="O180" s="14">
        <f t="shared" si="92"/>
        <v>173862.2998144743</v>
      </c>
      <c r="P180" s="14">
        <f t="shared" si="92"/>
        <v>193516.6735350893</v>
      </c>
      <c r="Q180" s="14">
        <f t="shared" si="92"/>
        <v>215713.09470516641</v>
      </c>
      <c r="R180" s="14">
        <f t="shared" si="92"/>
        <v>237554.19856864575</v>
      </c>
      <c r="S180" s="14">
        <f t="shared" si="92"/>
        <v>265281.02818027942</v>
      </c>
      <c r="T180" s="14">
        <f t="shared" si="92"/>
        <v>304329.09784442349</v>
      </c>
      <c r="U180" s="14">
        <f t="shared" si="92"/>
        <v>352510.31827066862</v>
      </c>
      <c r="V180" s="14">
        <f t="shared" si="92"/>
        <v>391926.92104437575</v>
      </c>
      <c r="W180" s="14">
        <f t="shared" si="92"/>
        <v>432139.64226033853</v>
      </c>
      <c r="X180" s="14">
        <f t="shared" si="92"/>
        <v>458890.44381736545</v>
      </c>
      <c r="Y180" s="14">
        <f t="shared" si="92"/>
        <v>481072.26405563281</v>
      </c>
      <c r="Z180" s="14">
        <f t="shared" si="92"/>
        <v>504405.71133534505</v>
      </c>
      <c r="AA180" s="14">
        <f t="shared" si="92"/>
        <v>529689.042907016</v>
      </c>
    </row>
    <row r="181" spans="1:27" hidden="1" x14ac:dyDescent="0.25">
      <c r="A181" s="68"/>
      <c r="B181" s="68"/>
      <c r="C181" s="71"/>
      <c r="D181" s="71"/>
      <c r="E181" s="71"/>
      <c r="F181" s="71"/>
      <c r="G181" s="71"/>
      <c r="H181" s="71"/>
      <c r="I181" s="71"/>
      <c r="J181" s="71"/>
      <c r="K181" s="71"/>
      <c r="L181" s="71"/>
      <c r="M181" s="71"/>
      <c r="N181" s="71"/>
    </row>
    <row r="182" spans="1:27" hidden="1" x14ac:dyDescent="0.25">
      <c r="A182" s="68"/>
      <c r="B182" s="68"/>
      <c r="C182" s="71"/>
      <c r="D182" s="71"/>
      <c r="E182" s="71"/>
      <c r="F182" s="71"/>
      <c r="G182" s="71"/>
      <c r="H182" s="71"/>
      <c r="I182" s="71"/>
      <c r="J182" s="71"/>
      <c r="K182" s="71"/>
      <c r="L182" s="71"/>
      <c r="M182" s="71"/>
      <c r="N182" s="71"/>
    </row>
    <row r="183" spans="1:27" ht="15.75" hidden="1" customHeight="1" x14ac:dyDescent="0.25">
      <c r="A183" s="745" t="s">
        <v>115</v>
      </c>
      <c r="B183" s="346" t="s">
        <v>111</v>
      </c>
      <c r="C183" s="102">
        <f>C$2</f>
        <v>45658</v>
      </c>
      <c r="D183" s="102">
        <f t="shared" ref="D183:AA183" si="93">D$2</f>
        <v>45689</v>
      </c>
      <c r="E183" s="102">
        <f t="shared" si="93"/>
        <v>45717</v>
      </c>
      <c r="F183" s="102">
        <f t="shared" si="93"/>
        <v>45748</v>
      </c>
      <c r="G183" s="102">
        <f t="shared" si="93"/>
        <v>45778</v>
      </c>
      <c r="H183" s="102">
        <f t="shared" si="93"/>
        <v>45809</v>
      </c>
      <c r="I183" s="102">
        <f t="shared" si="93"/>
        <v>45839</v>
      </c>
      <c r="J183" s="102">
        <f t="shared" si="93"/>
        <v>45870</v>
      </c>
      <c r="K183" s="102">
        <f t="shared" si="93"/>
        <v>45901</v>
      </c>
      <c r="L183" s="102">
        <f t="shared" si="93"/>
        <v>45931</v>
      </c>
      <c r="M183" s="102">
        <f t="shared" si="93"/>
        <v>45962</v>
      </c>
      <c r="N183" s="102">
        <f t="shared" si="93"/>
        <v>45992</v>
      </c>
      <c r="O183" s="102">
        <f t="shared" si="93"/>
        <v>46023</v>
      </c>
      <c r="P183" s="102">
        <f t="shared" si="93"/>
        <v>46054</v>
      </c>
      <c r="Q183" s="102">
        <f t="shared" si="93"/>
        <v>46082</v>
      </c>
      <c r="R183" s="102">
        <f t="shared" si="93"/>
        <v>46113</v>
      </c>
      <c r="S183" s="102">
        <f t="shared" si="93"/>
        <v>46143</v>
      </c>
      <c r="T183" s="102">
        <f t="shared" si="93"/>
        <v>46174</v>
      </c>
      <c r="U183" s="102">
        <f t="shared" si="93"/>
        <v>46204</v>
      </c>
      <c r="V183" s="102">
        <f t="shared" si="93"/>
        <v>46235</v>
      </c>
      <c r="W183" s="102">
        <f t="shared" si="93"/>
        <v>46266</v>
      </c>
      <c r="X183" s="102">
        <f t="shared" si="93"/>
        <v>46296</v>
      </c>
      <c r="Y183" s="102">
        <f t="shared" si="93"/>
        <v>46327</v>
      </c>
      <c r="Z183" s="102">
        <f t="shared" si="93"/>
        <v>46357</v>
      </c>
      <c r="AA183" s="102">
        <f t="shared" si="93"/>
        <v>46388</v>
      </c>
    </row>
    <row r="184" spans="1:27" hidden="1" x14ac:dyDescent="0.25">
      <c r="A184" s="746"/>
      <c r="B184" s="340" t="s">
        <v>18</v>
      </c>
      <c r="C184" s="13">
        <f>((C3*0.5)-C39)*C75*C149*C$106</f>
        <v>0</v>
      </c>
      <c r="D184" s="13">
        <f>((D3*0.5)+C21-D39)*D75*D149*D$106</f>
        <v>0</v>
      </c>
      <c r="E184" s="13">
        <f t="shared" ref="E184:AA184" si="94">((E3*0.5)+D21-E39)*E75*E149*E$106</f>
        <v>0</v>
      </c>
      <c r="F184" s="13">
        <f t="shared" si="94"/>
        <v>0</v>
      </c>
      <c r="G184" s="13">
        <f t="shared" si="94"/>
        <v>0</v>
      </c>
      <c r="H184" s="13">
        <f t="shared" si="94"/>
        <v>0</v>
      </c>
      <c r="I184" s="13">
        <f t="shared" si="94"/>
        <v>0</v>
      </c>
      <c r="J184" s="13">
        <f t="shared" si="94"/>
        <v>0</v>
      </c>
      <c r="K184" s="13">
        <f t="shared" si="94"/>
        <v>0</v>
      </c>
      <c r="L184" s="13">
        <f t="shared" si="94"/>
        <v>0</v>
      </c>
      <c r="M184" s="13">
        <f t="shared" si="94"/>
        <v>0</v>
      </c>
      <c r="N184" s="13">
        <f t="shared" si="94"/>
        <v>0</v>
      </c>
      <c r="O184" s="13">
        <f t="shared" si="94"/>
        <v>0</v>
      </c>
      <c r="P184" s="13">
        <f t="shared" si="94"/>
        <v>0</v>
      </c>
      <c r="Q184" s="13">
        <f t="shared" si="94"/>
        <v>0</v>
      </c>
      <c r="R184" s="13">
        <f t="shared" si="94"/>
        <v>0</v>
      </c>
      <c r="S184" s="13">
        <f t="shared" si="94"/>
        <v>0</v>
      </c>
      <c r="T184" s="13">
        <f t="shared" si="94"/>
        <v>0</v>
      </c>
      <c r="U184" s="13">
        <f t="shared" si="94"/>
        <v>0</v>
      </c>
      <c r="V184" s="13">
        <f t="shared" si="94"/>
        <v>0</v>
      </c>
      <c r="W184" s="13">
        <f t="shared" si="94"/>
        <v>0</v>
      </c>
      <c r="X184" s="13">
        <f t="shared" si="94"/>
        <v>0</v>
      </c>
      <c r="Y184" s="13">
        <f t="shared" si="94"/>
        <v>0</v>
      </c>
      <c r="Z184" s="13">
        <f t="shared" si="94"/>
        <v>0</v>
      </c>
      <c r="AA184" s="13">
        <f t="shared" si="94"/>
        <v>0</v>
      </c>
    </row>
    <row r="185" spans="1:27" hidden="1" x14ac:dyDescent="0.25">
      <c r="A185" s="746"/>
      <c r="B185" s="169" t="s">
        <v>0</v>
      </c>
      <c r="C185" s="13">
        <f t="shared" ref="C185:C196" si="95">((C4*0.5)-C40)*C76*C150*C$106</f>
        <v>0</v>
      </c>
      <c r="D185" s="13">
        <f t="shared" ref="D185:AA185" si="96">((D4*0.5)+C22-D40)*D76*D150*D$106</f>
        <v>0</v>
      </c>
      <c r="E185" s="13">
        <f t="shared" si="96"/>
        <v>0</v>
      </c>
      <c r="F185" s="13">
        <f t="shared" si="96"/>
        <v>0</v>
      </c>
      <c r="G185" s="13">
        <f t="shared" si="96"/>
        <v>0</v>
      </c>
      <c r="H185" s="13">
        <f t="shared" si="96"/>
        <v>0</v>
      </c>
      <c r="I185" s="13">
        <f t="shared" si="96"/>
        <v>0</v>
      </c>
      <c r="J185" s="13">
        <f t="shared" si="96"/>
        <v>0</v>
      </c>
      <c r="K185" s="13">
        <f t="shared" si="96"/>
        <v>0</v>
      </c>
      <c r="L185" s="13">
        <f t="shared" si="96"/>
        <v>0</v>
      </c>
      <c r="M185" s="13">
        <f t="shared" si="96"/>
        <v>0</v>
      </c>
      <c r="N185" s="13">
        <f t="shared" si="96"/>
        <v>0</v>
      </c>
      <c r="O185" s="13">
        <f t="shared" si="96"/>
        <v>0</v>
      </c>
      <c r="P185" s="13">
        <f t="shared" si="96"/>
        <v>0</v>
      </c>
      <c r="Q185" s="13">
        <f t="shared" si="96"/>
        <v>0</v>
      </c>
      <c r="R185" s="13">
        <f t="shared" si="96"/>
        <v>0</v>
      </c>
      <c r="S185" s="13">
        <f t="shared" si="96"/>
        <v>0</v>
      </c>
      <c r="T185" s="13">
        <f t="shared" si="96"/>
        <v>0</v>
      </c>
      <c r="U185" s="13">
        <f t="shared" si="96"/>
        <v>0</v>
      </c>
      <c r="V185" s="13">
        <f t="shared" si="96"/>
        <v>0</v>
      </c>
      <c r="W185" s="13">
        <f t="shared" si="96"/>
        <v>0</v>
      </c>
      <c r="X185" s="13">
        <f t="shared" si="96"/>
        <v>0</v>
      </c>
      <c r="Y185" s="13">
        <f t="shared" si="96"/>
        <v>0</v>
      </c>
      <c r="Z185" s="13">
        <f t="shared" si="96"/>
        <v>0</v>
      </c>
      <c r="AA185" s="13">
        <f t="shared" si="96"/>
        <v>0</v>
      </c>
    </row>
    <row r="186" spans="1:27" hidden="1" x14ac:dyDescent="0.25">
      <c r="A186" s="746"/>
      <c r="B186" s="169" t="s">
        <v>19</v>
      </c>
      <c r="C186" s="13">
        <f t="shared" si="95"/>
        <v>0</v>
      </c>
      <c r="D186" s="13">
        <f t="shared" ref="D186:AA186" si="97">((D5*0.5)+C23-D41)*D77*D151*D$106</f>
        <v>0</v>
      </c>
      <c r="E186" s="13">
        <f t="shared" si="97"/>
        <v>0</v>
      </c>
      <c r="F186" s="13">
        <f t="shared" si="97"/>
        <v>0</v>
      </c>
      <c r="G186" s="13">
        <f t="shared" si="97"/>
        <v>0</v>
      </c>
      <c r="H186" s="13">
        <f t="shared" si="97"/>
        <v>0</v>
      </c>
      <c r="I186" s="13">
        <f t="shared" si="97"/>
        <v>0</v>
      </c>
      <c r="J186" s="13">
        <f t="shared" si="97"/>
        <v>0</v>
      </c>
      <c r="K186" s="13">
        <f t="shared" si="97"/>
        <v>0</v>
      </c>
      <c r="L186" s="13">
        <f t="shared" si="97"/>
        <v>0</v>
      </c>
      <c r="M186" s="13">
        <f t="shared" si="97"/>
        <v>0</v>
      </c>
      <c r="N186" s="13">
        <f t="shared" si="97"/>
        <v>0</v>
      </c>
      <c r="O186" s="13">
        <f t="shared" si="97"/>
        <v>0</v>
      </c>
      <c r="P186" s="13">
        <f t="shared" si="97"/>
        <v>0</v>
      </c>
      <c r="Q186" s="13">
        <f t="shared" si="97"/>
        <v>0</v>
      </c>
      <c r="R186" s="13">
        <f t="shared" si="97"/>
        <v>0</v>
      </c>
      <c r="S186" s="13">
        <f t="shared" si="97"/>
        <v>0</v>
      </c>
      <c r="T186" s="13">
        <f t="shared" si="97"/>
        <v>0</v>
      </c>
      <c r="U186" s="13">
        <f t="shared" si="97"/>
        <v>0</v>
      </c>
      <c r="V186" s="13">
        <f t="shared" si="97"/>
        <v>0</v>
      </c>
      <c r="W186" s="13">
        <f t="shared" si="97"/>
        <v>0</v>
      </c>
      <c r="X186" s="13">
        <f t="shared" si="97"/>
        <v>0</v>
      </c>
      <c r="Y186" s="13">
        <f t="shared" si="97"/>
        <v>0</v>
      </c>
      <c r="Z186" s="13">
        <f t="shared" si="97"/>
        <v>0</v>
      </c>
      <c r="AA186" s="13">
        <f t="shared" si="97"/>
        <v>0</v>
      </c>
    </row>
    <row r="187" spans="1:27" hidden="1" x14ac:dyDescent="0.25">
      <c r="A187" s="746"/>
      <c r="B187" s="169" t="s">
        <v>1</v>
      </c>
      <c r="C187" s="13">
        <f t="shared" si="95"/>
        <v>0</v>
      </c>
      <c r="D187" s="13">
        <f t="shared" ref="D187:AA187" si="98">((D6*0.5)+C24-D42)*D78*D152*D$106</f>
        <v>0</v>
      </c>
      <c r="E187" s="13">
        <f t="shared" si="98"/>
        <v>0</v>
      </c>
      <c r="F187" s="13">
        <f t="shared" si="98"/>
        <v>0</v>
      </c>
      <c r="G187" s="13">
        <f t="shared" si="98"/>
        <v>0</v>
      </c>
      <c r="H187" s="13">
        <f t="shared" si="98"/>
        <v>0</v>
      </c>
      <c r="I187" s="13">
        <f t="shared" si="98"/>
        <v>0</v>
      </c>
      <c r="J187" s="13">
        <f t="shared" si="98"/>
        <v>28.004215052050935</v>
      </c>
      <c r="K187" s="13">
        <f t="shared" si="98"/>
        <v>25.803046726145986</v>
      </c>
      <c r="L187" s="13">
        <f t="shared" si="98"/>
        <v>1.0601277153182276</v>
      </c>
      <c r="M187" s="13">
        <f t="shared" si="98"/>
        <v>0.33640880709295062</v>
      </c>
      <c r="N187" s="13">
        <f t="shared" si="98"/>
        <v>0</v>
      </c>
      <c r="O187" s="13">
        <f t="shared" si="98"/>
        <v>0</v>
      </c>
      <c r="P187" s="13">
        <f t="shared" si="98"/>
        <v>0</v>
      </c>
      <c r="Q187" s="13">
        <f t="shared" si="98"/>
        <v>0</v>
      </c>
      <c r="R187" s="13">
        <f t="shared" si="98"/>
        <v>1.190661196148151</v>
      </c>
      <c r="S187" s="13">
        <f t="shared" si="98"/>
        <v>6.4016625301490695</v>
      </c>
      <c r="T187" s="13">
        <f t="shared" si="98"/>
        <v>46.362510471150991</v>
      </c>
      <c r="U187" s="13">
        <f t="shared" si="98"/>
        <v>54.008986337245567</v>
      </c>
      <c r="V187" s="13">
        <f t="shared" si="98"/>
        <v>56.008430104101869</v>
      </c>
      <c r="W187" s="13">
        <f t="shared" si="98"/>
        <v>25.803046726145986</v>
      </c>
      <c r="X187" s="13">
        <f t="shared" si="98"/>
        <v>1.0601277153182276</v>
      </c>
      <c r="Y187" s="13">
        <f t="shared" si="98"/>
        <v>0.33640880709295062</v>
      </c>
      <c r="Z187" s="13">
        <f t="shared" si="98"/>
        <v>0</v>
      </c>
      <c r="AA187" s="13">
        <f t="shared" si="98"/>
        <v>0</v>
      </c>
    </row>
    <row r="188" spans="1:27" hidden="1" x14ac:dyDescent="0.25">
      <c r="A188" s="746"/>
      <c r="B188" s="169" t="s">
        <v>20</v>
      </c>
      <c r="C188" s="13">
        <f t="shared" si="95"/>
        <v>0</v>
      </c>
      <c r="D188" s="13">
        <f t="shared" ref="D188:AA188" si="99">((D7*0.5)+C25-D43)*D79*D153*D$106</f>
        <v>0</v>
      </c>
      <c r="E188" s="13">
        <f t="shared" si="99"/>
        <v>0</v>
      </c>
      <c r="F188" s="13">
        <f t="shared" si="99"/>
        <v>0</v>
      </c>
      <c r="G188" s="13">
        <f t="shared" si="99"/>
        <v>0</v>
      </c>
      <c r="H188" s="13">
        <f t="shared" si="99"/>
        <v>0</v>
      </c>
      <c r="I188" s="13">
        <f t="shared" si="99"/>
        <v>0</v>
      </c>
      <c r="J188" s="13">
        <f t="shared" si="99"/>
        <v>0</v>
      </c>
      <c r="K188" s="13">
        <f t="shared" si="99"/>
        <v>0</v>
      </c>
      <c r="L188" s="13">
        <f t="shared" si="99"/>
        <v>0</v>
      </c>
      <c r="M188" s="13">
        <f t="shared" si="99"/>
        <v>0</v>
      </c>
      <c r="N188" s="13">
        <f t="shared" si="99"/>
        <v>0</v>
      </c>
      <c r="O188" s="13">
        <f t="shared" si="99"/>
        <v>0</v>
      </c>
      <c r="P188" s="13">
        <f t="shared" si="99"/>
        <v>0</v>
      </c>
      <c r="Q188" s="13">
        <f t="shared" si="99"/>
        <v>0</v>
      </c>
      <c r="R188" s="13">
        <f t="shared" si="99"/>
        <v>0</v>
      </c>
      <c r="S188" s="13">
        <f t="shared" si="99"/>
        <v>0</v>
      </c>
      <c r="T188" s="13">
        <f t="shared" si="99"/>
        <v>0</v>
      </c>
      <c r="U188" s="13">
        <f t="shared" si="99"/>
        <v>0</v>
      </c>
      <c r="V188" s="13">
        <f t="shared" si="99"/>
        <v>0</v>
      </c>
      <c r="W188" s="13">
        <f t="shared" si="99"/>
        <v>0</v>
      </c>
      <c r="X188" s="13">
        <f t="shared" si="99"/>
        <v>0</v>
      </c>
      <c r="Y188" s="13">
        <f t="shared" si="99"/>
        <v>0</v>
      </c>
      <c r="Z188" s="13">
        <f t="shared" si="99"/>
        <v>0</v>
      </c>
      <c r="AA188" s="13">
        <f t="shared" si="99"/>
        <v>0</v>
      </c>
    </row>
    <row r="189" spans="1:27" hidden="1" x14ac:dyDescent="0.25">
      <c r="A189" s="746"/>
      <c r="B189" s="58" t="s">
        <v>9</v>
      </c>
      <c r="C189" s="13">
        <f t="shared" si="95"/>
        <v>0</v>
      </c>
      <c r="D189" s="13">
        <f t="shared" ref="D189:AA189" si="100">((D8*0.5)+C26-D44)*D80*D154*D$106</f>
        <v>0</v>
      </c>
      <c r="E189" s="13">
        <f t="shared" si="100"/>
        <v>0</v>
      </c>
      <c r="F189" s="13">
        <f t="shared" si="100"/>
        <v>0</v>
      </c>
      <c r="G189" s="13">
        <f t="shared" si="100"/>
        <v>0</v>
      </c>
      <c r="H189" s="13">
        <f t="shared" si="100"/>
        <v>0</v>
      </c>
      <c r="I189" s="13">
        <f t="shared" si="100"/>
        <v>0</v>
      </c>
      <c r="J189" s="13">
        <f t="shared" si="100"/>
        <v>0</v>
      </c>
      <c r="K189" s="13">
        <f t="shared" si="100"/>
        <v>5.0743270672583334</v>
      </c>
      <c r="L189" s="13">
        <f t="shared" si="100"/>
        <v>11.357912103937014</v>
      </c>
      <c r="M189" s="13">
        <f t="shared" si="100"/>
        <v>25.781427377026848</v>
      </c>
      <c r="N189" s="13">
        <f t="shared" si="100"/>
        <v>31.302721114477819</v>
      </c>
      <c r="O189" s="13">
        <f t="shared" si="100"/>
        <v>33.97072926529966</v>
      </c>
      <c r="P189" s="13">
        <f t="shared" si="100"/>
        <v>33.904323035377523</v>
      </c>
      <c r="Q189" s="13">
        <f t="shared" si="100"/>
        <v>31.373797593644692</v>
      </c>
      <c r="R189" s="13">
        <f t="shared" si="100"/>
        <v>11.663210294057251</v>
      </c>
      <c r="S189" s="13">
        <f t="shared" si="100"/>
        <v>3.9144429992780978</v>
      </c>
      <c r="T189" s="13">
        <f t="shared" si="100"/>
        <v>0</v>
      </c>
      <c r="U189" s="13">
        <f t="shared" si="100"/>
        <v>0</v>
      </c>
      <c r="V189" s="13">
        <f t="shared" si="100"/>
        <v>0</v>
      </c>
      <c r="W189" s="13">
        <f t="shared" si="100"/>
        <v>5.0743270672583334</v>
      </c>
      <c r="X189" s="13">
        <f t="shared" si="100"/>
        <v>11.357912103937014</v>
      </c>
      <c r="Y189" s="13">
        <f t="shared" si="100"/>
        <v>25.781427377026848</v>
      </c>
      <c r="Z189" s="13">
        <f t="shared" si="100"/>
        <v>31.302721114477819</v>
      </c>
      <c r="AA189" s="13">
        <f t="shared" si="100"/>
        <v>33.97072926529966</v>
      </c>
    </row>
    <row r="190" spans="1:27" hidden="1" x14ac:dyDescent="0.25">
      <c r="A190" s="746"/>
      <c r="B190" s="58" t="s">
        <v>3</v>
      </c>
      <c r="C190" s="13">
        <f t="shared" si="95"/>
        <v>0</v>
      </c>
      <c r="D190" s="13">
        <f t="shared" ref="D190:AA190" si="101">((D9*0.5)+C27-D45)*D81*D155*D$106</f>
        <v>0</v>
      </c>
      <c r="E190" s="13">
        <f t="shared" si="101"/>
        <v>0</v>
      </c>
      <c r="F190" s="13">
        <f t="shared" si="101"/>
        <v>0</v>
      </c>
      <c r="G190" s="13">
        <f t="shared" si="101"/>
        <v>0</v>
      </c>
      <c r="H190" s="13">
        <f t="shared" si="101"/>
        <v>0</v>
      </c>
      <c r="I190" s="13">
        <f t="shared" si="101"/>
        <v>0</v>
      </c>
      <c r="J190" s="13">
        <f t="shared" si="101"/>
        <v>6.6193950679560718</v>
      </c>
      <c r="K190" s="13">
        <f t="shared" si="101"/>
        <v>6.0740543031907173</v>
      </c>
      <c r="L190" s="13">
        <f t="shared" si="101"/>
        <v>0.77071214779222719</v>
      </c>
      <c r="M190" s="13">
        <f t="shared" si="101"/>
        <v>1.5556840870058244</v>
      </c>
      <c r="N190" s="13">
        <f t="shared" si="101"/>
        <v>1.8859768813736673</v>
      </c>
      <c r="O190" s="13">
        <f t="shared" si="101"/>
        <v>2.0411287474206135</v>
      </c>
      <c r="P190" s="13">
        <f t="shared" si="101"/>
        <v>2.0378236381983634</v>
      </c>
      <c r="Q190" s="13">
        <f t="shared" si="101"/>
        <v>1.9079607209567055</v>
      </c>
      <c r="R190" s="13">
        <f t="shared" si="101"/>
        <v>0.70298793784529601</v>
      </c>
      <c r="S190" s="13">
        <f t="shared" si="101"/>
        <v>1.4772062846713723</v>
      </c>
      <c r="T190" s="13">
        <f t="shared" si="101"/>
        <v>10.956459232494748</v>
      </c>
      <c r="U190" s="13">
        <f t="shared" si="101"/>
        <v>12.763841135164311</v>
      </c>
      <c r="V190" s="13">
        <f t="shared" si="101"/>
        <v>13.238790135912144</v>
      </c>
      <c r="W190" s="13">
        <f t="shared" si="101"/>
        <v>6.0740543031907173</v>
      </c>
      <c r="X190" s="13">
        <f t="shared" si="101"/>
        <v>0.77071214779222719</v>
      </c>
      <c r="Y190" s="13">
        <f t="shared" si="101"/>
        <v>1.5556840870058244</v>
      </c>
      <c r="Z190" s="13">
        <f t="shared" si="101"/>
        <v>1.8859768813736673</v>
      </c>
      <c r="AA190" s="13">
        <f t="shared" si="101"/>
        <v>2.0411287474206135</v>
      </c>
    </row>
    <row r="191" spans="1:27" ht="15.75" hidden="1" customHeight="1" x14ac:dyDescent="0.25">
      <c r="A191" s="746"/>
      <c r="B191" s="58" t="s">
        <v>4</v>
      </c>
      <c r="C191" s="13">
        <f t="shared" si="95"/>
        <v>0</v>
      </c>
      <c r="D191" s="13">
        <f t="shared" ref="D191:AA191" si="102">((D10*0.5)+C28-D46)*D82*D156*D$106</f>
        <v>0</v>
      </c>
      <c r="E191" s="13">
        <f t="shared" si="102"/>
        <v>0</v>
      </c>
      <c r="F191" s="13">
        <f t="shared" si="102"/>
        <v>0</v>
      </c>
      <c r="G191" s="13">
        <f t="shared" si="102"/>
        <v>178.43844522707437</v>
      </c>
      <c r="H191" s="13">
        <f t="shared" si="102"/>
        <v>2353.8588024569231</v>
      </c>
      <c r="I191" s="13">
        <f t="shared" si="102"/>
        <v>4159.1889523402488</v>
      </c>
      <c r="J191" s="13">
        <f t="shared" si="102"/>
        <v>3891.5094492070839</v>
      </c>
      <c r="K191" s="13">
        <f t="shared" si="102"/>
        <v>3761.5356984136401</v>
      </c>
      <c r="L191" s="13">
        <f t="shared" si="102"/>
        <v>1679.7355114565937</v>
      </c>
      <c r="M191" s="13">
        <f t="shared" si="102"/>
        <v>1278.0595112914241</v>
      </c>
      <c r="N191" s="13">
        <f t="shared" si="102"/>
        <v>1337.6666822258051</v>
      </c>
      <c r="O191" s="13">
        <f t="shared" si="102"/>
        <v>1898.4156547157652</v>
      </c>
      <c r="P191" s="13">
        <f t="shared" si="102"/>
        <v>1482.0424633137491</v>
      </c>
      <c r="Q191" s="13">
        <f t="shared" si="102"/>
        <v>1756.2785703389143</v>
      </c>
      <c r="R191" s="13">
        <f t="shared" si="102"/>
        <v>1826.2936175999171</v>
      </c>
      <c r="S191" s="13">
        <f t="shared" si="102"/>
        <v>2571.0628879955389</v>
      </c>
      <c r="T191" s="13">
        <f t="shared" si="102"/>
        <v>6056.2457862737047</v>
      </c>
      <c r="U191" s="13">
        <f t="shared" si="102"/>
        <v>7072.3520331023865</v>
      </c>
      <c r="V191" s="13">
        <f t="shared" si="102"/>
        <v>6090.8269386620887</v>
      </c>
      <c r="W191" s="13">
        <f t="shared" si="102"/>
        <v>5778.0893655671262</v>
      </c>
      <c r="X191" s="13">
        <f t="shared" si="102"/>
        <v>2580.2392091628935</v>
      </c>
      <c r="Y191" s="13">
        <f t="shared" si="102"/>
        <v>1963.2253055232943</v>
      </c>
      <c r="Z191" s="13">
        <f t="shared" si="102"/>
        <v>1620.4321615166509</v>
      </c>
      <c r="AA191" s="13">
        <f t="shared" si="102"/>
        <v>1898.4156547157652</v>
      </c>
    </row>
    <row r="192" spans="1:27" hidden="1" x14ac:dyDescent="0.25">
      <c r="A192" s="746"/>
      <c r="B192" s="58" t="s">
        <v>5</v>
      </c>
      <c r="C192" s="13">
        <f t="shared" si="95"/>
        <v>0</v>
      </c>
      <c r="D192" s="13">
        <f t="shared" ref="D192:AA192" si="103">((D11*0.5)+C29-D47)*D83*D157*D$106</f>
        <v>0</v>
      </c>
      <c r="E192" s="13">
        <f t="shared" si="103"/>
        <v>0</v>
      </c>
      <c r="F192" s="13">
        <f t="shared" si="103"/>
        <v>0</v>
      </c>
      <c r="G192" s="13">
        <f t="shared" si="103"/>
        <v>0</v>
      </c>
      <c r="H192" s="13">
        <f t="shared" si="103"/>
        <v>0</v>
      </c>
      <c r="I192" s="13">
        <f t="shared" si="103"/>
        <v>0</v>
      </c>
      <c r="J192" s="13">
        <f t="shared" si="103"/>
        <v>0</v>
      </c>
      <c r="K192" s="13">
        <f t="shared" si="103"/>
        <v>0</v>
      </c>
      <c r="L192" s="13">
        <f t="shared" si="103"/>
        <v>0</v>
      </c>
      <c r="M192" s="13">
        <f t="shared" si="103"/>
        <v>0</v>
      </c>
      <c r="N192" s="13">
        <f t="shared" si="103"/>
        <v>0</v>
      </c>
      <c r="O192" s="13">
        <f t="shared" si="103"/>
        <v>0</v>
      </c>
      <c r="P192" s="13">
        <f t="shared" si="103"/>
        <v>0</v>
      </c>
      <c r="Q192" s="13">
        <f t="shared" si="103"/>
        <v>0</v>
      </c>
      <c r="R192" s="13">
        <f t="shared" si="103"/>
        <v>0</v>
      </c>
      <c r="S192" s="13">
        <f t="shared" si="103"/>
        <v>0</v>
      </c>
      <c r="T192" s="13">
        <f t="shared" si="103"/>
        <v>0</v>
      </c>
      <c r="U192" s="13">
        <f t="shared" si="103"/>
        <v>0</v>
      </c>
      <c r="V192" s="13">
        <f t="shared" si="103"/>
        <v>0</v>
      </c>
      <c r="W192" s="13">
        <f t="shared" si="103"/>
        <v>0</v>
      </c>
      <c r="X192" s="13">
        <f t="shared" si="103"/>
        <v>0</v>
      </c>
      <c r="Y192" s="13">
        <f t="shared" si="103"/>
        <v>0</v>
      </c>
      <c r="Z192" s="13">
        <f t="shared" si="103"/>
        <v>0</v>
      </c>
      <c r="AA192" s="13">
        <f t="shared" si="103"/>
        <v>0</v>
      </c>
    </row>
    <row r="193" spans="1:27" hidden="1" x14ac:dyDescent="0.25">
      <c r="A193" s="746"/>
      <c r="B193" s="58" t="s">
        <v>21</v>
      </c>
      <c r="C193" s="13">
        <f t="shared" si="95"/>
        <v>0</v>
      </c>
      <c r="D193" s="13">
        <f t="shared" ref="D193:AA193" si="104">((D12*0.5)+C30-D48)*D84*D158*D$106</f>
        <v>0</v>
      </c>
      <c r="E193" s="13">
        <f t="shared" si="104"/>
        <v>0</v>
      </c>
      <c r="F193" s="13">
        <f t="shared" si="104"/>
        <v>0</v>
      </c>
      <c r="G193" s="13">
        <f t="shared" si="104"/>
        <v>0</v>
      </c>
      <c r="H193" s="13">
        <f t="shared" si="104"/>
        <v>0</v>
      </c>
      <c r="I193" s="13">
        <f t="shared" si="104"/>
        <v>0</v>
      </c>
      <c r="J193" s="13">
        <f t="shared" si="104"/>
        <v>0</v>
      </c>
      <c r="K193" s="13">
        <f t="shared" si="104"/>
        <v>0</v>
      </c>
      <c r="L193" s="13">
        <f t="shared" si="104"/>
        <v>0</v>
      </c>
      <c r="M193" s="13">
        <f t="shared" si="104"/>
        <v>0</v>
      </c>
      <c r="N193" s="13">
        <f t="shared" si="104"/>
        <v>0</v>
      </c>
      <c r="O193" s="13">
        <f t="shared" si="104"/>
        <v>0</v>
      </c>
      <c r="P193" s="13">
        <f t="shared" si="104"/>
        <v>0</v>
      </c>
      <c r="Q193" s="13">
        <f t="shared" si="104"/>
        <v>0</v>
      </c>
      <c r="R193" s="13">
        <f t="shared" si="104"/>
        <v>0</v>
      </c>
      <c r="S193" s="13">
        <f t="shared" si="104"/>
        <v>0</v>
      </c>
      <c r="T193" s="13">
        <f t="shared" si="104"/>
        <v>0</v>
      </c>
      <c r="U193" s="13">
        <f t="shared" si="104"/>
        <v>0</v>
      </c>
      <c r="V193" s="13">
        <f t="shared" si="104"/>
        <v>0</v>
      </c>
      <c r="W193" s="13">
        <f t="shared" si="104"/>
        <v>0</v>
      </c>
      <c r="X193" s="13">
        <f t="shared" si="104"/>
        <v>0</v>
      </c>
      <c r="Y193" s="13">
        <f t="shared" si="104"/>
        <v>0</v>
      </c>
      <c r="Z193" s="13">
        <f t="shared" si="104"/>
        <v>0</v>
      </c>
      <c r="AA193" s="13">
        <f t="shared" si="104"/>
        <v>0</v>
      </c>
    </row>
    <row r="194" spans="1:27" hidden="1" x14ac:dyDescent="0.25">
      <c r="A194" s="746"/>
      <c r="B194" s="58" t="s">
        <v>22</v>
      </c>
      <c r="C194" s="13">
        <f t="shared" si="95"/>
        <v>0</v>
      </c>
      <c r="D194" s="13">
        <f t="shared" ref="D194:AA194" si="105">((D13*0.5)+C31-D49)*D85*D159*D$106</f>
        <v>0</v>
      </c>
      <c r="E194" s="13">
        <f t="shared" si="105"/>
        <v>0</v>
      </c>
      <c r="F194" s="13">
        <f t="shared" si="105"/>
        <v>0</v>
      </c>
      <c r="G194" s="13">
        <f t="shared" si="105"/>
        <v>0</v>
      </c>
      <c r="H194" s="13">
        <f t="shared" si="105"/>
        <v>0</v>
      </c>
      <c r="I194" s="13">
        <f t="shared" si="105"/>
        <v>0</v>
      </c>
      <c r="J194" s="13">
        <f t="shared" si="105"/>
        <v>0</v>
      </c>
      <c r="K194" s="13">
        <f t="shared" si="105"/>
        <v>0</v>
      </c>
      <c r="L194" s="13">
        <f t="shared" si="105"/>
        <v>0</v>
      </c>
      <c r="M194" s="13">
        <f t="shared" si="105"/>
        <v>0</v>
      </c>
      <c r="N194" s="13">
        <f t="shared" si="105"/>
        <v>0</v>
      </c>
      <c r="O194" s="13">
        <f t="shared" si="105"/>
        <v>0</v>
      </c>
      <c r="P194" s="13">
        <f t="shared" si="105"/>
        <v>0</v>
      </c>
      <c r="Q194" s="13">
        <f t="shared" si="105"/>
        <v>0</v>
      </c>
      <c r="R194" s="13">
        <f t="shared" si="105"/>
        <v>0</v>
      </c>
      <c r="S194" s="13">
        <f t="shared" si="105"/>
        <v>0</v>
      </c>
      <c r="T194" s="13">
        <f t="shared" si="105"/>
        <v>0</v>
      </c>
      <c r="U194" s="13">
        <f t="shared" si="105"/>
        <v>0</v>
      </c>
      <c r="V194" s="13">
        <f t="shared" si="105"/>
        <v>0</v>
      </c>
      <c r="W194" s="13">
        <f t="shared" si="105"/>
        <v>0</v>
      </c>
      <c r="X194" s="13">
        <f t="shared" si="105"/>
        <v>0</v>
      </c>
      <c r="Y194" s="13">
        <f t="shared" si="105"/>
        <v>0</v>
      </c>
      <c r="Z194" s="13">
        <f t="shared" si="105"/>
        <v>0</v>
      </c>
      <c r="AA194" s="13">
        <f t="shared" si="105"/>
        <v>0</v>
      </c>
    </row>
    <row r="195" spans="1:27" ht="15.75" hidden="1" customHeight="1" x14ac:dyDescent="0.25">
      <c r="A195" s="746"/>
      <c r="B195" s="58" t="s">
        <v>7</v>
      </c>
      <c r="C195" s="13">
        <f t="shared" si="95"/>
        <v>0</v>
      </c>
      <c r="D195" s="13">
        <f t="shared" ref="D195:AA195" si="106">((D14*0.5)+C32-D50)*D86*D160*D$106</f>
        <v>0</v>
      </c>
      <c r="E195" s="13">
        <f t="shared" si="106"/>
        <v>0</v>
      </c>
      <c r="F195" s="13">
        <f t="shared" si="106"/>
        <v>0</v>
      </c>
      <c r="G195" s="13">
        <f t="shared" si="106"/>
        <v>0</v>
      </c>
      <c r="H195" s="13">
        <f t="shared" si="106"/>
        <v>0</v>
      </c>
      <c r="I195" s="13">
        <f t="shared" si="106"/>
        <v>0</v>
      </c>
      <c r="J195" s="13">
        <f t="shared" si="106"/>
        <v>0</v>
      </c>
      <c r="K195" s="13">
        <f t="shared" si="106"/>
        <v>0</v>
      </c>
      <c r="L195" s="13">
        <f t="shared" si="106"/>
        <v>0</v>
      </c>
      <c r="M195" s="13">
        <f t="shared" si="106"/>
        <v>0</v>
      </c>
      <c r="N195" s="13">
        <f t="shared" si="106"/>
        <v>0</v>
      </c>
      <c r="O195" s="13">
        <f t="shared" si="106"/>
        <v>0</v>
      </c>
      <c r="P195" s="13">
        <f t="shared" si="106"/>
        <v>0</v>
      </c>
      <c r="Q195" s="13">
        <f t="shared" si="106"/>
        <v>0</v>
      </c>
      <c r="R195" s="13">
        <f t="shared" si="106"/>
        <v>0</v>
      </c>
      <c r="S195" s="13">
        <f t="shared" si="106"/>
        <v>0</v>
      </c>
      <c r="T195" s="13">
        <f t="shared" si="106"/>
        <v>0</v>
      </c>
      <c r="U195" s="13">
        <f t="shared" si="106"/>
        <v>0</v>
      </c>
      <c r="V195" s="13">
        <f t="shared" si="106"/>
        <v>0</v>
      </c>
      <c r="W195" s="13">
        <f t="shared" si="106"/>
        <v>0</v>
      </c>
      <c r="X195" s="13">
        <f t="shared" si="106"/>
        <v>0</v>
      </c>
      <c r="Y195" s="13">
        <f t="shared" si="106"/>
        <v>0</v>
      </c>
      <c r="Z195" s="13">
        <f t="shared" si="106"/>
        <v>0</v>
      </c>
      <c r="AA195" s="13">
        <f t="shared" si="106"/>
        <v>0</v>
      </c>
    </row>
    <row r="196" spans="1:27" ht="15.75" hidden="1" customHeight="1" x14ac:dyDescent="0.25">
      <c r="A196" s="746"/>
      <c r="B196" s="58" t="s">
        <v>8</v>
      </c>
      <c r="C196" s="13">
        <f t="shared" si="95"/>
        <v>0</v>
      </c>
      <c r="D196" s="13">
        <f t="shared" ref="D196:AA196" si="107">((D15*0.5)+C33-D51)*D87*D161*D$106</f>
        <v>0</v>
      </c>
      <c r="E196" s="13">
        <f t="shared" si="107"/>
        <v>0</v>
      </c>
      <c r="F196" s="13">
        <f t="shared" si="107"/>
        <v>0</v>
      </c>
      <c r="G196" s="13">
        <f t="shared" si="107"/>
        <v>0</v>
      </c>
      <c r="H196" s="13">
        <f t="shared" si="107"/>
        <v>0</v>
      </c>
      <c r="I196" s="13">
        <f t="shared" si="107"/>
        <v>0</v>
      </c>
      <c r="J196" s="13">
        <f t="shared" si="107"/>
        <v>0</v>
      </c>
      <c r="K196" s="13">
        <f t="shared" si="107"/>
        <v>0</v>
      </c>
      <c r="L196" s="13">
        <f t="shared" si="107"/>
        <v>0</v>
      </c>
      <c r="M196" s="13">
        <f t="shared" si="107"/>
        <v>0</v>
      </c>
      <c r="N196" s="13">
        <f t="shared" si="107"/>
        <v>0</v>
      </c>
      <c r="O196" s="13">
        <f t="shared" si="107"/>
        <v>0</v>
      </c>
      <c r="P196" s="13">
        <f t="shared" si="107"/>
        <v>0</v>
      </c>
      <c r="Q196" s="13">
        <f t="shared" si="107"/>
        <v>0</v>
      </c>
      <c r="R196" s="13">
        <f t="shared" si="107"/>
        <v>0</v>
      </c>
      <c r="S196" s="13">
        <f t="shared" si="107"/>
        <v>0</v>
      </c>
      <c r="T196" s="13">
        <f t="shared" si="107"/>
        <v>0</v>
      </c>
      <c r="U196" s="13">
        <f t="shared" si="107"/>
        <v>0</v>
      </c>
      <c r="V196" s="13">
        <f t="shared" si="107"/>
        <v>0</v>
      </c>
      <c r="W196" s="13">
        <f t="shared" si="107"/>
        <v>0</v>
      </c>
      <c r="X196" s="13">
        <f t="shared" si="107"/>
        <v>0</v>
      </c>
      <c r="Y196" s="13">
        <f t="shared" si="107"/>
        <v>0</v>
      </c>
      <c r="Z196" s="13">
        <f t="shared" si="107"/>
        <v>0</v>
      </c>
      <c r="AA196" s="13">
        <f t="shared" si="107"/>
        <v>0</v>
      </c>
    </row>
    <row r="197" spans="1:27" ht="15.75" hidden="1" customHeight="1" x14ac:dyDescent="0.25">
      <c r="A197" s="746"/>
      <c r="B197" s="8"/>
      <c r="C197" s="2"/>
      <c r="D197" s="2"/>
      <c r="E197" s="2"/>
      <c r="F197" s="2"/>
      <c r="G197" s="2"/>
      <c r="H197" s="2"/>
      <c r="I197" s="2"/>
      <c r="J197" s="2"/>
      <c r="K197" s="2"/>
      <c r="L197" s="2"/>
      <c r="M197" s="2"/>
      <c r="N197" s="2"/>
      <c r="O197" s="2"/>
      <c r="P197" s="2"/>
      <c r="Q197" s="2"/>
      <c r="R197" s="2"/>
      <c r="S197" s="2"/>
      <c r="T197" s="2"/>
      <c r="U197" s="2"/>
      <c r="V197" s="2"/>
      <c r="W197" s="2"/>
      <c r="X197" s="2"/>
      <c r="Y197" s="2"/>
      <c r="Z197" s="2"/>
      <c r="AA197" s="2"/>
    </row>
    <row r="198" spans="1:27" ht="15.75" hidden="1" customHeight="1" x14ac:dyDescent="0.25">
      <c r="A198" s="746"/>
      <c r="B198" s="168" t="s">
        <v>24</v>
      </c>
      <c r="C198" s="13">
        <f>SUM(C184:C197)</f>
        <v>0</v>
      </c>
      <c r="D198" s="13">
        <f>SUM(D184:D197)</f>
        <v>0</v>
      </c>
      <c r="E198" s="13">
        <f t="shared" ref="E198:AA198" si="108">SUM(E184:E197)</f>
        <v>0</v>
      </c>
      <c r="F198" s="13">
        <f t="shared" si="108"/>
        <v>0</v>
      </c>
      <c r="G198" s="13">
        <f t="shared" si="108"/>
        <v>178.43844522707437</v>
      </c>
      <c r="H198" s="13">
        <f t="shared" si="108"/>
        <v>2353.8588024569231</v>
      </c>
      <c r="I198" s="13">
        <f t="shared" si="108"/>
        <v>4159.1889523402488</v>
      </c>
      <c r="J198" s="13">
        <f t="shared" si="108"/>
        <v>3926.1330593270909</v>
      </c>
      <c r="K198" s="13">
        <f t="shared" si="108"/>
        <v>3798.4871265102352</v>
      </c>
      <c r="L198" s="13">
        <f t="shared" si="108"/>
        <v>1692.9242634236412</v>
      </c>
      <c r="M198" s="13">
        <f t="shared" si="108"/>
        <v>1305.7330315625497</v>
      </c>
      <c r="N198" s="13">
        <f t="shared" si="108"/>
        <v>1370.8553802216566</v>
      </c>
      <c r="O198" s="13">
        <f t="shared" si="108"/>
        <v>1934.4275127284855</v>
      </c>
      <c r="P198" s="13">
        <f t="shared" si="108"/>
        <v>1517.984609987325</v>
      </c>
      <c r="Q198" s="13">
        <f t="shared" si="108"/>
        <v>1789.5603286535156</v>
      </c>
      <c r="R198" s="13">
        <f t="shared" si="108"/>
        <v>1839.8504770279678</v>
      </c>
      <c r="S198" s="13">
        <f t="shared" si="108"/>
        <v>2582.8561998096375</v>
      </c>
      <c r="T198" s="13">
        <f t="shared" si="108"/>
        <v>6113.5647559773506</v>
      </c>
      <c r="U198" s="13">
        <f t="shared" si="108"/>
        <v>7139.124860574796</v>
      </c>
      <c r="V198" s="13">
        <f t="shared" si="108"/>
        <v>6160.0741589021027</v>
      </c>
      <c r="W198" s="13">
        <f t="shared" si="108"/>
        <v>5815.0407936637212</v>
      </c>
      <c r="X198" s="13">
        <f t="shared" si="108"/>
        <v>2593.4279611299412</v>
      </c>
      <c r="Y198" s="13">
        <f t="shared" si="108"/>
        <v>1990.89882579442</v>
      </c>
      <c r="Z198" s="13">
        <f t="shared" si="108"/>
        <v>1653.6208595125024</v>
      </c>
      <c r="AA198" s="13">
        <f t="shared" si="108"/>
        <v>1934.4275127284855</v>
      </c>
    </row>
    <row r="199" spans="1:27" ht="16.5" hidden="1" customHeight="1" x14ac:dyDescent="0.25">
      <c r="A199" s="747"/>
      <c r="B199" s="94" t="s">
        <v>25</v>
      </c>
      <c r="C199" s="14">
        <f>C198</f>
        <v>0</v>
      </c>
      <c r="D199" s="14">
        <f>C199+D198</f>
        <v>0</v>
      </c>
      <c r="E199" s="14">
        <f t="shared" ref="E199:AA199" si="109">D199+E198</f>
        <v>0</v>
      </c>
      <c r="F199" s="14">
        <f t="shared" si="109"/>
        <v>0</v>
      </c>
      <c r="G199" s="14">
        <f t="shared" si="109"/>
        <v>178.43844522707437</v>
      </c>
      <c r="H199" s="14">
        <f t="shared" si="109"/>
        <v>2532.2972476839973</v>
      </c>
      <c r="I199" s="14">
        <f t="shared" si="109"/>
        <v>6691.4862000242465</v>
      </c>
      <c r="J199" s="14">
        <f t="shared" si="109"/>
        <v>10617.619259351337</v>
      </c>
      <c r="K199" s="14">
        <f t="shared" si="109"/>
        <v>14416.106385861573</v>
      </c>
      <c r="L199" s="14">
        <f t="shared" si="109"/>
        <v>16109.030649285214</v>
      </c>
      <c r="M199" s="14">
        <f t="shared" si="109"/>
        <v>17414.763680847765</v>
      </c>
      <c r="N199" s="14">
        <f t="shared" si="109"/>
        <v>18785.619061069421</v>
      </c>
      <c r="O199" s="14">
        <f t="shared" si="109"/>
        <v>20720.046573797907</v>
      </c>
      <c r="P199" s="14">
        <f t="shared" si="109"/>
        <v>22238.031183785231</v>
      </c>
      <c r="Q199" s="14">
        <f t="shared" si="109"/>
        <v>24027.591512438747</v>
      </c>
      <c r="R199" s="14">
        <f t="shared" si="109"/>
        <v>25867.441989466715</v>
      </c>
      <c r="S199" s="14">
        <f t="shared" si="109"/>
        <v>28450.298189276353</v>
      </c>
      <c r="T199" s="14">
        <f t="shared" si="109"/>
        <v>34563.862945253706</v>
      </c>
      <c r="U199" s="14">
        <f t="shared" si="109"/>
        <v>41702.987805828503</v>
      </c>
      <c r="V199" s="14">
        <f t="shared" si="109"/>
        <v>47863.061964730608</v>
      </c>
      <c r="W199" s="14">
        <f t="shared" si="109"/>
        <v>53678.102758394329</v>
      </c>
      <c r="X199" s="14">
        <f t="shared" si="109"/>
        <v>56271.530719524271</v>
      </c>
      <c r="Y199" s="14">
        <f t="shared" si="109"/>
        <v>58262.429545318693</v>
      </c>
      <c r="Z199" s="14">
        <f t="shared" si="109"/>
        <v>59916.050404831192</v>
      </c>
      <c r="AA199" s="14">
        <f t="shared" si="109"/>
        <v>61850.477917559678</v>
      </c>
    </row>
    <row r="200" spans="1:27" hidden="1" x14ac:dyDescent="0.25">
      <c r="A200" s="68"/>
      <c r="B200" s="68" t="s">
        <v>116</v>
      </c>
      <c r="C200" s="73">
        <f>C179+C198</f>
        <v>0</v>
      </c>
      <c r="D200" s="73"/>
      <c r="E200" s="73">
        <f>E179+E198</f>
        <v>0</v>
      </c>
      <c r="F200" s="73">
        <f t="shared" ref="F200:N200" si="110">F179+F198</f>
        <v>0</v>
      </c>
      <c r="G200" s="73">
        <f t="shared" si="110"/>
        <v>2868.9098233556674</v>
      </c>
      <c r="H200" s="73">
        <f t="shared" si="110"/>
        <v>17417.235262878687</v>
      </c>
      <c r="I200" s="73">
        <f t="shared" si="110"/>
        <v>32278.1684985188</v>
      </c>
      <c r="J200" s="73">
        <f t="shared" si="110"/>
        <v>29060.483698069831</v>
      </c>
      <c r="K200" s="73">
        <f t="shared" si="110"/>
        <v>30040.235079872102</v>
      </c>
      <c r="L200" s="73">
        <f t="shared" si="110"/>
        <v>19154.298678120314</v>
      </c>
      <c r="M200" s="73">
        <f t="shared" si="110"/>
        <v>15837.287062966105</v>
      </c>
      <c r="N200" s="73">
        <f t="shared" si="110"/>
        <v>20707.969200091233</v>
      </c>
    </row>
    <row r="201" spans="1:27" hidden="1" x14ac:dyDescent="0.25">
      <c r="A201" s="68"/>
      <c r="B201" s="68" t="s">
        <v>163</v>
      </c>
      <c r="C201" s="71">
        <f t="shared" ref="C201:AA201" si="111">C200-C124</f>
        <v>0</v>
      </c>
      <c r="D201" s="71">
        <f t="shared" si="111"/>
        <v>0</v>
      </c>
      <c r="E201" s="71">
        <f t="shared" si="111"/>
        <v>0</v>
      </c>
      <c r="F201" s="71">
        <f t="shared" si="111"/>
        <v>0</v>
      </c>
      <c r="G201" s="71">
        <f t="shared" si="111"/>
        <v>0</v>
      </c>
      <c r="H201" s="71">
        <f t="shared" si="111"/>
        <v>0</v>
      </c>
      <c r="I201" s="71">
        <f t="shared" si="111"/>
        <v>0</v>
      </c>
      <c r="J201" s="71">
        <f t="shared" si="111"/>
        <v>0</v>
      </c>
      <c r="K201" s="71">
        <f t="shared" si="111"/>
        <v>0</v>
      </c>
      <c r="L201" s="71">
        <f t="shared" si="111"/>
        <v>0</v>
      </c>
      <c r="M201" s="71">
        <f t="shared" si="111"/>
        <v>0</v>
      </c>
      <c r="N201" s="71">
        <f t="shared" si="111"/>
        <v>0</v>
      </c>
      <c r="O201" s="71">
        <f t="shared" si="111"/>
        <v>-27217.759084399444</v>
      </c>
      <c r="P201" s="71">
        <f t="shared" si="111"/>
        <v>-21172.358330602303</v>
      </c>
      <c r="Q201" s="71">
        <f t="shared" si="111"/>
        <v>-23985.981498730624</v>
      </c>
      <c r="R201" s="71">
        <f t="shared" si="111"/>
        <v>-23680.954340507316</v>
      </c>
      <c r="S201" s="71">
        <f t="shared" si="111"/>
        <v>-30309.685811443294</v>
      </c>
      <c r="T201" s="71">
        <f t="shared" si="111"/>
        <v>-45161.634420121394</v>
      </c>
      <c r="U201" s="71">
        <f t="shared" si="111"/>
        <v>-55320.345286819953</v>
      </c>
      <c r="V201" s="71">
        <f t="shared" si="111"/>
        <v>-45576.676932609254</v>
      </c>
      <c r="W201" s="71">
        <f t="shared" si="111"/>
        <v>-46027.762009626509</v>
      </c>
      <c r="X201" s="71">
        <f t="shared" si="111"/>
        <v>-29344.229518156852</v>
      </c>
      <c r="Y201" s="71">
        <f t="shared" si="111"/>
        <v>-24172.719064061755</v>
      </c>
      <c r="Z201" s="71">
        <f t="shared" si="111"/>
        <v>-24987.068139224721</v>
      </c>
      <c r="AA201" s="71">
        <f t="shared" si="111"/>
        <v>-27217.759084399444</v>
      </c>
    </row>
    <row r="202" spans="1:27" hidden="1" x14ac:dyDescent="0.25">
      <c r="A202" s="68"/>
      <c r="B202" s="68"/>
      <c r="C202" s="71"/>
      <c r="D202" s="71"/>
      <c r="E202" s="71"/>
      <c r="F202" s="71"/>
      <c r="G202" s="71"/>
      <c r="H202" s="71"/>
      <c r="I202" s="71"/>
      <c r="J202" s="71"/>
      <c r="K202" s="71"/>
      <c r="L202" s="71"/>
      <c r="M202" s="71"/>
      <c r="N202" s="71"/>
    </row>
    <row r="203" spans="1:27" ht="15.75" hidden="1" thickBot="1" x14ac:dyDescent="0.3">
      <c r="A203" s="68"/>
      <c r="B203" s="179" t="s">
        <v>37</v>
      </c>
      <c r="C203" s="102">
        <f>C$2</f>
        <v>45658</v>
      </c>
      <c r="D203" s="102">
        <f t="shared" ref="D203:AA203" si="112">D$2</f>
        <v>45689</v>
      </c>
      <c r="E203" s="102">
        <f t="shared" si="112"/>
        <v>45717</v>
      </c>
      <c r="F203" s="102">
        <f t="shared" si="112"/>
        <v>45748</v>
      </c>
      <c r="G203" s="102">
        <f t="shared" si="112"/>
        <v>45778</v>
      </c>
      <c r="H203" s="102">
        <f t="shared" si="112"/>
        <v>45809</v>
      </c>
      <c r="I203" s="102">
        <f t="shared" si="112"/>
        <v>45839</v>
      </c>
      <c r="J203" s="102">
        <f t="shared" si="112"/>
        <v>45870</v>
      </c>
      <c r="K203" s="102">
        <f t="shared" si="112"/>
        <v>45901</v>
      </c>
      <c r="L203" s="102">
        <f t="shared" si="112"/>
        <v>45931</v>
      </c>
      <c r="M203" s="102">
        <f t="shared" si="112"/>
        <v>45962</v>
      </c>
      <c r="N203" s="102">
        <f t="shared" si="112"/>
        <v>45992</v>
      </c>
      <c r="O203" s="102">
        <f t="shared" si="112"/>
        <v>46023</v>
      </c>
      <c r="P203" s="102">
        <f t="shared" si="112"/>
        <v>46054</v>
      </c>
      <c r="Q203" s="102">
        <f t="shared" si="112"/>
        <v>46082</v>
      </c>
      <c r="R203" s="102">
        <f t="shared" si="112"/>
        <v>46113</v>
      </c>
      <c r="S203" s="102">
        <f t="shared" si="112"/>
        <v>46143</v>
      </c>
      <c r="T203" s="102">
        <f t="shared" si="112"/>
        <v>46174</v>
      </c>
      <c r="U203" s="102">
        <f t="shared" si="112"/>
        <v>46204</v>
      </c>
      <c r="V203" s="102">
        <f t="shared" si="112"/>
        <v>46235</v>
      </c>
      <c r="W203" s="102">
        <f t="shared" si="112"/>
        <v>46266</v>
      </c>
      <c r="X203" s="102">
        <f t="shared" si="112"/>
        <v>46296</v>
      </c>
      <c r="Y203" s="102">
        <f t="shared" si="112"/>
        <v>46327</v>
      </c>
      <c r="Z203" s="102">
        <f t="shared" si="112"/>
        <v>46357</v>
      </c>
      <c r="AA203" s="102">
        <f t="shared" si="112"/>
        <v>46388</v>
      </c>
    </row>
    <row r="204" spans="1:27" hidden="1" x14ac:dyDescent="0.25">
      <c r="A204" s="68"/>
      <c r="B204" s="178" t="s">
        <v>117</v>
      </c>
      <c r="C204" s="81">
        <f>C179*'YTD PROGRAM SUMMARY'!C39</f>
        <v>0</v>
      </c>
      <c r="D204" s="81">
        <f>D179*'YTD PROGRAM SUMMARY'!D39</f>
        <v>0</v>
      </c>
      <c r="E204" s="81">
        <f>E179*'YTD PROGRAM SUMMARY'!E39</f>
        <v>0</v>
      </c>
      <c r="F204" s="81">
        <f>F179*'YTD PROGRAM SUMMARY'!F39</f>
        <v>0</v>
      </c>
      <c r="G204" s="81">
        <f>G179*'YTD PROGRAM SUMMARY'!G39</f>
        <v>2690.4713781285932</v>
      </c>
      <c r="H204" s="81">
        <f>H179*'YTD PROGRAM SUMMARY'!H39</f>
        <v>15063.376460421765</v>
      </c>
      <c r="I204" s="81">
        <f>I179*'YTD PROGRAM SUMMARY'!I39</f>
        <v>28118.979546178551</v>
      </c>
      <c r="J204" s="81">
        <f>J179*'YTD PROGRAM SUMMARY'!J39</f>
        <v>25134.350638742741</v>
      </c>
      <c r="K204" s="81">
        <f>K179*'YTD PROGRAM SUMMARY'!K39</f>
        <v>26241.747953361868</v>
      </c>
      <c r="L204" s="81">
        <f>L179*'YTD PROGRAM SUMMARY'!L39</f>
        <v>17461.374414696675</v>
      </c>
      <c r="M204" s="81">
        <f>M179*'YTD PROGRAM SUMMARY'!M39</f>
        <v>0</v>
      </c>
      <c r="N204" s="81">
        <f>N179*'YTD PROGRAM SUMMARY'!N39</f>
        <v>0</v>
      </c>
      <c r="O204" s="151">
        <f>O179*'YTD PROGRAM SUMMARY'!O39</f>
        <v>0</v>
      </c>
      <c r="P204" s="151">
        <f>P179*'YTD PROGRAM SUMMARY'!P39</f>
        <v>0</v>
      </c>
      <c r="Q204" s="151">
        <f>Q179*'YTD PROGRAM SUMMARY'!Q39</f>
        <v>0</v>
      </c>
      <c r="R204" s="151">
        <f>R179*'YTD PROGRAM SUMMARY'!R39</f>
        <v>0</v>
      </c>
      <c r="S204" s="151">
        <f>S179*'YTD PROGRAM SUMMARY'!S39</f>
        <v>0</v>
      </c>
      <c r="T204" s="151">
        <f>T179*'YTD PROGRAM SUMMARY'!T39</f>
        <v>0</v>
      </c>
      <c r="U204" s="151">
        <f>U179*'YTD PROGRAM SUMMARY'!U39</f>
        <v>0</v>
      </c>
      <c r="V204" s="151">
        <f>V179*'YTD PROGRAM SUMMARY'!V39</f>
        <v>0</v>
      </c>
      <c r="W204" s="151">
        <f>W179*'YTD PROGRAM SUMMARY'!W39</f>
        <v>0</v>
      </c>
      <c r="X204" s="151">
        <f>X179*'YTD PROGRAM SUMMARY'!X39</f>
        <v>0</v>
      </c>
      <c r="Y204" s="151">
        <f>Y179*'YTD PROGRAM SUMMARY'!Y39</f>
        <v>0</v>
      </c>
      <c r="Z204" s="151">
        <f>Z179*'YTD PROGRAM SUMMARY'!Z39</f>
        <v>0</v>
      </c>
      <c r="AA204" s="151">
        <f>AA179*'YTD PROGRAM SUMMARY'!AA39</f>
        <v>0</v>
      </c>
    </row>
    <row r="205" spans="1:27" ht="15.75" hidden="1" thickBot="1" x14ac:dyDescent="0.3">
      <c r="A205" s="68"/>
      <c r="B205" s="60" t="s">
        <v>118</v>
      </c>
      <c r="C205" s="74">
        <f>C198*'YTD PROGRAM SUMMARY'!C39</f>
        <v>0</v>
      </c>
      <c r="D205" s="74">
        <f>D198*'YTD PROGRAM SUMMARY'!D39</f>
        <v>0</v>
      </c>
      <c r="E205" s="74">
        <f>E198*'YTD PROGRAM SUMMARY'!E39</f>
        <v>0</v>
      </c>
      <c r="F205" s="74">
        <f>F198*'YTD PROGRAM SUMMARY'!F39</f>
        <v>0</v>
      </c>
      <c r="G205" s="74">
        <f>G198*'YTD PROGRAM SUMMARY'!G39</f>
        <v>178.43844522707437</v>
      </c>
      <c r="H205" s="74">
        <f>H198*'YTD PROGRAM SUMMARY'!H39</f>
        <v>2353.8588024569231</v>
      </c>
      <c r="I205" s="74">
        <f>I198*'YTD PROGRAM SUMMARY'!I39</f>
        <v>4159.1889523402488</v>
      </c>
      <c r="J205" s="74">
        <f>J198*'YTD PROGRAM SUMMARY'!J39</f>
        <v>3926.1330593270909</v>
      </c>
      <c r="K205" s="74">
        <f>K198*'YTD PROGRAM SUMMARY'!K39</f>
        <v>3798.4871265102352</v>
      </c>
      <c r="L205" s="74">
        <f>L198*'YTD PROGRAM SUMMARY'!L39</f>
        <v>1692.9242634236412</v>
      </c>
      <c r="M205" s="74">
        <f>M198*'YTD PROGRAM SUMMARY'!M39</f>
        <v>0</v>
      </c>
      <c r="N205" s="74">
        <f>N198*'YTD PROGRAM SUMMARY'!N39</f>
        <v>0</v>
      </c>
      <c r="O205" s="145">
        <f>O198*'YTD PROGRAM SUMMARY'!O39</f>
        <v>0</v>
      </c>
      <c r="P205" s="145">
        <f>P198*'YTD PROGRAM SUMMARY'!P39</f>
        <v>0</v>
      </c>
      <c r="Q205" s="145">
        <f>Q198*'YTD PROGRAM SUMMARY'!Q39</f>
        <v>0</v>
      </c>
      <c r="R205" s="145">
        <f>R198*'YTD PROGRAM SUMMARY'!R39</f>
        <v>0</v>
      </c>
      <c r="S205" s="145">
        <f>S198*'YTD PROGRAM SUMMARY'!S39</f>
        <v>0</v>
      </c>
      <c r="T205" s="145">
        <f>T198*'YTD PROGRAM SUMMARY'!T39</f>
        <v>0</v>
      </c>
      <c r="U205" s="145">
        <f>U198*'YTD PROGRAM SUMMARY'!U39</f>
        <v>0</v>
      </c>
      <c r="V205" s="145">
        <f>V198*'YTD PROGRAM SUMMARY'!V39</f>
        <v>0</v>
      </c>
      <c r="W205" s="145">
        <f>W198*'YTD PROGRAM SUMMARY'!W39</f>
        <v>0</v>
      </c>
      <c r="X205" s="145">
        <f>X198*'YTD PROGRAM SUMMARY'!X39</f>
        <v>0</v>
      </c>
      <c r="Y205" s="145">
        <f>Y198*'YTD PROGRAM SUMMARY'!Y39</f>
        <v>0</v>
      </c>
      <c r="Z205" s="145">
        <f>Z198*'YTD PROGRAM SUMMARY'!Z39</f>
        <v>0</v>
      </c>
      <c r="AA205" s="145">
        <f>AA198*'YTD PROGRAM SUMMARY'!AA39</f>
        <v>0</v>
      </c>
    </row>
    <row r="206" spans="1:27" hidden="1" x14ac:dyDescent="0.25">
      <c r="A206" s="68"/>
      <c r="B206" s="178" t="s">
        <v>119</v>
      </c>
      <c r="C206" s="75">
        <f t="shared" ref="C206:AA206" si="113">IFERROR(C204/C124,0)</f>
        <v>0</v>
      </c>
      <c r="D206" s="75">
        <f t="shared" si="113"/>
        <v>0</v>
      </c>
      <c r="E206" s="75">
        <f t="shared" si="113"/>
        <v>0</v>
      </c>
      <c r="F206" s="75">
        <f t="shared" si="113"/>
        <v>0</v>
      </c>
      <c r="G206" s="75">
        <f t="shared" si="113"/>
        <v>0.93780269990558252</v>
      </c>
      <c r="H206" s="75">
        <f t="shared" si="113"/>
        <v>0.86485462434593741</v>
      </c>
      <c r="I206" s="75">
        <f t="shared" si="113"/>
        <v>0.87114544765663804</v>
      </c>
      <c r="J206" s="75">
        <f t="shared" si="113"/>
        <v>0.8648978764387234</v>
      </c>
      <c r="K206" s="75">
        <f t="shared" si="113"/>
        <v>0.87355334881998503</v>
      </c>
      <c r="L206" s="75">
        <f t="shared" si="113"/>
        <v>0.91161648401371964</v>
      </c>
      <c r="M206" s="75">
        <f t="shared" si="113"/>
        <v>0</v>
      </c>
      <c r="N206" s="75">
        <f t="shared" si="113"/>
        <v>0</v>
      </c>
      <c r="O206" s="146">
        <f t="shared" si="113"/>
        <v>0</v>
      </c>
      <c r="P206" s="146">
        <f t="shared" si="113"/>
        <v>0</v>
      </c>
      <c r="Q206" s="146">
        <f t="shared" si="113"/>
        <v>0</v>
      </c>
      <c r="R206" s="146">
        <f t="shared" si="113"/>
        <v>0</v>
      </c>
      <c r="S206" s="146">
        <f t="shared" si="113"/>
        <v>0</v>
      </c>
      <c r="T206" s="146">
        <f t="shared" si="113"/>
        <v>0</v>
      </c>
      <c r="U206" s="146">
        <f t="shared" si="113"/>
        <v>0</v>
      </c>
      <c r="V206" s="146">
        <f t="shared" si="113"/>
        <v>0</v>
      </c>
      <c r="W206" s="146">
        <f t="shared" si="113"/>
        <v>0</v>
      </c>
      <c r="X206" s="146">
        <f t="shared" si="113"/>
        <v>0</v>
      </c>
      <c r="Y206" s="146">
        <f t="shared" si="113"/>
        <v>0</v>
      </c>
      <c r="Z206" s="146">
        <f t="shared" si="113"/>
        <v>0</v>
      </c>
      <c r="AA206" s="146">
        <f t="shared" si="113"/>
        <v>0</v>
      </c>
    </row>
    <row r="207" spans="1:27" ht="15.75" hidden="1" thickBot="1" x14ac:dyDescent="0.3">
      <c r="A207" s="68"/>
      <c r="B207" s="60" t="s">
        <v>120</v>
      </c>
      <c r="C207" s="76">
        <f t="shared" ref="C207:AA207" si="114">IFERROR(C205/C124,0)</f>
        <v>0</v>
      </c>
      <c r="D207" s="76">
        <f t="shared" si="114"/>
        <v>0</v>
      </c>
      <c r="E207" s="76">
        <f t="shared" si="114"/>
        <v>0</v>
      </c>
      <c r="F207" s="76">
        <f t="shared" si="114"/>
        <v>0</v>
      </c>
      <c r="G207" s="76">
        <f t="shared" si="114"/>
        <v>6.219730009441736E-2</v>
      </c>
      <c r="H207" s="76">
        <f t="shared" si="114"/>
        <v>0.1351453756540624</v>
      </c>
      <c r="I207" s="76">
        <f t="shared" si="114"/>
        <v>0.12885455234336199</v>
      </c>
      <c r="J207" s="76">
        <f t="shared" si="114"/>
        <v>0.13510212356127646</v>
      </c>
      <c r="K207" s="76">
        <f t="shared" si="114"/>
        <v>0.12644665118001491</v>
      </c>
      <c r="L207" s="76">
        <f t="shared" si="114"/>
        <v>8.8383515986280664E-2</v>
      </c>
      <c r="M207" s="76">
        <f t="shared" si="114"/>
        <v>0</v>
      </c>
      <c r="N207" s="76">
        <f t="shared" si="114"/>
        <v>0</v>
      </c>
      <c r="O207" s="147">
        <f t="shared" si="114"/>
        <v>0</v>
      </c>
      <c r="P207" s="147">
        <f t="shared" si="114"/>
        <v>0</v>
      </c>
      <c r="Q207" s="147">
        <f t="shared" si="114"/>
        <v>0</v>
      </c>
      <c r="R207" s="147">
        <f t="shared" si="114"/>
        <v>0</v>
      </c>
      <c r="S207" s="147">
        <f t="shared" si="114"/>
        <v>0</v>
      </c>
      <c r="T207" s="147">
        <f t="shared" si="114"/>
        <v>0</v>
      </c>
      <c r="U207" s="147">
        <f t="shared" si="114"/>
        <v>0</v>
      </c>
      <c r="V207" s="147">
        <f t="shared" si="114"/>
        <v>0</v>
      </c>
      <c r="W207" s="147">
        <f t="shared" si="114"/>
        <v>0</v>
      </c>
      <c r="X207" s="147">
        <f t="shared" si="114"/>
        <v>0</v>
      </c>
      <c r="Y207" s="147">
        <f t="shared" si="114"/>
        <v>0</v>
      </c>
      <c r="Z207" s="147">
        <f t="shared" si="114"/>
        <v>0</v>
      </c>
      <c r="AA207" s="147">
        <f t="shared" si="114"/>
        <v>0</v>
      </c>
    </row>
    <row r="208" spans="1:27" ht="15.75" hidden="1" thickBot="1" x14ac:dyDescent="0.3">
      <c r="A208" s="68"/>
      <c r="B208" s="180" t="s">
        <v>121</v>
      </c>
      <c r="C208" s="78">
        <f>C206+C207</f>
        <v>0</v>
      </c>
      <c r="D208" s="78">
        <f t="shared" ref="D208:AA208" si="115">D206+D207</f>
        <v>0</v>
      </c>
      <c r="E208" s="79">
        <f t="shared" si="115"/>
        <v>0</v>
      </c>
      <c r="F208" s="79">
        <f t="shared" si="115"/>
        <v>0</v>
      </c>
      <c r="G208" s="79">
        <f t="shared" si="115"/>
        <v>0.99999999999999989</v>
      </c>
      <c r="H208" s="79">
        <f t="shared" si="115"/>
        <v>0.99999999999999978</v>
      </c>
      <c r="I208" s="79">
        <f t="shared" si="115"/>
        <v>1</v>
      </c>
      <c r="J208" s="79">
        <f t="shared" si="115"/>
        <v>0.99999999999999989</v>
      </c>
      <c r="K208" s="79">
        <f t="shared" si="115"/>
        <v>1</v>
      </c>
      <c r="L208" s="79">
        <f t="shared" si="115"/>
        <v>1.0000000000000002</v>
      </c>
      <c r="M208" s="79">
        <f t="shared" si="115"/>
        <v>0</v>
      </c>
      <c r="N208" s="79">
        <f t="shared" si="115"/>
        <v>0</v>
      </c>
      <c r="O208" s="148">
        <f t="shared" si="115"/>
        <v>0</v>
      </c>
      <c r="P208" s="148">
        <f t="shared" si="115"/>
        <v>0</v>
      </c>
      <c r="Q208" s="149">
        <f t="shared" si="115"/>
        <v>0</v>
      </c>
      <c r="R208" s="149">
        <f t="shared" si="115"/>
        <v>0</v>
      </c>
      <c r="S208" s="149">
        <f t="shared" si="115"/>
        <v>0</v>
      </c>
      <c r="T208" s="149">
        <f t="shared" si="115"/>
        <v>0</v>
      </c>
      <c r="U208" s="149">
        <f t="shared" si="115"/>
        <v>0</v>
      </c>
      <c r="V208" s="149">
        <f t="shared" si="115"/>
        <v>0</v>
      </c>
      <c r="W208" s="149">
        <f t="shared" si="115"/>
        <v>0</v>
      </c>
      <c r="X208" s="149">
        <f t="shared" si="115"/>
        <v>0</v>
      </c>
      <c r="Y208" s="150">
        <f t="shared" si="115"/>
        <v>0</v>
      </c>
      <c r="Z208" s="150">
        <f t="shared" si="115"/>
        <v>0</v>
      </c>
      <c r="AA208" s="148">
        <f t="shared" si="115"/>
        <v>0</v>
      </c>
    </row>
    <row r="209" spans="1:27" hidden="1" x14ac:dyDescent="0.25">
      <c r="A209" s="68"/>
      <c r="B209" s="68"/>
      <c r="C209" s="71"/>
      <c r="D209" s="71"/>
      <c r="E209" s="71"/>
      <c r="F209" s="71"/>
      <c r="G209" s="71"/>
      <c r="H209" s="71"/>
      <c r="I209" s="71"/>
      <c r="J209" s="71"/>
      <c r="K209" s="71"/>
      <c r="L209" s="71"/>
      <c r="M209" s="71"/>
      <c r="N209" s="71"/>
      <c r="O209" s="71"/>
      <c r="P209" s="71"/>
      <c r="Q209" s="71"/>
      <c r="R209" s="71"/>
      <c r="S209" s="71"/>
      <c r="T209" s="71"/>
      <c r="U209" s="71"/>
      <c r="V209" s="71"/>
      <c r="W209" s="71"/>
      <c r="X209" s="71"/>
      <c r="Y209" s="71"/>
      <c r="Z209" s="71"/>
      <c r="AA209" s="71"/>
    </row>
    <row r="210" spans="1:27" ht="15.75" hidden="1" thickBot="1" x14ac:dyDescent="0.3">
      <c r="A210" s="68"/>
      <c r="B210" s="179" t="s">
        <v>35</v>
      </c>
      <c r="C210" s="102">
        <f>C$2</f>
        <v>45658</v>
      </c>
      <c r="D210" s="102">
        <f t="shared" ref="D210:AA210" si="116">D$2</f>
        <v>45689</v>
      </c>
      <c r="E210" s="102">
        <f t="shared" si="116"/>
        <v>45717</v>
      </c>
      <c r="F210" s="102">
        <f t="shared" si="116"/>
        <v>45748</v>
      </c>
      <c r="G210" s="102">
        <f t="shared" si="116"/>
        <v>45778</v>
      </c>
      <c r="H210" s="102">
        <f t="shared" si="116"/>
        <v>45809</v>
      </c>
      <c r="I210" s="102">
        <f t="shared" si="116"/>
        <v>45839</v>
      </c>
      <c r="J210" s="102">
        <f t="shared" si="116"/>
        <v>45870</v>
      </c>
      <c r="K210" s="102">
        <f t="shared" si="116"/>
        <v>45901</v>
      </c>
      <c r="L210" s="102">
        <f t="shared" si="116"/>
        <v>45931</v>
      </c>
      <c r="M210" s="102">
        <f t="shared" si="116"/>
        <v>45962</v>
      </c>
      <c r="N210" s="102">
        <f t="shared" si="116"/>
        <v>45992</v>
      </c>
      <c r="O210" s="102">
        <f t="shared" si="116"/>
        <v>46023</v>
      </c>
      <c r="P210" s="102">
        <f t="shared" si="116"/>
        <v>46054</v>
      </c>
      <c r="Q210" s="102">
        <f t="shared" si="116"/>
        <v>46082</v>
      </c>
      <c r="R210" s="102">
        <f t="shared" si="116"/>
        <v>46113</v>
      </c>
      <c r="S210" s="102">
        <f t="shared" si="116"/>
        <v>46143</v>
      </c>
      <c r="T210" s="102">
        <f t="shared" si="116"/>
        <v>46174</v>
      </c>
      <c r="U210" s="102">
        <f t="shared" si="116"/>
        <v>46204</v>
      </c>
      <c r="V210" s="102">
        <f t="shared" si="116"/>
        <v>46235</v>
      </c>
      <c r="W210" s="102">
        <f t="shared" si="116"/>
        <v>46266</v>
      </c>
      <c r="X210" s="102">
        <f t="shared" si="116"/>
        <v>46296</v>
      </c>
      <c r="Y210" s="102">
        <f t="shared" si="116"/>
        <v>46327</v>
      </c>
      <c r="Z210" s="102">
        <f t="shared" si="116"/>
        <v>46357</v>
      </c>
      <c r="AA210" s="102">
        <f t="shared" si="116"/>
        <v>46388</v>
      </c>
    </row>
    <row r="211" spans="1:27" hidden="1" x14ac:dyDescent="0.25">
      <c r="A211" s="68"/>
      <c r="B211" s="178" t="s">
        <v>122</v>
      </c>
      <c r="C211" s="81">
        <f>C179*'YTD PROGRAM SUMMARY'!C40</f>
        <v>0</v>
      </c>
      <c r="D211" s="81">
        <f>D179*'YTD PROGRAM SUMMARY'!D40</f>
        <v>0</v>
      </c>
      <c r="E211" s="81">
        <f>E179*'YTD PROGRAM SUMMARY'!E40</f>
        <v>0</v>
      </c>
      <c r="F211" s="81">
        <f>F179*'YTD PROGRAM SUMMARY'!F40</f>
        <v>0</v>
      </c>
      <c r="G211" s="81">
        <f>G179*'YTD PROGRAM SUMMARY'!G40</f>
        <v>0</v>
      </c>
      <c r="H211" s="81">
        <f>H179*'YTD PROGRAM SUMMARY'!H40</f>
        <v>0</v>
      </c>
      <c r="I211" s="81">
        <f>I179*'YTD PROGRAM SUMMARY'!I40</f>
        <v>0</v>
      </c>
      <c r="J211" s="81">
        <f>J179*'YTD PROGRAM SUMMARY'!J40</f>
        <v>0</v>
      </c>
      <c r="K211" s="81">
        <f>K179*'YTD PROGRAM SUMMARY'!K40</f>
        <v>0</v>
      </c>
      <c r="L211" s="81">
        <f>L179*'YTD PROGRAM SUMMARY'!L40</f>
        <v>0</v>
      </c>
      <c r="M211" s="81">
        <f>M179*'YTD PROGRAM SUMMARY'!M40</f>
        <v>0</v>
      </c>
      <c r="N211" s="81">
        <f>N179*'YTD PROGRAM SUMMARY'!N40</f>
        <v>0</v>
      </c>
      <c r="O211" s="151">
        <f>O179*'YTD PROGRAM SUMMARY'!O40</f>
        <v>0</v>
      </c>
      <c r="P211" s="151">
        <f>P179*'YTD PROGRAM SUMMARY'!P40</f>
        <v>0</v>
      </c>
      <c r="Q211" s="151">
        <f>Q179*'YTD PROGRAM SUMMARY'!Q40</f>
        <v>0</v>
      </c>
      <c r="R211" s="151">
        <f>R179*'YTD PROGRAM SUMMARY'!R40</f>
        <v>0</v>
      </c>
      <c r="S211" s="151">
        <f>S179*'YTD PROGRAM SUMMARY'!S40</f>
        <v>0</v>
      </c>
      <c r="T211" s="151">
        <f>T179*'YTD PROGRAM SUMMARY'!T40</f>
        <v>0</v>
      </c>
      <c r="U211" s="151">
        <f>U179*'YTD PROGRAM SUMMARY'!U40</f>
        <v>0</v>
      </c>
      <c r="V211" s="151">
        <f>V179*'YTD PROGRAM SUMMARY'!V40</f>
        <v>0</v>
      </c>
      <c r="W211" s="151">
        <f>W179*'YTD PROGRAM SUMMARY'!W40</f>
        <v>0</v>
      </c>
      <c r="X211" s="151">
        <f>X179*'YTD PROGRAM SUMMARY'!X40</f>
        <v>0</v>
      </c>
      <c r="Y211" s="151">
        <f>Y179*'YTD PROGRAM SUMMARY'!Y40</f>
        <v>0</v>
      </c>
      <c r="Z211" s="151">
        <f>Z179*'YTD PROGRAM SUMMARY'!Z40</f>
        <v>0</v>
      </c>
      <c r="AA211" s="151">
        <f>AA179*'YTD PROGRAM SUMMARY'!AA40</f>
        <v>0</v>
      </c>
    </row>
    <row r="212" spans="1:27" ht="15.75" hidden="1" thickBot="1" x14ac:dyDescent="0.3">
      <c r="A212" s="68"/>
      <c r="B212" s="60" t="s">
        <v>123</v>
      </c>
      <c r="C212" s="74">
        <f>C198*'YTD PROGRAM SUMMARY'!C40</f>
        <v>0</v>
      </c>
      <c r="D212" s="74">
        <f>D198*'YTD PROGRAM SUMMARY'!D40</f>
        <v>0</v>
      </c>
      <c r="E212" s="74">
        <f>E198*'YTD PROGRAM SUMMARY'!E40</f>
        <v>0</v>
      </c>
      <c r="F212" s="74">
        <f>F198*'YTD PROGRAM SUMMARY'!F40</f>
        <v>0</v>
      </c>
      <c r="G212" s="74">
        <f>G198*'YTD PROGRAM SUMMARY'!G40</f>
        <v>0</v>
      </c>
      <c r="H212" s="74">
        <f>H198*'YTD PROGRAM SUMMARY'!H40</f>
        <v>0</v>
      </c>
      <c r="I212" s="74">
        <f>I198*'YTD PROGRAM SUMMARY'!I40</f>
        <v>0</v>
      </c>
      <c r="J212" s="74">
        <f>J198*'YTD PROGRAM SUMMARY'!J40</f>
        <v>0</v>
      </c>
      <c r="K212" s="74">
        <f>K198*'YTD PROGRAM SUMMARY'!K40</f>
        <v>0</v>
      </c>
      <c r="L212" s="74">
        <f>L198*'YTD PROGRAM SUMMARY'!L40</f>
        <v>0</v>
      </c>
      <c r="M212" s="74">
        <f>M198*'YTD PROGRAM SUMMARY'!M40</f>
        <v>0</v>
      </c>
      <c r="N212" s="74">
        <f>N198*'YTD PROGRAM SUMMARY'!N40</f>
        <v>0</v>
      </c>
      <c r="O212" s="145">
        <f>O198*'YTD PROGRAM SUMMARY'!O40</f>
        <v>0</v>
      </c>
      <c r="P212" s="145">
        <f>P198*'YTD PROGRAM SUMMARY'!P40</f>
        <v>0</v>
      </c>
      <c r="Q212" s="145">
        <f>Q198*'YTD PROGRAM SUMMARY'!Q40</f>
        <v>0</v>
      </c>
      <c r="R212" s="145">
        <f>R198*'YTD PROGRAM SUMMARY'!R40</f>
        <v>0</v>
      </c>
      <c r="S212" s="145">
        <f>S198*'YTD PROGRAM SUMMARY'!S40</f>
        <v>0</v>
      </c>
      <c r="T212" s="145">
        <f>T198*'YTD PROGRAM SUMMARY'!T40</f>
        <v>0</v>
      </c>
      <c r="U212" s="145">
        <f>U198*'YTD PROGRAM SUMMARY'!U40</f>
        <v>0</v>
      </c>
      <c r="V212" s="145">
        <f>V198*'YTD PROGRAM SUMMARY'!V40</f>
        <v>0</v>
      </c>
      <c r="W212" s="145">
        <f>W198*'YTD PROGRAM SUMMARY'!W40</f>
        <v>0</v>
      </c>
      <c r="X212" s="145">
        <f>X198*'YTD PROGRAM SUMMARY'!X40</f>
        <v>0</v>
      </c>
      <c r="Y212" s="145">
        <f>Y198*'YTD PROGRAM SUMMARY'!Y40</f>
        <v>0</v>
      </c>
      <c r="Z212" s="145">
        <f>Z198*'YTD PROGRAM SUMMARY'!Z40</f>
        <v>0</v>
      </c>
      <c r="AA212" s="145">
        <f>AA198*'YTD PROGRAM SUMMARY'!AA40</f>
        <v>0</v>
      </c>
    </row>
    <row r="213" spans="1:27" hidden="1" x14ac:dyDescent="0.25">
      <c r="A213" s="68"/>
      <c r="B213" s="178" t="s">
        <v>124</v>
      </c>
      <c r="C213" s="75">
        <f t="shared" ref="C213:AA213" si="117">IFERROR(C211/C124,0)</f>
        <v>0</v>
      </c>
      <c r="D213" s="75">
        <f t="shared" si="117"/>
        <v>0</v>
      </c>
      <c r="E213" s="75">
        <f t="shared" si="117"/>
        <v>0</v>
      </c>
      <c r="F213" s="75">
        <f t="shared" si="117"/>
        <v>0</v>
      </c>
      <c r="G213" s="75">
        <f t="shared" si="117"/>
        <v>0</v>
      </c>
      <c r="H213" s="75">
        <f t="shared" si="117"/>
        <v>0</v>
      </c>
      <c r="I213" s="75">
        <f t="shared" si="117"/>
        <v>0</v>
      </c>
      <c r="J213" s="75">
        <f t="shared" si="117"/>
        <v>0</v>
      </c>
      <c r="K213" s="75">
        <f t="shared" si="117"/>
        <v>0</v>
      </c>
      <c r="L213" s="75">
        <f t="shared" si="117"/>
        <v>0</v>
      </c>
      <c r="M213" s="75">
        <f t="shared" si="117"/>
        <v>0</v>
      </c>
      <c r="N213" s="75">
        <f t="shared" si="117"/>
        <v>0</v>
      </c>
      <c r="O213" s="146">
        <f t="shared" si="117"/>
        <v>0</v>
      </c>
      <c r="P213" s="146">
        <f t="shared" si="117"/>
        <v>0</v>
      </c>
      <c r="Q213" s="146">
        <f t="shared" si="117"/>
        <v>0</v>
      </c>
      <c r="R213" s="146">
        <f t="shared" si="117"/>
        <v>0</v>
      </c>
      <c r="S213" s="146">
        <f t="shared" si="117"/>
        <v>0</v>
      </c>
      <c r="T213" s="146">
        <f t="shared" si="117"/>
        <v>0</v>
      </c>
      <c r="U213" s="146">
        <f t="shared" si="117"/>
        <v>0</v>
      </c>
      <c r="V213" s="146">
        <f t="shared" si="117"/>
        <v>0</v>
      </c>
      <c r="W213" s="146">
        <f t="shared" si="117"/>
        <v>0</v>
      </c>
      <c r="X213" s="146">
        <f t="shared" si="117"/>
        <v>0</v>
      </c>
      <c r="Y213" s="146">
        <f t="shared" si="117"/>
        <v>0</v>
      </c>
      <c r="Z213" s="146">
        <f t="shared" si="117"/>
        <v>0</v>
      </c>
      <c r="AA213" s="146">
        <f t="shared" si="117"/>
        <v>0</v>
      </c>
    </row>
    <row r="214" spans="1:27" ht="15.75" hidden="1" thickBot="1" x14ac:dyDescent="0.3">
      <c r="A214" s="68"/>
      <c r="B214" s="60" t="s">
        <v>125</v>
      </c>
      <c r="C214" s="76">
        <f t="shared" ref="C214:AA214" si="118">IFERROR(C212/C124,0)</f>
        <v>0</v>
      </c>
      <c r="D214" s="76">
        <f t="shared" si="118"/>
        <v>0</v>
      </c>
      <c r="E214" s="76">
        <f t="shared" si="118"/>
        <v>0</v>
      </c>
      <c r="F214" s="76">
        <f t="shared" si="118"/>
        <v>0</v>
      </c>
      <c r="G214" s="76">
        <f t="shared" si="118"/>
        <v>0</v>
      </c>
      <c r="H214" s="76">
        <f t="shared" si="118"/>
        <v>0</v>
      </c>
      <c r="I214" s="76">
        <f t="shared" si="118"/>
        <v>0</v>
      </c>
      <c r="J214" s="76">
        <f t="shared" si="118"/>
        <v>0</v>
      </c>
      <c r="K214" s="76">
        <f t="shared" si="118"/>
        <v>0</v>
      </c>
      <c r="L214" s="76">
        <f t="shared" si="118"/>
        <v>0</v>
      </c>
      <c r="M214" s="76">
        <f t="shared" si="118"/>
        <v>0</v>
      </c>
      <c r="N214" s="76">
        <f t="shared" si="118"/>
        <v>0</v>
      </c>
      <c r="O214" s="147">
        <f t="shared" si="118"/>
        <v>0</v>
      </c>
      <c r="P214" s="147">
        <f t="shared" si="118"/>
        <v>0</v>
      </c>
      <c r="Q214" s="147">
        <f t="shared" si="118"/>
        <v>0</v>
      </c>
      <c r="R214" s="147">
        <f t="shared" si="118"/>
        <v>0</v>
      </c>
      <c r="S214" s="147">
        <f t="shared" si="118"/>
        <v>0</v>
      </c>
      <c r="T214" s="147">
        <f t="shared" si="118"/>
        <v>0</v>
      </c>
      <c r="U214" s="147">
        <f t="shared" si="118"/>
        <v>0</v>
      </c>
      <c r="V214" s="147">
        <f t="shared" si="118"/>
        <v>0</v>
      </c>
      <c r="W214" s="147">
        <f t="shared" si="118"/>
        <v>0</v>
      </c>
      <c r="X214" s="147">
        <f t="shared" si="118"/>
        <v>0</v>
      </c>
      <c r="Y214" s="147">
        <f t="shared" si="118"/>
        <v>0</v>
      </c>
      <c r="Z214" s="147">
        <f t="shared" si="118"/>
        <v>0</v>
      </c>
      <c r="AA214" s="147">
        <f t="shared" si="118"/>
        <v>0</v>
      </c>
    </row>
    <row r="215" spans="1:27" ht="15.75" hidden="1" thickBot="1" x14ac:dyDescent="0.3">
      <c r="A215" s="68"/>
      <c r="B215" s="180" t="s">
        <v>126</v>
      </c>
      <c r="C215" s="78">
        <f>C213+C214</f>
        <v>0</v>
      </c>
      <c r="D215" s="78">
        <f t="shared" ref="D215:AA215" si="119">D213+D214</f>
        <v>0</v>
      </c>
      <c r="E215" s="79">
        <f t="shared" si="119"/>
        <v>0</v>
      </c>
      <c r="F215" s="79">
        <f t="shared" si="119"/>
        <v>0</v>
      </c>
      <c r="G215" s="79">
        <f t="shared" si="119"/>
        <v>0</v>
      </c>
      <c r="H215" s="79">
        <f t="shared" si="119"/>
        <v>0</v>
      </c>
      <c r="I215" s="79">
        <f t="shared" si="119"/>
        <v>0</v>
      </c>
      <c r="J215" s="79">
        <f t="shared" si="119"/>
        <v>0</v>
      </c>
      <c r="K215" s="79">
        <f t="shared" si="119"/>
        <v>0</v>
      </c>
      <c r="L215" s="79">
        <f t="shared" si="119"/>
        <v>0</v>
      </c>
      <c r="M215" s="79">
        <f t="shared" si="119"/>
        <v>0</v>
      </c>
      <c r="N215" s="79">
        <f t="shared" si="119"/>
        <v>0</v>
      </c>
      <c r="O215" s="148">
        <f t="shared" si="119"/>
        <v>0</v>
      </c>
      <c r="P215" s="148">
        <f t="shared" si="119"/>
        <v>0</v>
      </c>
      <c r="Q215" s="149">
        <f t="shared" si="119"/>
        <v>0</v>
      </c>
      <c r="R215" s="149">
        <f t="shared" si="119"/>
        <v>0</v>
      </c>
      <c r="S215" s="149">
        <f t="shared" si="119"/>
        <v>0</v>
      </c>
      <c r="T215" s="149">
        <f t="shared" si="119"/>
        <v>0</v>
      </c>
      <c r="U215" s="149">
        <f t="shared" si="119"/>
        <v>0</v>
      </c>
      <c r="V215" s="149">
        <f t="shared" si="119"/>
        <v>0</v>
      </c>
      <c r="W215" s="149">
        <f t="shared" si="119"/>
        <v>0</v>
      </c>
      <c r="X215" s="149">
        <f t="shared" si="119"/>
        <v>0</v>
      </c>
      <c r="Y215" s="150">
        <f t="shared" si="119"/>
        <v>0</v>
      </c>
      <c r="Z215" s="150">
        <f t="shared" si="119"/>
        <v>0</v>
      </c>
      <c r="AA215" s="148">
        <f t="shared" si="119"/>
        <v>0</v>
      </c>
    </row>
    <row r="216" spans="1:27" hidden="1" x14ac:dyDescent="0.25">
      <c r="A216" s="68"/>
      <c r="B216" s="68" t="s">
        <v>127</v>
      </c>
      <c r="C216" s="82">
        <f>C208+C215</f>
        <v>0</v>
      </c>
      <c r="D216" s="82">
        <f t="shared" ref="D216:AA216" si="120">D208+D215</f>
        <v>0</v>
      </c>
      <c r="E216" s="82">
        <f t="shared" si="120"/>
        <v>0</v>
      </c>
      <c r="F216" s="82">
        <f t="shared" si="120"/>
        <v>0</v>
      </c>
      <c r="G216" s="82">
        <f t="shared" si="120"/>
        <v>0.99999999999999989</v>
      </c>
      <c r="H216" s="82">
        <f t="shared" si="120"/>
        <v>0.99999999999999978</v>
      </c>
      <c r="I216" s="82">
        <f t="shared" si="120"/>
        <v>1</v>
      </c>
      <c r="J216" s="82">
        <f t="shared" si="120"/>
        <v>0.99999999999999989</v>
      </c>
      <c r="K216" s="82">
        <f t="shared" si="120"/>
        <v>1</v>
      </c>
      <c r="L216" s="82">
        <f t="shared" si="120"/>
        <v>1.0000000000000002</v>
      </c>
      <c r="M216" s="82">
        <f t="shared" si="120"/>
        <v>0</v>
      </c>
      <c r="N216" s="82">
        <f t="shared" si="120"/>
        <v>0</v>
      </c>
      <c r="O216" s="152">
        <f t="shared" si="120"/>
        <v>0</v>
      </c>
      <c r="P216" s="152">
        <f t="shared" si="120"/>
        <v>0</v>
      </c>
      <c r="Q216" s="152">
        <f t="shared" si="120"/>
        <v>0</v>
      </c>
      <c r="R216" s="152">
        <f t="shared" si="120"/>
        <v>0</v>
      </c>
      <c r="S216" s="152">
        <f t="shared" si="120"/>
        <v>0</v>
      </c>
      <c r="T216" s="152">
        <f t="shared" si="120"/>
        <v>0</v>
      </c>
      <c r="U216" s="152">
        <f t="shared" si="120"/>
        <v>0</v>
      </c>
      <c r="V216" s="152">
        <f t="shared" si="120"/>
        <v>0</v>
      </c>
      <c r="W216" s="152">
        <f t="shared" si="120"/>
        <v>0</v>
      </c>
      <c r="X216" s="152">
        <f t="shared" si="120"/>
        <v>0</v>
      </c>
      <c r="Y216" s="152">
        <f t="shared" si="120"/>
        <v>0</v>
      </c>
      <c r="Z216" s="152">
        <f t="shared" si="120"/>
        <v>0</v>
      </c>
      <c r="AA216" s="152">
        <f t="shared" si="120"/>
        <v>0</v>
      </c>
    </row>
    <row r="217" spans="1:27" hidden="1" x14ac:dyDescent="0.25">
      <c r="A217" s="68"/>
      <c r="B217" s="68"/>
      <c r="C217" s="71"/>
      <c r="D217" s="71"/>
      <c r="E217" s="71"/>
      <c r="F217" s="71"/>
      <c r="G217" s="71"/>
      <c r="H217" s="71"/>
      <c r="I217" s="71"/>
      <c r="J217" s="71"/>
      <c r="K217" s="71"/>
      <c r="L217" s="71"/>
      <c r="M217" s="71"/>
      <c r="N217" s="71"/>
      <c r="O217" s="71"/>
      <c r="P217" s="71"/>
      <c r="Q217" s="71"/>
      <c r="R217" s="71"/>
      <c r="S217" s="71"/>
      <c r="T217" s="71"/>
      <c r="U217" s="71"/>
      <c r="V217" s="71"/>
      <c r="W217" s="71"/>
      <c r="X217" s="71"/>
      <c r="Y217" s="71"/>
      <c r="Z217" s="71"/>
      <c r="AA217" s="71"/>
    </row>
    <row r="218" spans="1:27" hidden="1" x14ac:dyDescent="0.25">
      <c r="A218" s="68"/>
      <c r="B218" s="68" t="s">
        <v>128</v>
      </c>
      <c r="C218" s="83">
        <f t="shared" ref="C218" si="121">SUM(C204:C205)</f>
        <v>0</v>
      </c>
      <c r="D218" s="83">
        <f t="shared" ref="D218:AA218" si="122">SUM(D204:D205)</f>
        <v>0</v>
      </c>
      <c r="E218" s="84">
        <f t="shared" si="122"/>
        <v>0</v>
      </c>
      <c r="F218" s="84">
        <f t="shared" si="122"/>
        <v>0</v>
      </c>
      <c r="G218" s="84">
        <f t="shared" si="122"/>
        <v>2868.9098233556674</v>
      </c>
      <c r="H218" s="84">
        <f t="shared" si="122"/>
        <v>17417.235262878687</v>
      </c>
      <c r="I218" s="84">
        <f t="shared" si="122"/>
        <v>32278.1684985188</v>
      </c>
      <c r="J218" s="84">
        <f t="shared" si="122"/>
        <v>29060.483698069831</v>
      </c>
      <c r="K218" s="84">
        <f t="shared" si="122"/>
        <v>30040.235079872102</v>
      </c>
      <c r="L218" s="84">
        <f t="shared" si="122"/>
        <v>19154.298678120314</v>
      </c>
      <c r="M218" s="85">
        <f t="shared" si="122"/>
        <v>0</v>
      </c>
      <c r="N218" s="85">
        <f t="shared" si="122"/>
        <v>0</v>
      </c>
      <c r="O218" s="158">
        <f t="shared" si="122"/>
        <v>0</v>
      </c>
      <c r="P218" s="158">
        <f t="shared" si="122"/>
        <v>0</v>
      </c>
      <c r="Q218" s="159">
        <f t="shared" si="122"/>
        <v>0</v>
      </c>
      <c r="R218" s="159">
        <f t="shared" si="122"/>
        <v>0</v>
      </c>
      <c r="S218" s="159">
        <f t="shared" si="122"/>
        <v>0</v>
      </c>
      <c r="T218" s="159">
        <f t="shared" si="122"/>
        <v>0</v>
      </c>
      <c r="U218" s="159">
        <f t="shared" si="122"/>
        <v>0</v>
      </c>
      <c r="V218" s="159">
        <f t="shared" si="122"/>
        <v>0</v>
      </c>
      <c r="W218" s="159">
        <f t="shared" si="122"/>
        <v>0</v>
      </c>
      <c r="X218" s="159">
        <f t="shared" si="122"/>
        <v>0</v>
      </c>
      <c r="Y218" s="160">
        <f t="shared" si="122"/>
        <v>0</v>
      </c>
      <c r="Z218" s="160">
        <f t="shared" si="122"/>
        <v>0</v>
      </c>
      <c r="AA218" s="158">
        <f t="shared" si="122"/>
        <v>0</v>
      </c>
    </row>
    <row r="219" spans="1:27" hidden="1" x14ac:dyDescent="0.25">
      <c r="A219" s="68"/>
      <c r="B219" s="68" t="s">
        <v>129</v>
      </c>
      <c r="C219" s="83">
        <f t="shared" ref="C219" si="123">SUM(C211:C212)</f>
        <v>0</v>
      </c>
      <c r="D219" s="83">
        <f t="shared" ref="D219:AA219" si="124">SUM(D211:D212)</f>
        <v>0</v>
      </c>
      <c r="E219" s="84">
        <f t="shared" si="124"/>
        <v>0</v>
      </c>
      <c r="F219" s="84">
        <f t="shared" si="124"/>
        <v>0</v>
      </c>
      <c r="G219" s="84">
        <f t="shared" si="124"/>
        <v>0</v>
      </c>
      <c r="H219" s="84">
        <f t="shared" si="124"/>
        <v>0</v>
      </c>
      <c r="I219" s="84">
        <f t="shared" si="124"/>
        <v>0</v>
      </c>
      <c r="J219" s="84">
        <f t="shared" si="124"/>
        <v>0</v>
      </c>
      <c r="K219" s="84">
        <f t="shared" si="124"/>
        <v>0</v>
      </c>
      <c r="L219" s="84">
        <f t="shared" si="124"/>
        <v>0</v>
      </c>
      <c r="M219" s="85">
        <f t="shared" si="124"/>
        <v>0</v>
      </c>
      <c r="N219" s="85">
        <f t="shared" si="124"/>
        <v>0</v>
      </c>
      <c r="O219" s="158">
        <f t="shared" si="124"/>
        <v>0</v>
      </c>
      <c r="P219" s="158">
        <f t="shared" si="124"/>
        <v>0</v>
      </c>
      <c r="Q219" s="159">
        <f t="shared" si="124"/>
        <v>0</v>
      </c>
      <c r="R219" s="159">
        <f t="shared" si="124"/>
        <v>0</v>
      </c>
      <c r="S219" s="159">
        <f t="shared" si="124"/>
        <v>0</v>
      </c>
      <c r="T219" s="159">
        <f t="shared" si="124"/>
        <v>0</v>
      </c>
      <c r="U219" s="159">
        <f t="shared" si="124"/>
        <v>0</v>
      </c>
      <c r="V219" s="159">
        <f t="shared" si="124"/>
        <v>0</v>
      </c>
      <c r="W219" s="159">
        <f t="shared" si="124"/>
        <v>0</v>
      </c>
      <c r="X219" s="159">
        <f t="shared" si="124"/>
        <v>0</v>
      </c>
      <c r="Y219" s="160">
        <f t="shared" si="124"/>
        <v>0</v>
      </c>
      <c r="Z219" s="160">
        <f t="shared" si="124"/>
        <v>0</v>
      </c>
      <c r="AA219" s="158">
        <f t="shared" si="124"/>
        <v>0</v>
      </c>
    </row>
    <row r="220" spans="1:27" hidden="1" x14ac:dyDescent="0.25">
      <c r="A220" s="68"/>
      <c r="B220" s="68" t="s">
        <v>116</v>
      </c>
      <c r="C220" s="86">
        <f t="shared" ref="C220" si="125">SUM(C218:C219)</f>
        <v>0</v>
      </c>
      <c r="D220" s="86">
        <f t="shared" ref="D220:AA220" si="126">SUM(D218:D219)</f>
        <v>0</v>
      </c>
      <c r="E220" s="86">
        <f t="shared" si="126"/>
        <v>0</v>
      </c>
      <c r="F220" s="86">
        <f t="shared" si="126"/>
        <v>0</v>
      </c>
      <c r="G220" s="86">
        <f t="shared" si="126"/>
        <v>2868.9098233556674</v>
      </c>
      <c r="H220" s="86">
        <f t="shared" si="126"/>
        <v>17417.235262878687</v>
      </c>
      <c r="I220" s="86">
        <f t="shared" si="126"/>
        <v>32278.1684985188</v>
      </c>
      <c r="J220" s="86">
        <f t="shared" si="126"/>
        <v>29060.483698069831</v>
      </c>
      <c r="K220" s="86">
        <f t="shared" si="126"/>
        <v>30040.235079872102</v>
      </c>
      <c r="L220" s="86">
        <f t="shared" si="126"/>
        <v>19154.298678120314</v>
      </c>
      <c r="M220" s="87">
        <f t="shared" si="126"/>
        <v>0</v>
      </c>
      <c r="N220" s="87">
        <f t="shared" si="126"/>
        <v>0</v>
      </c>
      <c r="O220" s="161">
        <f t="shared" si="126"/>
        <v>0</v>
      </c>
      <c r="P220" s="161">
        <f t="shared" si="126"/>
        <v>0</v>
      </c>
      <c r="Q220" s="161">
        <f t="shared" si="126"/>
        <v>0</v>
      </c>
      <c r="R220" s="161">
        <f t="shared" si="126"/>
        <v>0</v>
      </c>
      <c r="S220" s="161">
        <f t="shared" si="126"/>
        <v>0</v>
      </c>
      <c r="T220" s="161">
        <f t="shared" si="126"/>
        <v>0</v>
      </c>
      <c r="U220" s="161">
        <f t="shared" si="126"/>
        <v>0</v>
      </c>
      <c r="V220" s="161">
        <f t="shared" si="126"/>
        <v>0</v>
      </c>
      <c r="W220" s="161">
        <f t="shared" si="126"/>
        <v>0</v>
      </c>
      <c r="X220" s="161">
        <f t="shared" si="126"/>
        <v>0</v>
      </c>
      <c r="Y220" s="162">
        <f t="shared" si="126"/>
        <v>0</v>
      </c>
      <c r="Z220" s="162">
        <f t="shared" si="126"/>
        <v>0</v>
      </c>
      <c r="AA220" s="161">
        <f t="shared" si="126"/>
        <v>0</v>
      </c>
    </row>
    <row r="221" spans="1:27" hidden="1" x14ac:dyDescent="0.25"/>
    <row r="222" spans="1:27" hidden="1" x14ac:dyDescent="0.25">
      <c r="B222" s="121" t="s">
        <v>200</v>
      </c>
      <c r="C222" s="228">
        <f>IF('YTD PROGRAM SUMMARY'!C4=0,0,C220-C124)</f>
        <v>0</v>
      </c>
      <c r="D222" s="228">
        <f>IF('YTD PROGRAM SUMMARY'!D4=0,0,D220-D124)</f>
        <v>0</v>
      </c>
      <c r="E222" s="228">
        <f>IF('YTD PROGRAM SUMMARY'!E4=0,0,E220-E124)</f>
        <v>0</v>
      </c>
      <c r="F222" s="228">
        <f>IF('YTD PROGRAM SUMMARY'!F4=0,0,F220-F124)</f>
        <v>0</v>
      </c>
      <c r="G222" s="228">
        <f>IF('YTD PROGRAM SUMMARY'!G4=0,0,G220-G124)</f>
        <v>-4.5474735088646412E-13</v>
      </c>
      <c r="H222" s="228">
        <f>IF('YTD PROGRAM SUMMARY'!H4=0,0,H220-H124)</f>
        <v>-3.637978807091713E-12</v>
      </c>
      <c r="I222" s="228">
        <f>IF('YTD PROGRAM SUMMARY'!I4=0,0,I220-I124)</f>
        <v>0</v>
      </c>
      <c r="J222" s="228">
        <f>IF('YTD PROGRAM SUMMARY'!J4=0,0,J220-J124)</f>
        <v>-3.637978807091713E-12</v>
      </c>
      <c r="K222" s="228">
        <f>IF('YTD PROGRAM SUMMARY'!K4=0,0,K220-K124)</f>
        <v>-3.637978807091713E-12</v>
      </c>
      <c r="L222" s="228">
        <f>IF('YTD PROGRAM SUMMARY'!L4=0,0,L220-L124)</f>
        <v>3.637978807091713E-12</v>
      </c>
      <c r="M222" s="228">
        <f>IF('YTD PROGRAM SUMMARY'!M4=0,0,M220-M124)</f>
        <v>-15837.287062966107</v>
      </c>
      <c r="N222" s="228">
        <f>IF('YTD PROGRAM SUMMARY'!N4=0,0,N220-N124)</f>
        <v>-20707.969200091236</v>
      </c>
    </row>
    <row r="223" spans="1:27" hidden="1" x14ac:dyDescent="0.25">
      <c r="B223" s="121"/>
      <c r="C223" s="121"/>
      <c r="D223" s="121"/>
      <c r="E223" s="121"/>
      <c r="F223" s="121"/>
      <c r="G223" s="121"/>
      <c r="H223" s="121"/>
      <c r="I223" s="121"/>
      <c r="J223" s="121"/>
      <c r="K223" s="121"/>
      <c r="L223" s="121"/>
      <c r="M223" s="121"/>
      <c r="N223" s="121"/>
    </row>
  </sheetData>
  <mergeCells count="17">
    <mergeCell ref="C147:N147"/>
    <mergeCell ref="O147:Z147"/>
    <mergeCell ref="A147:A161"/>
    <mergeCell ref="B129:N129"/>
    <mergeCell ref="O129:Z129"/>
    <mergeCell ref="B130:N130"/>
    <mergeCell ref="O130:Z130"/>
    <mergeCell ref="A164:A180"/>
    <mergeCell ref="A183:A199"/>
    <mergeCell ref="A129:A144"/>
    <mergeCell ref="A90:A103"/>
    <mergeCell ref="A74:A87"/>
    <mergeCell ref="A2:A17"/>
    <mergeCell ref="A20:A35"/>
    <mergeCell ref="A38:A53"/>
    <mergeCell ref="A109:A125"/>
    <mergeCell ref="A56:A71"/>
  </mergeCells>
  <pageMargins left="0.7" right="0.7" top="0.75" bottom="0.75" header="0.3" footer="0.3"/>
  <pageSetup orientation="portrait" r:id="rId1"/>
  <headerFooter>
    <oddFooter>&amp;RSchedule JNG-D7.G</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theme="5" tint="0.59999389629810485"/>
  </sheetPr>
  <dimension ref="A1:AI253"/>
  <sheetViews>
    <sheetView tabSelected="1" zoomScale="80" zoomScaleNormal="80" workbookViewId="0">
      <pane xSplit="2" topLeftCell="C1" activePane="topRight" state="frozen"/>
      <selection activeCell="B43" sqref="B43"/>
      <selection pane="topRight" activeCell="B43" sqref="B43"/>
    </sheetView>
  </sheetViews>
  <sheetFormatPr defaultRowHeight="15" x14ac:dyDescent="0.25"/>
  <cols>
    <col min="1" max="1" width="9.85546875" customWidth="1"/>
    <col min="2" max="2" width="24.85546875" customWidth="1"/>
    <col min="3" max="3" width="15.85546875" bestFit="1" customWidth="1"/>
    <col min="4" max="10" width="13.85546875" customWidth="1"/>
    <col min="11" max="11" width="15.140625" customWidth="1"/>
    <col min="12" max="27" width="13.85546875" customWidth="1"/>
    <col min="28" max="28" width="10.5703125" bestFit="1" customWidth="1"/>
    <col min="29" max="35" width="12.42578125" customWidth="1"/>
    <col min="40" max="40" width="9.140625" customWidth="1"/>
  </cols>
  <sheetData>
    <row r="1" spans="1:29" s="303" customFormat="1" ht="15.75" thickBot="1" x14ac:dyDescent="0.3">
      <c r="A1" s="68"/>
      <c r="B1" s="68"/>
      <c r="C1" s="68"/>
      <c r="D1" s="68"/>
      <c r="E1" s="68"/>
      <c r="F1" s="68"/>
      <c r="G1" s="68"/>
      <c r="H1" s="68"/>
      <c r="I1" s="68"/>
      <c r="J1" s="68"/>
      <c r="K1" s="68"/>
      <c r="L1" s="68"/>
      <c r="M1" s="68"/>
      <c r="N1" s="68"/>
      <c r="O1" s="68"/>
      <c r="P1" s="68"/>
      <c r="Q1" s="68"/>
      <c r="R1" s="68"/>
      <c r="S1" s="68"/>
      <c r="T1" s="68"/>
      <c r="U1" s="68"/>
      <c r="V1" s="68"/>
      <c r="W1" s="68"/>
      <c r="X1" s="68"/>
      <c r="Y1" s="68"/>
      <c r="Z1" s="68"/>
      <c r="AA1" s="68"/>
      <c r="AB1"/>
      <c r="AC1"/>
    </row>
    <row r="2" spans="1:29" ht="15.75" customHeight="1" thickBot="1" x14ac:dyDescent="0.3">
      <c r="A2" s="730" t="s">
        <v>204</v>
      </c>
      <c r="B2" s="313" t="s">
        <v>10</v>
      </c>
      <c r="C2" s="102">
        <f>'1M - RES'!C2</f>
        <v>45658</v>
      </c>
      <c r="D2" s="102">
        <f>'1M - RES'!D2</f>
        <v>45689</v>
      </c>
      <c r="E2" s="102">
        <f>'1M - RES'!E2</f>
        <v>45717</v>
      </c>
      <c r="F2" s="102">
        <f>'1M - RES'!F2</f>
        <v>45748</v>
      </c>
      <c r="G2" s="102">
        <f>'1M - RES'!G2</f>
        <v>45778</v>
      </c>
      <c r="H2" s="102">
        <f>'1M - RES'!H2</f>
        <v>45809</v>
      </c>
      <c r="I2" s="102">
        <f>'1M - RES'!I2</f>
        <v>45839</v>
      </c>
      <c r="J2" s="102">
        <f>'1M - RES'!J2</f>
        <v>45870</v>
      </c>
      <c r="K2" s="102">
        <f>'1M - RES'!K2</f>
        <v>45901</v>
      </c>
      <c r="L2" s="102">
        <f>'1M - RES'!L2</f>
        <v>45931</v>
      </c>
      <c r="M2" s="102">
        <f>'1M - RES'!M2</f>
        <v>45962</v>
      </c>
      <c r="N2" s="102">
        <f>'1M - RES'!N2</f>
        <v>45992</v>
      </c>
      <c r="O2" s="102">
        <f>'1M - RES'!O2</f>
        <v>46023</v>
      </c>
      <c r="P2" s="102">
        <f>'1M - RES'!P2</f>
        <v>46054</v>
      </c>
      <c r="Q2" s="102">
        <f>'1M - RES'!Q2</f>
        <v>46082</v>
      </c>
      <c r="R2" s="102">
        <f>'1M - RES'!R2</f>
        <v>46113</v>
      </c>
      <c r="S2" s="102">
        <f>'1M - RES'!S2</f>
        <v>46143</v>
      </c>
      <c r="T2" s="102">
        <f>'1M - RES'!T2</f>
        <v>46174</v>
      </c>
      <c r="U2" s="102">
        <f>'1M - RES'!U2</f>
        <v>46204</v>
      </c>
      <c r="V2" s="102">
        <f>'1M - RES'!V2</f>
        <v>46235</v>
      </c>
      <c r="W2" s="102">
        <f>'1M - RES'!W2</f>
        <v>46266</v>
      </c>
      <c r="X2" s="102">
        <f>'1M - RES'!X2</f>
        <v>46296</v>
      </c>
      <c r="Y2" s="102">
        <f>'1M - RES'!Y2</f>
        <v>46327</v>
      </c>
      <c r="Z2" s="102">
        <f>'1M - RES'!Z2</f>
        <v>46357</v>
      </c>
      <c r="AA2" s="102">
        <f>'1M - RES'!AA2</f>
        <v>46388</v>
      </c>
    </row>
    <row r="3" spans="1:29" ht="15" customHeight="1" x14ac:dyDescent="0.25">
      <c r="A3" s="731"/>
      <c r="B3" s="312" t="s">
        <v>18</v>
      </c>
      <c r="C3" s="471">
        <f>'BIZ kWh ENTRY'!AU86</f>
        <v>0</v>
      </c>
      <c r="D3" s="471">
        <f>'BIZ kWh ENTRY'!AV86</f>
        <v>0</v>
      </c>
      <c r="E3" s="471">
        <f>'BIZ kWh ENTRY'!AW86</f>
        <v>0</v>
      </c>
      <c r="F3" s="471">
        <f>'BIZ kWh ENTRY'!AX86</f>
        <v>0</v>
      </c>
      <c r="G3" s="471">
        <f>'BIZ kWh ENTRY'!AY86</f>
        <v>0</v>
      </c>
      <c r="H3" s="471">
        <f>'BIZ kWh ENTRY'!AZ86</f>
        <v>0</v>
      </c>
      <c r="I3" s="471">
        <f>'BIZ kWh ENTRY'!BA86</f>
        <v>0</v>
      </c>
      <c r="J3" s="471">
        <f>'BIZ kWh ENTRY'!BB86</f>
        <v>0</v>
      </c>
      <c r="K3" s="471">
        <f>'BIZ kWh ENTRY'!BC86</f>
        <v>0</v>
      </c>
      <c r="L3" s="471">
        <f>'BIZ kWh ENTRY'!BD86</f>
        <v>0</v>
      </c>
      <c r="M3" s="471">
        <f>'BIZ kWh ENTRY'!BE86</f>
        <v>0</v>
      </c>
      <c r="N3" s="471">
        <f>SUM('BIZ kWh ENTRY'!BF86:BL86)</f>
        <v>0</v>
      </c>
      <c r="O3" s="109"/>
      <c r="P3" s="109"/>
      <c r="Q3" s="109"/>
      <c r="R3" s="109"/>
      <c r="S3" s="109"/>
      <c r="T3" s="109"/>
      <c r="U3" s="109"/>
      <c r="V3" s="109"/>
      <c r="W3" s="109"/>
      <c r="X3" s="109"/>
      <c r="Y3" s="109"/>
      <c r="Z3" s="109"/>
      <c r="AA3" s="109"/>
    </row>
    <row r="4" spans="1:29" x14ac:dyDescent="0.25">
      <c r="A4" s="731"/>
      <c r="B4" s="7" t="s">
        <v>0</v>
      </c>
      <c r="C4" s="471">
        <f>'BIZ kWh ENTRY'!AU87</f>
        <v>0</v>
      </c>
      <c r="D4" s="471">
        <f>'BIZ kWh ENTRY'!AV87</f>
        <v>0</v>
      </c>
      <c r="E4" s="471">
        <f>'BIZ kWh ENTRY'!AW87</f>
        <v>0</v>
      </c>
      <c r="F4" s="471">
        <f>'BIZ kWh ENTRY'!AX87</f>
        <v>0</v>
      </c>
      <c r="G4" s="471">
        <f>'BIZ kWh ENTRY'!AY87</f>
        <v>0</v>
      </c>
      <c r="H4" s="471">
        <f>'BIZ kWh ENTRY'!AZ87</f>
        <v>0</v>
      </c>
      <c r="I4" s="471">
        <f>'BIZ kWh ENTRY'!BA87</f>
        <v>0</v>
      </c>
      <c r="J4" s="471">
        <f>'BIZ kWh ENTRY'!BB87</f>
        <v>0</v>
      </c>
      <c r="K4" s="471">
        <f>'BIZ kWh ENTRY'!BC87</f>
        <v>0</v>
      </c>
      <c r="L4" s="471">
        <f>'BIZ kWh ENTRY'!BD87</f>
        <v>0</v>
      </c>
      <c r="M4" s="471">
        <f>'BIZ kWh ENTRY'!BE87</f>
        <v>0</v>
      </c>
      <c r="N4" s="471">
        <f>SUM('BIZ kWh ENTRY'!BF87:BL87)</f>
        <v>0</v>
      </c>
      <c r="O4" s="109"/>
      <c r="P4" s="109"/>
      <c r="Q4" s="109"/>
      <c r="R4" s="109"/>
      <c r="S4" s="109"/>
      <c r="T4" s="109"/>
      <c r="U4" s="109"/>
      <c r="V4" s="109"/>
      <c r="W4" s="109"/>
      <c r="X4" s="109"/>
      <c r="Y4" s="109"/>
      <c r="Z4" s="109"/>
      <c r="AA4" s="109"/>
    </row>
    <row r="5" spans="1:29" x14ac:dyDescent="0.25">
      <c r="A5" s="731"/>
      <c r="B5" s="6" t="s">
        <v>19</v>
      </c>
      <c r="C5" s="471">
        <f>'BIZ kWh ENTRY'!AU88</f>
        <v>0</v>
      </c>
      <c r="D5" s="471">
        <f>'BIZ kWh ENTRY'!AV88</f>
        <v>0</v>
      </c>
      <c r="E5" s="471">
        <f>'BIZ kWh ENTRY'!AW88</f>
        <v>0</v>
      </c>
      <c r="F5" s="471">
        <f>'BIZ kWh ENTRY'!AX88</f>
        <v>0</v>
      </c>
      <c r="G5" s="471">
        <f>'BIZ kWh ENTRY'!AY88</f>
        <v>0</v>
      </c>
      <c r="H5" s="471">
        <f>'BIZ kWh ENTRY'!AZ88</f>
        <v>0</v>
      </c>
      <c r="I5" s="471">
        <f>'BIZ kWh ENTRY'!BA88</f>
        <v>0</v>
      </c>
      <c r="J5" s="471">
        <f>'BIZ kWh ENTRY'!BB88</f>
        <v>0</v>
      </c>
      <c r="K5" s="471">
        <f>'BIZ kWh ENTRY'!BC88</f>
        <v>0</v>
      </c>
      <c r="L5" s="471">
        <f>'BIZ kWh ENTRY'!BD88</f>
        <v>0</v>
      </c>
      <c r="M5" s="471">
        <f>'BIZ kWh ENTRY'!BE88</f>
        <v>0</v>
      </c>
      <c r="N5" s="471">
        <f>SUM('BIZ kWh ENTRY'!BF88:BL88)</f>
        <v>0</v>
      </c>
      <c r="O5" s="109"/>
      <c r="P5" s="109"/>
      <c r="Q5" s="109"/>
      <c r="R5" s="109"/>
      <c r="S5" s="109"/>
      <c r="T5" s="109"/>
      <c r="U5" s="109"/>
      <c r="V5" s="109"/>
      <c r="W5" s="109"/>
      <c r="X5" s="109"/>
      <c r="Y5" s="109"/>
      <c r="Z5" s="109"/>
      <c r="AA5" s="109"/>
    </row>
    <row r="6" spans="1:29" x14ac:dyDescent="0.25">
      <c r="A6" s="731"/>
      <c r="B6" s="6" t="s">
        <v>1</v>
      </c>
      <c r="C6" s="471">
        <f>'BIZ kWh ENTRY'!AU89</f>
        <v>0</v>
      </c>
      <c r="D6" s="471">
        <f>'BIZ kWh ENTRY'!AV89</f>
        <v>0</v>
      </c>
      <c r="E6" s="471">
        <f>'BIZ kWh ENTRY'!AW89</f>
        <v>0</v>
      </c>
      <c r="F6" s="471">
        <f>'BIZ kWh ENTRY'!AX89</f>
        <v>0</v>
      </c>
      <c r="G6" s="471">
        <f>'BIZ kWh ENTRY'!AY89</f>
        <v>0</v>
      </c>
      <c r="H6" s="471">
        <f>'BIZ kWh ENTRY'!AZ89</f>
        <v>0</v>
      </c>
      <c r="I6" s="471">
        <f>'BIZ kWh ENTRY'!BA89</f>
        <v>0</v>
      </c>
      <c r="J6" s="471">
        <f>'BIZ kWh ENTRY'!BB89</f>
        <v>0</v>
      </c>
      <c r="K6" s="471">
        <f>'BIZ kWh ENTRY'!BC89</f>
        <v>0</v>
      </c>
      <c r="L6" s="471">
        <f>'BIZ kWh ENTRY'!BD89</f>
        <v>0</v>
      </c>
      <c r="M6" s="471">
        <f>'BIZ kWh ENTRY'!BE89</f>
        <v>0</v>
      </c>
      <c r="N6" s="471">
        <f>SUM('BIZ kWh ENTRY'!BF89:BL89)</f>
        <v>0</v>
      </c>
      <c r="O6" s="109"/>
      <c r="P6" s="109"/>
      <c r="Q6" s="109"/>
      <c r="R6" s="109"/>
      <c r="S6" s="109"/>
      <c r="T6" s="109"/>
      <c r="U6" s="109"/>
      <c r="V6" s="109"/>
      <c r="W6" s="109"/>
      <c r="X6" s="109"/>
      <c r="Y6" s="109"/>
      <c r="Z6" s="109"/>
      <c r="AA6" s="109"/>
    </row>
    <row r="7" spans="1:29" x14ac:dyDescent="0.25">
      <c r="A7" s="731"/>
      <c r="B7" s="7" t="s">
        <v>20</v>
      </c>
      <c r="C7" s="471">
        <f>'BIZ kWh ENTRY'!AU90</f>
        <v>0</v>
      </c>
      <c r="D7" s="471">
        <f>'BIZ kWh ENTRY'!AV90</f>
        <v>0</v>
      </c>
      <c r="E7" s="471">
        <f>'BIZ kWh ENTRY'!AW90</f>
        <v>0</v>
      </c>
      <c r="F7" s="471">
        <f>'BIZ kWh ENTRY'!AX90</f>
        <v>0</v>
      </c>
      <c r="G7" s="471">
        <f>'BIZ kWh ENTRY'!AY90</f>
        <v>0</v>
      </c>
      <c r="H7" s="471">
        <f>'BIZ kWh ENTRY'!AZ90</f>
        <v>0</v>
      </c>
      <c r="I7" s="471">
        <f>'BIZ kWh ENTRY'!BA90</f>
        <v>0</v>
      </c>
      <c r="J7" s="471">
        <f>'BIZ kWh ENTRY'!BB90</f>
        <v>0</v>
      </c>
      <c r="K7" s="471">
        <f>'BIZ kWh ENTRY'!BC90</f>
        <v>0</v>
      </c>
      <c r="L7" s="471">
        <f>'BIZ kWh ENTRY'!BD90</f>
        <v>0</v>
      </c>
      <c r="M7" s="471">
        <f>'BIZ kWh ENTRY'!BE90</f>
        <v>0</v>
      </c>
      <c r="N7" s="471">
        <f>SUM('BIZ kWh ENTRY'!BF90:BL90)</f>
        <v>0</v>
      </c>
      <c r="O7" s="109"/>
      <c r="P7" s="109"/>
      <c r="Q7" s="109"/>
      <c r="R7" s="109"/>
      <c r="S7" s="109"/>
      <c r="T7" s="109"/>
      <c r="U7" s="109"/>
      <c r="V7" s="109"/>
      <c r="W7" s="109"/>
      <c r="X7" s="109"/>
      <c r="Y7" s="109"/>
      <c r="Z7" s="109"/>
      <c r="AA7" s="109"/>
    </row>
    <row r="8" spans="1:29" x14ac:dyDescent="0.25">
      <c r="A8" s="731"/>
      <c r="B8" s="6" t="s">
        <v>9</v>
      </c>
      <c r="C8" s="471">
        <f>'BIZ kWh ENTRY'!AU91</f>
        <v>0</v>
      </c>
      <c r="D8" s="471">
        <f>'BIZ kWh ENTRY'!AV91</f>
        <v>0</v>
      </c>
      <c r="E8" s="471">
        <f>'BIZ kWh ENTRY'!AW91</f>
        <v>0</v>
      </c>
      <c r="F8" s="471">
        <f>'BIZ kWh ENTRY'!AX91</f>
        <v>0</v>
      </c>
      <c r="G8" s="471">
        <f>'BIZ kWh ENTRY'!AY91</f>
        <v>0</v>
      </c>
      <c r="H8" s="471">
        <f>'BIZ kWh ENTRY'!AZ91</f>
        <v>0</v>
      </c>
      <c r="I8" s="471">
        <f>'BIZ kWh ENTRY'!BA91</f>
        <v>0</v>
      </c>
      <c r="J8" s="471">
        <f>'BIZ kWh ENTRY'!BB91</f>
        <v>0</v>
      </c>
      <c r="K8" s="471">
        <f>'BIZ kWh ENTRY'!BC91</f>
        <v>0</v>
      </c>
      <c r="L8" s="471">
        <f>'BIZ kWh ENTRY'!BD91</f>
        <v>0</v>
      </c>
      <c r="M8" s="471">
        <f>'BIZ kWh ENTRY'!BE91</f>
        <v>0</v>
      </c>
      <c r="N8" s="471">
        <f>SUM('BIZ kWh ENTRY'!BF91:BL91)</f>
        <v>0</v>
      </c>
      <c r="O8" s="109"/>
      <c r="P8" s="109"/>
      <c r="Q8" s="109"/>
      <c r="R8" s="109"/>
      <c r="S8" s="109"/>
      <c r="T8" s="109"/>
      <c r="U8" s="109"/>
      <c r="V8" s="109"/>
      <c r="W8" s="109"/>
      <c r="X8" s="109"/>
      <c r="Y8" s="109"/>
      <c r="Z8" s="109"/>
      <c r="AA8" s="109"/>
    </row>
    <row r="9" spans="1:29" x14ac:dyDescent="0.25">
      <c r="A9" s="731"/>
      <c r="B9" s="6" t="s">
        <v>3</v>
      </c>
      <c r="C9" s="471">
        <f>'BIZ kWh ENTRY'!AU92</f>
        <v>0</v>
      </c>
      <c r="D9" s="471">
        <f>'BIZ kWh ENTRY'!AV92</f>
        <v>0</v>
      </c>
      <c r="E9" s="471">
        <f>'BIZ kWh ENTRY'!AW92</f>
        <v>0</v>
      </c>
      <c r="F9" s="471">
        <f>'BIZ kWh ENTRY'!AX92</f>
        <v>0</v>
      </c>
      <c r="G9" s="471">
        <f>'BIZ kWh ENTRY'!AY92</f>
        <v>0</v>
      </c>
      <c r="H9" s="471">
        <f>'BIZ kWh ENTRY'!AZ92</f>
        <v>0</v>
      </c>
      <c r="I9" s="471">
        <f>'BIZ kWh ENTRY'!BA92</f>
        <v>0</v>
      </c>
      <c r="J9" s="471">
        <f>'BIZ kWh ENTRY'!BB92</f>
        <v>0</v>
      </c>
      <c r="K9" s="471">
        <f>'BIZ kWh ENTRY'!BC92</f>
        <v>0</v>
      </c>
      <c r="L9" s="471">
        <f>'BIZ kWh ENTRY'!BD92</f>
        <v>0</v>
      </c>
      <c r="M9" s="471">
        <f>'BIZ kWh ENTRY'!BE92</f>
        <v>0</v>
      </c>
      <c r="N9" s="471">
        <f>SUM('BIZ kWh ENTRY'!BF92:BL92)</f>
        <v>0</v>
      </c>
      <c r="O9" s="109"/>
      <c r="P9" s="109"/>
      <c r="Q9" s="109"/>
      <c r="R9" s="109"/>
      <c r="S9" s="109"/>
      <c r="T9" s="109"/>
      <c r="U9" s="109"/>
      <c r="V9" s="109"/>
      <c r="W9" s="109"/>
      <c r="X9" s="109"/>
      <c r="Y9" s="109"/>
      <c r="Z9" s="109"/>
      <c r="AA9" s="109"/>
    </row>
    <row r="10" spans="1:29" x14ac:dyDescent="0.25">
      <c r="A10" s="731"/>
      <c r="B10" s="6" t="s">
        <v>4</v>
      </c>
      <c r="C10" s="471">
        <f>'BIZ kWh ENTRY'!AU93</f>
        <v>0</v>
      </c>
      <c r="D10" s="471">
        <f>'BIZ kWh ENTRY'!AV93</f>
        <v>0</v>
      </c>
      <c r="E10" s="471">
        <f>'BIZ kWh ENTRY'!AW93</f>
        <v>0</v>
      </c>
      <c r="F10" s="471">
        <f>'BIZ kWh ENTRY'!AX93</f>
        <v>0</v>
      </c>
      <c r="G10" s="471">
        <f>'BIZ kWh ENTRY'!AY93</f>
        <v>0</v>
      </c>
      <c r="H10" s="471">
        <f>'BIZ kWh ENTRY'!AZ93</f>
        <v>0</v>
      </c>
      <c r="I10" s="471">
        <f>'BIZ kWh ENTRY'!BA93</f>
        <v>0</v>
      </c>
      <c r="J10" s="471">
        <f>'BIZ kWh ENTRY'!BB93</f>
        <v>136705</v>
      </c>
      <c r="K10" s="471">
        <f>'BIZ kWh ENTRY'!BC93</f>
        <v>0</v>
      </c>
      <c r="L10" s="471">
        <f>'BIZ kWh ENTRY'!BD93</f>
        <v>111002</v>
      </c>
      <c r="M10" s="471">
        <f>'BIZ kWh ENTRY'!BE93</f>
        <v>0</v>
      </c>
      <c r="N10" s="471">
        <f>SUM('BIZ kWh ENTRY'!BF93:BL93)</f>
        <v>132795.35255779966</v>
      </c>
      <c r="O10" s="109"/>
      <c r="P10" s="109"/>
      <c r="Q10" s="109"/>
      <c r="R10" s="109"/>
      <c r="S10" s="109"/>
      <c r="T10" s="109"/>
      <c r="U10" s="109"/>
      <c r="V10" s="109"/>
      <c r="W10" s="109"/>
      <c r="X10" s="109"/>
      <c r="Y10" s="109"/>
      <c r="Z10" s="109"/>
      <c r="AA10" s="109"/>
    </row>
    <row r="11" spans="1:29" x14ac:dyDescent="0.25">
      <c r="A11" s="731"/>
      <c r="B11" s="6" t="s">
        <v>5</v>
      </c>
      <c r="C11" s="471">
        <f>'BIZ kWh ENTRY'!AU94</f>
        <v>0</v>
      </c>
      <c r="D11" s="471">
        <f>'BIZ kWh ENTRY'!AV94</f>
        <v>0</v>
      </c>
      <c r="E11" s="471">
        <f>'BIZ kWh ENTRY'!AW94</f>
        <v>0</v>
      </c>
      <c r="F11" s="471">
        <f>'BIZ kWh ENTRY'!AX94</f>
        <v>0</v>
      </c>
      <c r="G11" s="471">
        <f>'BIZ kWh ENTRY'!AY94</f>
        <v>0</v>
      </c>
      <c r="H11" s="471">
        <f>'BIZ kWh ENTRY'!AZ94</f>
        <v>0</v>
      </c>
      <c r="I11" s="471">
        <f>'BIZ kWh ENTRY'!BA94</f>
        <v>0</v>
      </c>
      <c r="J11" s="471">
        <f>'BIZ kWh ENTRY'!BB94</f>
        <v>0</v>
      </c>
      <c r="K11" s="471">
        <f>'BIZ kWh ENTRY'!BC94</f>
        <v>0</v>
      </c>
      <c r="L11" s="471">
        <f>'BIZ kWh ENTRY'!BD94</f>
        <v>0</v>
      </c>
      <c r="M11" s="471">
        <f>'BIZ kWh ENTRY'!BE94</f>
        <v>0</v>
      </c>
      <c r="N11" s="471">
        <f>SUM('BIZ kWh ENTRY'!BF94:BL94)</f>
        <v>0</v>
      </c>
      <c r="O11" s="109"/>
      <c r="P11" s="109"/>
      <c r="Q11" s="109"/>
      <c r="R11" s="109"/>
      <c r="S11" s="109"/>
      <c r="T11" s="109"/>
      <c r="U11" s="109"/>
      <c r="V11" s="109"/>
      <c r="W11" s="109"/>
      <c r="X11" s="109"/>
      <c r="Y11" s="109"/>
      <c r="Z11" s="109"/>
      <c r="AA11" s="109"/>
    </row>
    <row r="12" spans="1:29" x14ac:dyDescent="0.25">
      <c r="A12" s="731"/>
      <c r="B12" s="6" t="s">
        <v>21</v>
      </c>
      <c r="C12" s="471">
        <f>'BIZ kWh ENTRY'!AU95</f>
        <v>0</v>
      </c>
      <c r="D12" s="471">
        <f>'BIZ kWh ENTRY'!AV95</f>
        <v>0</v>
      </c>
      <c r="E12" s="471">
        <f>'BIZ kWh ENTRY'!AW95</f>
        <v>0</v>
      </c>
      <c r="F12" s="471">
        <f>'BIZ kWh ENTRY'!AX95</f>
        <v>0</v>
      </c>
      <c r="G12" s="471">
        <f>'BIZ kWh ENTRY'!AY95</f>
        <v>0</v>
      </c>
      <c r="H12" s="471">
        <f>'BIZ kWh ENTRY'!AZ95</f>
        <v>0</v>
      </c>
      <c r="I12" s="471">
        <f>'BIZ kWh ENTRY'!BA95</f>
        <v>0</v>
      </c>
      <c r="J12" s="471">
        <f>'BIZ kWh ENTRY'!BB95</f>
        <v>0</v>
      </c>
      <c r="K12" s="471">
        <f>'BIZ kWh ENTRY'!BC95</f>
        <v>0</v>
      </c>
      <c r="L12" s="471">
        <f>'BIZ kWh ENTRY'!BD95</f>
        <v>0</v>
      </c>
      <c r="M12" s="471">
        <f>'BIZ kWh ENTRY'!BE95</f>
        <v>0</v>
      </c>
      <c r="N12" s="471">
        <f>SUM('BIZ kWh ENTRY'!BF95:BL95)</f>
        <v>0</v>
      </c>
      <c r="O12" s="109"/>
      <c r="P12" s="109"/>
      <c r="Q12" s="109"/>
      <c r="R12" s="109"/>
      <c r="S12" s="109"/>
      <c r="T12" s="109"/>
      <c r="U12" s="109"/>
      <c r="V12" s="109"/>
      <c r="W12" s="109"/>
      <c r="X12" s="109"/>
      <c r="Y12" s="109"/>
      <c r="Z12" s="109"/>
      <c r="AA12" s="109"/>
    </row>
    <row r="13" spans="1:29" x14ac:dyDescent="0.25">
      <c r="A13" s="731"/>
      <c r="B13" s="6" t="s">
        <v>22</v>
      </c>
      <c r="C13" s="471">
        <f>'BIZ kWh ENTRY'!AU96</f>
        <v>0</v>
      </c>
      <c r="D13" s="471">
        <f>'BIZ kWh ENTRY'!AV96</f>
        <v>0</v>
      </c>
      <c r="E13" s="471">
        <f>'BIZ kWh ENTRY'!AW96</f>
        <v>0</v>
      </c>
      <c r="F13" s="471">
        <f>'BIZ kWh ENTRY'!AX96</f>
        <v>0</v>
      </c>
      <c r="G13" s="471">
        <f>'BIZ kWh ENTRY'!AY96</f>
        <v>0</v>
      </c>
      <c r="H13" s="471">
        <f>'BIZ kWh ENTRY'!AZ96</f>
        <v>0</v>
      </c>
      <c r="I13" s="471">
        <f>'BIZ kWh ENTRY'!BA96</f>
        <v>0</v>
      </c>
      <c r="J13" s="471">
        <f>'BIZ kWh ENTRY'!BB96</f>
        <v>0</v>
      </c>
      <c r="K13" s="471">
        <f>'BIZ kWh ENTRY'!BC96</f>
        <v>0</v>
      </c>
      <c r="L13" s="471">
        <f>'BIZ kWh ENTRY'!BD96</f>
        <v>0</v>
      </c>
      <c r="M13" s="471">
        <f>'BIZ kWh ENTRY'!BE96</f>
        <v>0</v>
      </c>
      <c r="N13" s="471">
        <f>SUM('BIZ kWh ENTRY'!BF96:BL96)</f>
        <v>0</v>
      </c>
      <c r="O13" s="109"/>
      <c r="P13" s="109"/>
      <c r="Q13" s="109"/>
      <c r="R13" s="109"/>
      <c r="S13" s="109"/>
      <c r="T13" s="109"/>
      <c r="U13" s="109"/>
      <c r="V13" s="109"/>
      <c r="W13" s="109"/>
      <c r="X13" s="109"/>
      <c r="Y13" s="109"/>
      <c r="Z13" s="109"/>
      <c r="AA13" s="109"/>
    </row>
    <row r="14" spans="1:29" x14ac:dyDescent="0.25">
      <c r="A14" s="731"/>
      <c r="B14" s="6" t="s">
        <v>7</v>
      </c>
      <c r="C14" s="471">
        <f>'BIZ kWh ENTRY'!AU97</f>
        <v>0</v>
      </c>
      <c r="D14" s="471">
        <f>'BIZ kWh ENTRY'!AV97</f>
        <v>0</v>
      </c>
      <c r="E14" s="471">
        <f>'BIZ kWh ENTRY'!AW97</f>
        <v>0</v>
      </c>
      <c r="F14" s="471">
        <f>'BIZ kWh ENTRY'!AX97</f>
        <v>0</v>
      </c>
      <c r="G14" s="471">
        <f>'BIZ kWh ENTRY'!AY97</f>
        <v>0</v>
      </c>
      <c r="H14" s="471">
        <f>'BIZ kWh ENTRY'!AZ97</f>
        <v>0</v>
      </c>
      <c r="I14" s="471">
        <f>'BIZ kWh ENTRY'!BA97</f>
        <v>0</v>
      </c>
      <c r="J14" s="471">
        <f>'BIZ kWh ENTRY'!BB97</f>
        <v>0</v>
      </c>
      <c r="K14" s="471">
        <f>'BIZ kWh ENTRY'!BC97</f>
        <v>0</v>
      </c>
      <c r="L14" s="471">
        <f>'BIZ kWh ENTRY'!BD97</f>
        <v>0</v>
      </c>
      <c r="M14" s="471">
        <f>'BIZ kWh ENTRY'!BE97</f>
        <v>0</v>
      </c>
      <c r="N14" s="471">
        <f>SUM('BIZ kWh ENTRY'!BF97:BL97)</f>
        <v>0</v>
      </c>
      <c r="O14" s="109"/>
      <c r="P14" s="109"/>
      <c r="Q14" s="109"/>
      <c r="R14" s="109"/>
      <c r="S14" s="109"/>
      <c r="T14" s="109"/>
      <c r="U14" s="109"/>
      <c r="V14" s="109"/>
      <c r="W14" s="109"/>
      <c r="X14" s="109"/>
      <c r="Y14" s="109"/>
      <c r="Z14" s="109"/>
      <c r="AA14" s="109"/>
    </row>
    <row r="15" spans="1:29" x14ac:dyDescent="0.25">
      <c r="A15" s="731"/>
      <c r="B15" s="6" t="s">
        <v>8</v>
      </c>
      <c r="C15" s="471">
        <f>'BIZ kWh ENTRY'!AU98</f>
        <v>0</v>
      </c>
      <c r="D15" s="471">
        <f>'BIZ kWh ENTRY'!AV98</f>
        <v>0</v>
      </c>
      <c r="E15" s="471">
        <f>'BIZ kWh ENTRY'!AW98</f>
        <v>0</v>
      </c>
      <c r="F15" s="471">
        <f>'BIZ kWh ENTRY'!AX98</f>
        <v>0</v>
      </c>
      <c r="G15" s="471">
        <f>'BIZ kWh ENTRY'!AY98</f>
        <v>0</v>
      </c>
      <c r="H15" s="471">
        <f>'BIZ kWh ENTRY'!AZ98</f>
        <v>0</v>
      </c>
      <c r="I15" s="471">
        <f>'BIZ kWh ENTRY'!BA98</f>
        <v>0</v>
      </c>
      <c r="J15" s="471">
        <f>'BIZ kWh ENTRY'!BB98</f>
        <v>0</v>
      </c>
      <c r="K15" s="471">
        <f>'BIZ kWh ENTRY'!BC98</f>
        <v>0</v>
      </c>
      <c r="L15" s="471">
        <f>'BIZ kWh ENTRY'!BD98</f>
        <v>0</v>
      </c>
      <c r="M15" s="471">
        <f>'BIZ kWh ENTRY'!BE98</f>
        <v>0</v>
      </c>
      <c r="N15" s="471">
        <f>SUM('BIZ kWh ENTRY'!BF98:BL98)</f>
        <v>0</v>
      </c>
      <c r="O15" s="109"/>
      <c r="P15" s="109"/>
      <c r="Q15" s="109"/>
      <c r="R15" s="109"/>
      <c r="S15" s="109"/>
      <c r="T15" s="109"/>
      <c r="U15" s="109"/>
      <c r="V15" s="109"/>
      <c r="W15" s="109"/>
      <c r="X15" s="109"/>
      <c r="Y15" s="109"/>
      <c r="Z15" s="109"/>
      <c r="AA15" s="109"/>
    </row>
    <row r="16" spans="1:29" x14ac:dyDescent="0.25">
      <c r="A16" s="731"/>
      <c r="B16" s="6" t="s">
        <v>11</v>
      </c>
      <c r="C16" s="2"/>
      <c r="D16" s="2"/>
      <c r="E16" s="165"/>
      <c r="F16" s="165"/>
      <c r="G16" s="165"/>
      <c r="H16" s="165"/>
      <c r="I16" s="165"/>
      <c r="J16" s="165"/>
      <c r="K16" s="165"/>
      <c r="L16" s="165"/>
      <c r="M16" s="165"/>
      <c r="N16" s="165"/>
      <c r="O16" s="109"/>
      <c r="P16" s="109"/>
      <c r="Q16" s="109"/>
      <c r="R16" s="109"/>
      <c r="S16" s="109"/>
      <c r="T16" s="109"/>
      <c r="U16" s="109"/>
      <c r="V16" s="109"/>
      <c r="W16" s="109"/>
      <c r="X16" s="109"/>
      <c r="Y16" s="109"/>
      <c r="Z16" s="109"/>
      <c r="AA16" s="109"/>
    </row>
    <row r="17" spans="1:27" ht="15.75" thickBot="1" x14ac:dyDescent="0.3">
      <c r="A17" s="732"/>
      <c r="B17" s="136" t="str">
        <f>'LI 1M - RES'!B14</f>
        <v>Monthly kWh</v>
      </c>
      <c r="C17" s="166">
        <f>SUM(C3:C16)</f>
        <v>0</v>
      </c>
      <c r="D17" s="166">
        <f t="shared" ref="D17:AA17" si="0">SUM(D3:D16)</f>
        <v>0</v>
      </c>
      <c r="E17" s="166">
        <f t="shared" si="0"/>
        <v>0</v>
      </c>
      <c r="F17" s="166">
        <f t="shared" si="0"/>
        <v>0</v>
      </c>
      <c r="G17" s="166">
        <f t="shared" si="0"/>
        <v>0</v>
      </c>
      <c r="H17" s="166">
        <f t="shared" si="0"/>
        <v>0</v>
      </c>
      <c r="I17" s="166">
        <f t="shared" si="0"/>
        <v>0</v>
      </c>
      <c r="J17" s="166">
        <f t="shared" si="0"/>
        <v>136705</v>
      </c>
      <c r="K17" s="166">
        <f t="shared" si="0"/>
        <v>0</v>
      </c>
      <c r="L17" s="166">
        <f t="shared" si="0"/>
        <v>111002</v>
      </c>
      <c r="M17" s="166">
        <f t="shared" si="0"/>
        <v>0</v>
      </c>
      <c r="N17" s="166">
        <f t="shared" si="0"/>
        <v>132795.35255779966</v>
      </c>
      <c r="O17" s="167">
        <f t="shared" si="0"/>
        <v>0</v>
      </c>
      <c r="P17" s="167">
        <f t="shared" si="0"/>
        <v>0</v>
      </c>
      <c r="Q17" s="167">
        <f t="shared" si="0"/>
        <v>0</v>
      </c>
      <c r="R17" s="167">
        <f t="shared" si="0"/>
        <v>0</v>
      </c>
      <c r="S17" s="167">
        <f t="shared" si="0"/>
        <v>0</v>
      </c>
      <c r="T17" s="167">
        <f t="shared" si="0"/>
        <v>0</v>
      </c>
      <c r="U17" s="167">
        <f t="shared" si="0"/>
        <v>0</v>
      </c>
      <c r="V17" s="167">
        <f t="shared" si="0"/>
        <v>0</v>
      </c>
      <c r="W17" s="167">
        <f t="shared" si="0"/>
        <v>0</v>
      </c>
      <c r="X17" s="167">
        <f t="shared" si="0"/>
        <v>0</v>
      </c>
      <c r="Y17" s="167">
        <f t="shared" si="0"/>
        <v>0</v>
      </c>
      <c r="Z17" s="167">
        <f t="shared" si="0"/>
        <v>0</v>
      </c>
      <c r="AA17" s="167">
        <f t="shared" si="0"/>
        <v>0</v>
      </c>
    </row>
    <row r="18" spans="1:27" x14ac:dyDescent="0.25">
      <c r="A18" s="300"/>
      <c r="B18" s="301"/>
      <c r="C18" s="302"/>
      <c r="D18" s="301"/>
      <c r="E18" s="302"/>
      <c r="F18" s="301"/>
      <c r="G18" s="301"/>
      <c r="H18" s="302"/>
      <c r="I18" s="301"/>
      <c r="J18" s="301"/>
      <c r="K18" s="302"/>
      <c r="L18" s="301"/>
      <c r="M18" s="301"/>
      <c r="N18" s="302"/>
      <c r="O18" s="301"/>
      <c r="P18" s="301"/>
      <c r="Q18" s="302"/>
      <c r="R18" s="301"/>
      <c r="S18" s="301"/>
      <c r="T18" s="302"/>
      <c r="U18" s="301"/>
      <c r="V18" s="301"/>
      <c r="W18" s="302"/>
      <c r="X18" s="301"/>
      <c r="Y18" s="301"/>
      <c r="Z18" s="302"/>
      <c r="AA18" s="301"/>
    </row>
    <row r="19" spans="1:27" ht="15.75" thickBot="1" x14ac:dyDescent="0.3">
      <c r="C19" s="222"/>
      <c r="D19" s="222"/>
      <c r="E19" s="222"/>
      <c r="F19" s="222"/>
      <c r="G19" s="222"/>
      <c r="H19" s="222"/>
      <c r="I19" s="222"/>
      <c r="J19" s="222"/>
      <c r="K19" s="222"/>
      <c r="L19" s="222"/>
      <c r="M19" s="222"/>
      <c r="N19" s="222"/>
      <c r="O19" s="222"/>
      <c r="P19" s="222"/>
      <c r="Q19" s="222"/>
      <c r="R19" s="222"/>
      <c r="S19" s="222"/>
      <c r="T19" s="222"/>
      <c r="U19" s="222"/>
      <c r="V19" s="222"/>
      <c r="W19" s="222"/>
      <c r="X19" s="222"/>
      <c r="Y19" s="222"/>
      <c r="Z19" s="222"/>
      <c r="AA19" s="222"/>
    </row>
    <row r="20" spans="1:27" ht="16.350000000000001" customHeight="1" thickBot="1" x14ac:dyDescent="0.3">
      <c r="A20" s="733" t="s">
        <v>205</v>
      </c>
      <c r="B20" s="313" t="str">
        <f t="shared" ref="B20" si="1">B2</f>
        <v>End Use</v>
      </c>
      <c r="C20" s="102">
        <f>C$2</f>
        <v>45658</v>
      </c>
      <c r="D20" s="102">
        <f t="shared" ref="D20:AA20" si="2">D$2</f>
        <v>45689</v>
      </c>
      <c r="E20" s="102">
        <f t="shared" si="2"/>
        <v>45717</v>
      </c>
      <c r="F20" s="102">
        <f t="shared" si="2"/>
        <v>45748</v>
      </c>
      <c r="G20" s="102">
        <f t="shared" si="2"/>
        <v>45778</v>
      </c>
      <c r="H20" s="102">
        <f t="shared" si="2"/>
        <v>45809</v>
      </c>
      <c r="I20" s="102">
        <f t="shared" si="2"/>
        <v>45839</v>
      </c>
      <c r="J20" s="102">
        <f t="shared" si="2"/>
        <v>45870</v>
      </c>
      <c r="K20" s="102">
        <f t="shared" si="2"/>
        <v>45901</v>
      </c>
      <c r="L20" s="102">
        <f t="shared" si="2"/>
        <v>45931</v>
      </c>
      <c r="M20" s="102">
        <f t="shared" si="2"/>
        <v>45962</v>
      </c>
      <c r="N20" s="102">
        <f t="shared" si="2"/>
        <v>45992</v>
      </c>
      <c r="O20" s="102">
        <f t="shared" si="2"/>
        <v>46023</v>
      </c>
      <c r="P20" s="102">
        <f t="shared" si="2"/>
        <v>46054</v>
      </c>
      <c r="Q20" s="102">
        <f t="shared" si="2"/>
        <v>46082</v>
      </c>
      <c r="R20" s="102">
        <f t="shared" si="2"/>
        <v>46113</v>
      </c>
      <c r="S20" s="102">
        <f t="shared" si="2"/>
        <v>46143</v>
      </c>
      <c r="T20" s="102">
        <f t="shared" si="2"/>
        <v>46174</v>
      </c>
      <c r="U20" s="102">
        <f t="shared" si="2"/>
        <v>46204</v>
      </c>
      <c r="V20" s="102">
        <f t="shared" si="2"/>
        <v>46235</v>
      </c>
      <c r="W20" s="102">
        <f t="shared" si="2"/>
        <v>46266</v>
      </c>
      <c r="X20" s="102">
        <f t="shared" si="2"/>
        <v>46296</v>
      </c>
      <c r="Y20" s="102">
        <f t="shared" si="2"/>
        <v>46327</v>
      </c>
      <c r="Z20" s="102">
        <f t="shared" si="2"/>
        <v>46357</v>
      </c>
      <c r="AA20" s="102">
        <f t="shared" si="2"/>
        <v>46388</v>
      </c>
    </row>
    <row r="21" spans="1:27" ht="15" customHeight="1" x14ac:dyDescent="0.25">
      <c r="A21" s="734"/>
      <c r="B21" s="312" t="str">
        <f t="shared" ref="B21:C35" si="3">B3</f>
        <v>Air Comp</v>
      </c>
      <c r="C21" s="2">
        <f>C3</f>
        <v>0</v>
      </c>
      <c r="D21" s="2">
        <f>IF(SUM($C$17:$N$17)=0,0,C21+D3)</f>
        <v>0</v>
      </c>
      <c r="E21" s="2">
        <f t="shared" ref="E21:AA21" si="4">IF(SUM($C$17:$N$17)=0,0,D21+E3)</f>
        <v>0</v>
      </c>
      <c r="F21" s="2">
        <f t="shared" si="4"/>
        <v>0</v>
      </c>
      <c r="G21" s="2">
        <f t="shared" si="4"/>
        <v>0</v>
      </c>
      <c r="H21" s="2">
        <f t="shared" si="4"/>
        <v>0</v>
      </c>
      <c r="I21" s="2">
        <f t="shared" si="4"/>
        <v>0</v>
      </c>
      <c r="J21" s="2">
        <f t="shared" si="4"/>
        <v>0</v>
      </c>
      <c r="K21" s="2">
        <f t="shared" si="4"/>
        <v>0</v>
      </c>
      <c r="L21" s="2">
        <f t="shared" si="4"/>
        <v>0</v>
      </c>
      <c r="M21" s="2">
        <f t="shared" si="4"/>
        <v>0</v>
      </c>
      <c r="N21" s="2">
        <f t="shared" si="4"/>
        <v>0</v>
      </c>
      <c r="O21" s="2">
        <f t="shared" si="4"/>
        <v>0</v>
      </c>
      <c r="P21" s="2">
        <f t="shared" si="4"/>
        <v>0</v>
      </c>
      <c r="Q21" s="2">
        <f t="shared" si="4"/>
        <v>0</v>
      </c>
      <c r="R21" s="2">
        <f t="shared" si="4"/>
        <v>0</v>
      </c>
      <c r="S21" s="2">
        <f t="shared" si="4"/>
        <v>0</v>
      </c>
      <c r="T21" s="2">
        <f t="shared" si="4"/>
        <v>0</v>
      </c>
      <c r="U21" s="2">
        <f t="shared" si="4"/>
        <v>0</v>
      </c>
      <c r="V21" s="2">
        <f t="shared" si="4"/>
        <v>0</v>
      </c>
      <c r="W21" s="2">
        <f t="shared" si="4"/>
        <v>0</v>
      </c>
      <c r="X21" s="2">
        <f t="shared" si="4"/>
        <v>0</v>
      </c>
      <c r="Y21" s="2">
        <f t="shared" si="4"/>
        <v>0</v>
      </c>
      <c r="Z21" s="2">
        <f t="shared" si="4"/>
        <v>0</v>
      </c>
      <c r="AA21" s="2">
        <f t="shared" si="4"/>
        <v>0</v>
      </c>
    </row>
    <row r="22" spans="1:27" x14ac:dyDescent="0.25">
      <c r="A22" s="734"/>
      <c r="B22" s="7" t="str">
        <f t="shared" si="3"/>
        <v>Building Shell</v>
      </c>
      <c r="C22" s="2">
        <f t="shared" si="3"/>
        <v>0</v>
      </c>
      <c r="D22" s="2">
        <f t="shared" ref="D22:AA22" si="5">IF(SUM($C$17:$N$17)=0,0,C22+D4)</f>
        <v>0</v>
      </c>
      <c r="E22" s="2">
        <f t="shared" si="5"/>
        <v>0</v>
      </c>
      <c r="F22" s="2">
        <f t="shared" si="5"/>
        <v>0</v>
      </c>
      <c r="G22" s="2">
        <f t="shared" si="5"/>
        <v>0</v>
      </c>
      <c r="H22" s="2">
        <f t="shared" si="5"/>
        <v>0</v>
      </c>
      <c r="I22" s="2">
        <f t="shared" si="5"/>
        <v>0</v>
      </c>
      <c r="J22" s="2">
        <f t="shared" si="5"/>
        <v>0</v>
      </c>
      <c r="K22" s="2">
        <f t="shared" si="5"/>
        <v>0</v>
      </c>
      <c r="L22" s="2">
        <f t="shared" si="5"/>
        <v>0</v>
      </c>
      <c r="M22" s="2">
        <f t="shared" si="5"/>
        <v>0</v>
      </c>
      <c r="N22" s="2">
        <f t="shared" si="5"/>
        <v>0</v>
      </c>
      <c r="O22" s="2">
        <f t="shared" si="5"/>
        <v>0</v>
      </c>
      <c r="P22" s="2">
        <f t="shared" si="5"/>
        <v>0</v>
      </c>
      <c r="Q22" s="2">
        <f t="shared" si="5"/>
        <v>0</v>
      </c>
      <c r="R22" s="2">
        <f t="shared" si="5"/>
        <v>0</v>
      </c>
      <c r="S22" s="2">
        <f t="shared" si="5"/>
        <v>0</v>
      </c>
      <c r="T22" s="2">
        <f t="shared" si="5"/>
        <v>0</v>
      </c>
      <c r="U22" s="2">
        <f t="shared" si="5"/>
        <v>0</v>
      </c>
      <c r="V22" s="2">
        <f t="shared" si="5"/>
        <v>0</v>
      </c>
      <c r="W22" s="2">
        <f t="shared" si="5"/>
        <v>0</v>
      </c>
      <c r="X22" s="2">
        <f t="shared" si="5"/>
        <v>0</v>
      </c>
      <c r="Y22" s="2">
        <f t="shared" si="5"/>
        <v>0</v>
      </c>
      <c r="Z22" s="2">
        <f t="shared" si="5"/>
        <v>0</v>
      </c>
      <c r="AA22" s="2">
        <f t="shared" si="5"/>
        <v>0</v>
      </c>
    </row>
    <row r="23" spans="1:27" x14ac:dyDescent="0.25">
      <c r="A23" s="734"/>
      <c r="B23" s="6" t="str">
        <f t="shared" si="3"/>
        <v>Cooking</v>
      </c>
      <c r="C23" s="2">
        <f t="shared" si="3"/>
        <v>0</v>
      </c>
      <c r="D23" s="2">
        <f t="shared" ref="D23:AA23" si="6">IF(SUM($C$17:$N$17)=0,0,C23+D5)</f>
        <v>0</v>
      </c>
      <c r="E23" s="2">
        <f t="shared" si="6"/>
        <v>0</v>
      </c>
      <c r="F23" s="2">
        <f t="shared" si="6"/>
        <v>0</v>
      </c>
      <c r="G23" s="2">
        <f t="shared" si="6"/>
        <v>0</v>
      </c>
      <c r="H23" s="2">
        <f t="shared" si="6"/>
        <v>0</v>
      </c>
      <c r="I23" s="2">
        <f t="shared" si="6"/>
        <v>0</v>
      </c>
      <c r="J23" s="2">
        <f t="shared" si="6"/>
        <v>0</v>
      </c>
      <c r="K23" s="2">
        <f t="shared" si="6"/>
        <v>0</v>
      </c>
      <c r="L23" s="2">
        <f t="shared" si="6"/>
        <v>0</v>
      </c>
      <c r="M23" s="2">
        <f t="shared" si="6"/>
        <v>0</v>
      </c>
      <c r="N23" s="2">
        <f t="shared" si="6"/>
        <v>0</v>
      </c>
      <c r="O23" s="2">
        <f t="shared" si="6"/>
        <v>0</v>
      </c>
      <c r="P23" s="2">
        <f t="shared" si="6"/>
        <v>0</v>
      </c>
      <c r="Q23" s="2">
        <f t="shared" si="6"/>
        <v>0</v>
      </c>
      <c r="R23" s="2">
        <f t="shared" si="6"/>
        <v>0</v>
      </c>
      <c r="S23" s="2">
        <f t="shared" si="6"/>
        <v>0</v>
      </c>
      <c r="T23" s="2">
        <f t="shared" si="6"/>
        <v>0</v>
      </c>
      <c r="U23" s="2">
        <f t="shared" si="6"/>
        <v>0</v>
      </c>
      <c r="V23" s="2">
        <f t="shared" si="6"/>
        <v>0</v>
      </c>
      <c r="W23" s="2">
        <f t="shared" si="6"/>
        <v>0</v>
      </c>
      <c r="X23" s="2">
        <f t="shared" si="6"/>
        <v>0</v>
      </c>
      <c r="Y23" s="2">
        <f t="shared" si="6"/>
        <v>0</v>
      </c>
      <c r="Z23" s="2">
        <f t="shared" si="6"/>
        <v>0</v>
      </c>
      <c r="AA23" s="2">
        <f t="shared" si="6"/>
        <v>0</v>
      </c>
    </row>
    <row r="24" spans="1:27" x14ac:dyDescent="0.25">
      <c r="A24" s="734"/>
      <c r="B24" s="6" t="str">
        <f t="shared" si="3"/>
        <v>Cooling</v>
      </c>
      <c r="C24" s="2">
        <f t="shared" si="3"/>
        <v>0</v>
      </c>
      <c r="D24" s="2">
        <f t="shared" ref="D24:AA24" si="7">IF(SUM($C$17:$N$17)=0,0,C24+D6)</f>
        <v>0</v>
      </c>
      <c r="E24" s="2">
        <f t="shared" si="7"/>
        <v>0</v>
      </c>
      <c r="F24" s="2">
        <f t="shared" si="7"/>
        <v>0</v>
      </c>
      <c r="G24" s="2">
        <f t="shared" si="7"/>
        <v>0</v>
      </c>
      <c r="H24" s="2">
        <f t="shared" si="7"/>
        <v>0</v>
      </c>
      <c r="I24" s="2">
        <f t="shared" si="7"/>
        <v>0</v>
      </c>
      <c r="J24" s="2">
        <f t="shared" si="7"/>
        <v>0</v>
      </c>
      <c r="K24" s="2">
        <f t="shared" si="7"/>
        <v>0</v>
      </c>
      <c r="L24" s="2">
        <f t="shared" si="7"/>
        <v>0</v>
      </c>
      <c r="M24" s="2">
        <f t="shared" si="7"/>
        <v>0</v>
      </c>
      <c r="N24" s="2">
        <f t="shared" si="7"/>
        <v>0</v>
      </c>
      <c r="O24" s="2">
        <f t="shared" si="7"/>
        <v>0</v>
      </c>
      <c r="P24" s="2">
        <f t="shared" si="7"/>
        <v>0</v>
      </c>
      <c r="Q24" s="2">
        <f t="shared" si="7"/>
        <v>0</v>
      </c>
      <c r="R24" s="2">
        <f t="shared" si="7"/>
        <v>0</v>
      </c>
      <c r="S24" s="2">
        <f t="shared" si="7"/>
        <v>0</v>
      </c>
      <c r="T24" s="2">
        <f t="shared" si="7"/>
        <v>0</v>
      </c>
      <c r="U24" s="2">
        <f t="shared" si="7"/>
        <v>0</v>
      </c>
      <c r="V24" s="2">
        <f t="shared" si="7"/>
        <v>0</v>
      </c>
      <c r="W24" s="2">
        <f t="shared" si="7"/>
        <v>0</v>
      </c>
      <c r="X24" s="2">
        <f t="shared" si="7"/>
        <v>0</v>
      </c>
      <c r="Y24" s="2">
        <f t="shared" si="7"/>
        <v>0</v>
      </c>
      <c r="Z24" s="2">
        <f t="shared" si="7"/>
        <v>0</v>
      </c>
      <c r="AA24" s="2">
        <f t="shared" si="7"/>
        <v>0</v>
      </c>
    </row>
    <row r="25" spans="1:27" x14ac:dyDescent="0.25">
      <c r="A25" s="734"/>
      <c r="B25" s="7" t="str">
        <f t="shared" si="3"/>
        <v>Ext Lighting</v>
      </c>
      <c r="C25" s="2">
        <f t="shared" si="3"/>
        <v>0</v>
      </c>
      <c r="D25" s="2">
        <f t="shared" ref="D25:AA25" si="8">IF(SUM($C$17:$N$17)=0,0,C25+D7)</f>
        <v>0</v>
      </c>
      <c r="E25" s="2">
        <f t="shared" si="8"/>
        <v>0</v>
      </c>
      <c r="F25" s="2">
        <f t="shared" si="8"/>
        <v>0</v>
      </c>
      <c r="G25" s="2">
        <f t="shared" si="8"/>
        <v>0</v>
      </c>
      <c r="H25" s="2">
        <f t="shared" si="8"/>
        <v>0</v>
      </c>
      <c r="I25" s="2">
        <f t="shared" si="8"/>
        <v>0</v>
      </c>
      <c r="J25" s="2">
        <f t="shared" si="8"/>
        <v>0</v>
      </c>
      <c r="K25" s="2">
        <f t="shared" si="8"/>
        <v>0</v>
      </c>
      <c r="L25" s="2">
        <f t="shared" si="8"/>
        <v>0</v>
      </c>
      <c r="M25" s="2">
        <f t="shared" si="8"/>
        <v>0</v>
      </c>
      <c r="N25" s="2">
        <f t="shared" si="8"/>
        <v>0</v>
      </c>
      <c r="O25" s="2">
        <f t="shared" si="8"/>
        <v>0</v>
      </c>
      <c r="P25" s="2">
        <f t="shared" si="8"/>
        <v>0</v>
      </c>
      <c r="Q25" s="2">
        <f t="shared" si="8"/>
        <v>0</v>
      </c>
      <c r="R25" s="2">
        <f t="shared" si="8"/>
        <v>0</v>
      </c>
      <c r="S25" s="2">
        <f t="shared" si="8"/>
        <v>0</v>
      </c>
      <c r="T25" s="2">
        <f t="shared" si="8"/>
        <v>0</v>
      </c>
      <c r="U25" s="2">
        <f t="shared" si="8"/>
        <v>0</v>
      </c>
      <c r="V25" s="2">
        <f t="shared" si="8"/>
        <v>0</v>
      </c>
      <c r="W25" s="2">
        <f t="shared" si="8"/>
        <v>0</v>
      </c>
      <c r="X25" s="2">
        <f t="shared" si="8"/>
        <v>0</v>
      </c>
      <c r="Y25" s="2">
        <f t="shared" si="8"/>
        <v>0</v>
      </c>
      <c r="Z25" s="2">
        <f t="shared" si="8"/>
        <v>0</v>
      </c>
      <c r="AA25" s="2">
        <f t="shared" si="8"/>
        <v>0</v>
      </c>
    </row>
    <row r="26" spans="1:27" x14ac:dyDescent="0.25">
      <c r="A26" s="734"/>
      <c r="B26" s="6" t="str">
        <f t="shared" si="3"/>
        <v>Heating</v>
      </c>
      <c r="C26" s="2">
        <f t="shared" si="3"/>
        <v>0</v>
      </c>
      <c r="D26" s="2">
        <f t="shared" ref="D26:AA26" si="9">IF(SUM($C$17:$N$17)=0,0,C26+D8)</f>
        <v>0</v>
      </c>
      <c r="E26" s="2">
        <f t="shared" si="9"/>
        <v>0</v>
      </c>
      <c r="F26" s="2">
        <f t="shared" si="9"/>
        <v>0</v>
      </c>
      <c r="G26" s="2">
        <f t="shared" si="9"/>
        <v>0</v>
      </c>
      <c r="H26" s="2">
        <f t="shared" si="9"/>
        <v>0</v>
      </c>
      <c r="I26" s="2">
        <f t="shared" si="9"/>
        <v>0</v>
      </c>
      <c r="J26" s="2">
        <f t="shared" si="9"/>
        <v>0</v>
      </c>
      <c r="K26" s="2">
        <f t="shared" si="9"/>
        <v>0</v>
      </c>
      <c r="L26" s="2">
        <f t="shared" si="9"/>
        <v>0</v>
      </c>
      <c r="M26" s="2">
        <f t="shared" si="9"/>
        <v>0</v>
      </c>
      <c r="N26" s="2">
        <f t="shared" si="9"/>
        <v>0</v>
      </c>
      <c r="O26" s="2">
        <f t="shared" si="9"/>
        <v>0</v>
      </c>
      <c r="P26" s="2">
        <f t="shared" si="9"/>
        <v>0</v>
      </c>
      <c r="Q26" s="2">
        <f t="shared" si="9"/>
        <v>0</v>
      </c>
      <c r="R26" s="2">
        <f t="shared" si="9"/>
        <v>0</v>
      </c>
      <c r="S26" s="2">
        <f t="shared" si="9"/>
        <v>0</v>
      </c>
      <c r="T26" s="2">
        <f t="shared" si="9"/>
        <v>0</v>
      </c>
      <c r="U26" s="2">
        <f t="shared" si="9"/>
        <v>0</v>
      </c>
      <c r="V26" s="2">
        <f t="shared" si="9"/>
        <v>0</v>
      </c>
      <c r="W26" s="2">
        <f t="shared" si="9"/>
        <v>0</v>
      </c>
      <c r="X26" s="2">
        <f t="shared" si="9"/>
        <v>0</v>
      </c>
      <c r="Y26" s="2">
        <f t="shared" si="9"/>
        <v>0</v>
      </c>
      <c r="Z26" s="2">
        <f t="shared" si="9"/>
        <v>0</v>
      </c>
      <c r="AA26" s="2">
        <f t="shared" si="9"/>
        <v>0</v>
      </c>
    </row>
    <row r="27" spans="1:27" x14ac:dyDescent="0.25">
      <c r="A27" s="734"/>
      <c r="B27" s="6" t="str">
        <f t="shared" si="3"/>
        <v>HVAC</v>
      </c>
      <c r="C27" s="2">
        <f t="shared" si="3"/>
        <v>0</v>
      </c>
      <c r="D27" s="2">
        <f t="shared" ref="D27:AA27" si="10">IF(SUM($C$17:$N$17)=0,0,C27+D9)</f>
        <v>0</v>
      </c>
      <c r="E27" s="2">
        <f t="shared" si="10"/>
        <v>0</v>
      </c>
      <c r="F27" s="2">
        <f t="shared" si="10"/>
        <v>0</v>
      </c>
      <c r="G27" s="2">
        <f t="shared" si="10"/>
        <v>0</v>
      </c>
      <c r="H27" s="2">
        <f t="shared" si="10"/>
        <v>0</v>
      </c>
      <c r="I27" s="2">
        <f t="shared" si="10"/>
        <v>0</v>
      </c>
      <c r="J27" s="2">
        <f t="shared" si="10"/>
        <v>0</v>
      </c>
      <c r="K27" s="2">
        <f t="shared" si="10"/>
        <v>0</v>
      </c>
      <c r="L27" s="2">
        <f t="shared" si="10"/>
        <v>0</v>
      </c>
      <c r="M27" s="2">
        <f t="shared" si="10"/>
        <v>0</v>
      </c>
      <c r="N27" s="2">
        <f t="shared" si="10"/>
        <v>0</v>
      </c>
      <c r="O27" s="2">
        <f t="shared" si="10"/>
        <v>0</v>
      </c>
      <c r="P27" s="2">
        <f t="shared" si="10"/>
        <v>0</v>
      </c>
      <c r="Q27" s="2">
        <f t="shared" si="10"/>
        <v>0</v>
      </c>
      <c r="R27" s="2">
        <f t="shared" si="10"/>
        <v>0</v>
      </c>
      <c r="S27" s="2">
        <f t="shared" si="10"/>
        <v>0</v>
      </c>
      <c r="T27" s="2">
        <f t="shared" si="10"/>
        <v>0</v>
      </c>
      <c r="U27" s="2">
        <f t="shared" si="10"/>
        <v>0</v>
      </c>
      <c r="V27" s="2">
        <f t="shared" si="10"/>
        <v>0</v>
      </c>
      <c r="W27" s="2">
        <f t="shared" si="10"/>
        <v>0</v>
      </c>
      <c r="X27" s="2">
        <f t="shared" si="10"/>
        <v>0</v>
      </c>
      <c r="Y27" s="2">
        <f t="shared" si="10"/>
        <v>0</v>
      </c>
      <c r="Z27" s="2">
        <f t="shared" si="10"/>
        <v>0</v>
      </c>
      <c r="AA27" s="2">
        <f t="shared" si="10"/>
        <v>0</v>
      </c>
    </row>
    <row r="28" spans="1:27" x14ac:dyDescent="0.25">
      <c r="A28" s="734"/>
      <c r="B28" s="6" t="str">
        <f t="shared" si="3"/>
        <v>Lighting</v>
      </c>
      <c r="C28" s="2">
        <f t="shared" si="3"/>
        <v>0</v>
      </c>
      <c r="D28" s="2">
        <f t="shared" ref="D28:AA28" si="11">IF(SUM($C$17:$N$17)=0,0,C28+D10)</f>
        <v>0</v>
      </c>
      <c r="E28" s="2">
        <f t="shared" si="11"/>
        <v>0</v>
      </c>
      <c r="F28" s="2">
        <f t="shared" si="11"/>
        <v>0</v>
      </c>
      <c r="G28" s="2">
        <f t="shared" si="11"/>
        <v>0</v>
      </c>
      <c r="H28" s="2">
        <f t="shared" si="11"/>
        <v>0</v>
      </c>
      <c r="I28" s="2">
        <f t="shared" si="11"/>
        <v>0</v>
      </c>
      <c r="J28" s="2">
        <f t="shared" si="11"/>
        <v>136705</v>
      </c>
      <c r="K28" s="2">
        <f t="shared" si="11"/>
        <v>136705</v>
      </c>
      <c r="L28" s="2">
        <f t="shared" si="11"/>
        <v>247707</v>
      </c>
      <c r="M28" s="2">
        <f t="shared" si="11"/>
        <v>247707</v>
      </c>
      <c r="N28" s="2">
        <f t="shared" si="11"/>
        <v>380502.35255779966</v>
      </c>
      <c r="O28" s="2">
        <f t="shared" si="11"/>
        <v>380502.35255779966</v>
      </c>
      <c r="P28" s="2">
        <f t="shared" si="11"/>
        <v>380502.35255779966</v>
      </c>
      <c r="Q28" s="2">
        <f t="shared" si="11"/>
        <v>380502.35255779966</v>
      </c>
      <c r="R28" s="2">
        <f t="shared" si="11"/>
        <v>380502.35255779966</v>
      </c>
      <c r="S28" s="2">
        <f t="shared" si="11"/>
        <v>380502.35255779966</v>
      </c>
      <c r="T28" s="2">
        <f t="shared" si="11"/>
        <v>380502.35255779966</v>
      </c>
      <c r="U28" s="2">
        <f t="shared" si="11"/>
        <v>380502.35255779966</v>
      </c>
      <c r="V28" s="2">
        <f t="shared" si="11"/>
        <v>380502.35255779966</v>
      </c>
      <c r="W28" s="2">
        <f t="shared" si="11"/>
        <v>380502.35255779966</v>
      </c>
      <c r="X28" s="2">
        <f t="shared" si="11"/>
        <v>380502.35255779966</v>
      </c>
      <c r="Y28" s="2">
        <f t="shared" si="11"/>
        <v>380502.35255779966</v>
      </c>
      <c r="Z28" s="2">
        <f t="shared" si="11"/>
        <v>380502.35255779966</v>
      </c>
      <c r="AA28" s="2">
        <f t="shared" si="11"/>
        <v>380502.35255779966</v>
      </c>
    </row>
    <row r="29" spans="1:27" x14ac:dyDescent="0.25">
      <c r="A29" s="734"/>
      <c r="B29" s="6" t="str">
        <f t="shared" si="3"/>
        <v>Miscellaneous</v>
      </c>
      <c r="C29" s="2">
        <f t="shared" si="3"/>
        <v>0</v>
      </c>
      <c r="D29" s="2">
        <f t="shared" ref="D29:AA29" si="12">IF(SUM($C$17:$N$17)=0,0,C29+D11)</f>
        <v>0</v>
      </c>
      <c r="E29" s="2">
        <f t="shared" si="12"/>
        <v>0</v>
      </c>
      <c r="F29" s="2">
        <f t="shared" si="12"/>
        <v>0</v>
      </c>
      <c r="G29" s="2">
        <f t="shared" si="12"/>
        <v>0</v>
      </c>
      <c r="H29" s="2">
        <f t="shared" si="12"/>
        <v>0</v>
      </c>
      <c r="I29" s="2">
        <f t="shared" si="12"/>
        <v>0</v>
      </c>
      <c r="J29" s="2">
        <f t="shared" si="12"/>
        <v>0</v>
      </c>
      <c r="K29" s="2">
        <f t="shared" si="12"/>
        <v>0</v>
      </c>
      <c r="L29" s="2">
        <f t="shared" si="12"/>
        <v>0</v>
      </c>
      <c r="M29" s="2">
        <f t="shared" si="12"/>
        <v>0</v>
      </c>
      <c r="N29" s="2">
        <f t="shared" si="12"/>
        <v>0</v>
      </c>
      <c r="O29" s="2">
        <f t="shared" si="12"/>
        <v>0</v>
      </c>
      <c r="P29" s="2">
        <f t="shared" si="12"/>
        <v>0</v>
      </c>
      <c r="Q29" s="2">
        <f t="shared" si="12"/>
        <v>0</v>
      </c>
      <c r="R29" s="2">
        <f t="shared" si="12"/>
        <v>0</v>
      </c>
      <c r="S29" s="2">
        <f t="shared" si="12"/>
        <v>0</v>
      </c>
      <c r="T29" s="2">
        <f t="shared" si="12"/>
        <v>0</v>
      </c>
      <c r="U29" s="2">
        <f t="shared" si="12"/>
        <v>0</v>
      </c>
      <c r="V29" s="2">
        <f t="shared" si="12"/>
        <v>0</v>
      </c>
      <c r="W29" s="2">
        <f t="shared" si="12"/>
        <v>0</v>
      </c>
      <c r="X29" s="2">
        <f t="shared" si="12"/>
        <v>0</v>
      </c>
      <c r="Y29" s="2">
        <f t="shared" si="12"/>
        <v>0</v>
      </c>
      <c r="Z29" s="2">
        <f t="shared" si="12"/>
        <v>0</v>
      </c>
      <c r="AA29" s="2">
        <f t="shared" si="12"/>
        <v>0</v>
      </c>
    </row>
    <row r="30" spans="1:27" ht="15" customHeight="1" x14ac:dyDescent="0.25">
      <c r="A30" s="734"/>
      <c r="B30" s="6" t="str">
        <f t="shared" si="3"/>
        <v>Motors</v>
      </c>
      <c r="C30" s="2">
        <f t="shared" si="3"/>
        <v>0</v>
      </c>
      <c r="D30" s="2">
        <f t="shared" ref="D30:AA30" si="13">IF(SUM($C$17:$N$17)=0,0,C30+D12)</f>
        <v>0</v>
      </c>
      <c r="E30" s="2">
        <f t="shared" si="13"/>
        <v>0</v>
      </c>
      <c r="F30" s="2">
        <f t="shared" si="13"/>
        <v>0</v>
      </c>
      <c r="G30" s="2">
        <f t="shared" si="13"/>
        <v>0</v>
      </c>
      <c r="H30" s="2">
        <f t="shared" si="13"/>
        <v>0</v>
      </c>
      <c r="I30" s="2">
        <f t="shared" si="13"/>
        <v>0</v>
      </c>
      <c r="J30" s="2">
        <f t="shared" si="13"/>
        <v>0</v>
      </c>
      <c r="K30" s="2">
        <f t="shared" si="13"/>
        <v>0</v>
      </c>
      <c r="L30" s="2">
        <f t="shared" si="13"/>
        <v>0</v>
      </c>
      <c r="M30" s="2">
        <f t="shared" si="13"/>
        <v>0</v>
      </c>
      <c r="N30" s="2">
        <f t="shared" si="13"/>
        <v>0</v>
      </c>
      <c r="O30" s="2">
        <f t="shared" si="13"/>
        <v>0</v>
      </c>
      <c r="P30" s="2">
        <f t="shared" si="13"/>
        <v>0</v>
      </c>
      <c r="Q30" s="2">
        <f t="shared" si="13"/>
        <v>0</v>
      </c>
      <c r="R30" s="2">
        <f t="shared" si="13"/>
        <v>0</v>
      </c>
      <c r="S30" s="2">
        <f t="shared" si="13"/>
        <v>0</v>
      </c>
      <c r="T30" s="2">
        <f t="shared" si="13"/>
        <v>0</v>
      </c>
      <c r="U30" s="2">
        <f t="shared" si="13"/>
        <v>0</v>
      </c>
      <c r="V30" s="2">
        <f t="shared" si="13"/>
        <v>0</v>
      </c>
      <c r="W30" s="2">
        <f t="shared" si="13"/>
        <v>0</v>
      </c>
      <c r="X30" s="2">
        <f t="shared" si="13"/>
        <v>0</v>
      </c>
      <c r="Y30" s="2">
        <f t="shared" si="13"/>
        <v>0</v>
      </c>
      <c r="Z30" s="2">
        <f t="shared" si="13"/>
        <v>0</v>
      </c>
      <c r="AA30" s="2">
        <f t="shared" si="13"/>
        <v>0</v>
      </c>
    </row>
    <row r="31" spans="1:27" x14ac:dyDescent="0.25">
      <c r="A31" s="734"/>
      <c r="B31" s="6" t="str">
        <f t="shared" si="3"/>
        <v>Process</v>
      </c>
      <c r="C31" s="2">
        <f t="shared" si="3"/>
        <v>0</v>
      </c>
      <c r="D31" s="2">
        <f t="shared" ref="D31:AA31" si="14">IF(SUM($C$17:$N$17)=0,0,C31+D13)</f>
        <v>0</v>
      </c>
      <c r="E31" s="2">
        <f t="shared" si="14"/>
        <v>0</v>
      </c>
      <c r="F31" s="2">
        <f t="shared" si="14"/>
        <v>0</v>
      </c>
      <c r="G31" s="2">
        <f t="shared" si="14"/>
        <v>0</v>
      </c>
      <c r="H31" s="2">
        <f t="shared" si="14"/>
        <v>0</v>
      </c>
      <c r="I31" s="2">
        <f t="shared" si="14"/>
        <v>0</v>
      </c>
      <c r="J31" s="2">
        <f t="shared" si="14"/>
        <v>0</v>
      </c>
      <c r="K31" s="2">
        <f t="shared" si="14"/>
        <v>0</v>
      </c>
      <c r="L31" s="2">
        <f t="shared" si="14"/>
        <v>0</v>
      </c>
      <c r="M31" s="2">
        <f t="shared" si="14"/>
        <v>0</v>
      </c>
      <c r="N31" s="2">
        <f t="shared" si="14"/>
        <v>0</v>
      </c>
      <c r="O31" s="2">
        <f t="shared" si="14"/>
        <v>0</v>
      </c>
      <c r="P31" s="2">
        <f t="shared" si="14"/>
        <v>0</v>
      </c>
      <c r="Q31" s="2">
        <f t="shared" si="14"/>
        <v>0</v>
      </c>
      <c r="R31" s="2">
        <f t="shared" si="14"/>
        <v>0</v>
      </c>
      <c r="S31" s="2">
        <f t="shared" si="14"/>
        <v>0</v>
      </c>
      <c r="T31" s="2">
        <f t="shared" si="14"/>
        <v>0</v>
      </c>
      <c r="U31" s="2">
        <f t="shared" si="14"/>
        <v>0</v>
      </c>
      <c r="V31" s="2">
        <f t="shared" si="14"/>
        <v>0</v>
      </c>
      <c r="W31" s="2">
        <f t="shared" si="14"/>
        <v>0</v>
      </c>
      <c r="X31" s="2">
        <f t="shared" si="14"/>
        <v>0</v>
      </c>
      <c r="Y31" s="2">
        <f t="shared" si="14"/>
        <v>0</v>
      </c>
      <c r="Z31" s="2">
        <f t="shared" si="14"/>
        <v>0</v>
      </c>
      <c r="AA31" s="2">
        <f t="shared" si="14"/>
        <v>0</v>
      </c>
    </row>
    <row r="32" spans="1:27" x14ac:dyDescent="0.25">
      <c r="A32" s="734"/>
      <c r="B32" s="6" t="str">
        <f t="shared" si="3"/>
        <v>Refrigeration</v>
      </c>
      <c r="C32" s="2">
        <f t="shared" si="3"/>
        <v>0</v>
      </c>
      <c r="D32" s="2">
        <f t="shared" ref="D32:AA32" si="15">IF(SUM($C$17:$N$17)=0,0,C32+D14)</f>
        <v>0</v>
      </c>
      <c r="E32" s="2">
        <f t="shared" si="15"/>
        <v>0</v>
      </c>
      <c r="F32" s="2">
        <f t="shared" si="15"/>
        <v>0</v>
      </c>
      <c r="G32" s="2">
        <f t="shared" si="15"/>
        <v>0</v>
      </c>
      <c r="H32" s="2">
        <f t="shared" si="15"/>
        <v>0</v>
      </c>
      <c r="I32" s="2">
        <f t="shared" si="15"/>
        <v>0</v>
      </c>
      <c r="J32" s="2">
        <f t="shared" si="15"/>
        <v>0</v>
      </c>
      <c r="K32" s="2">
        <f t="shared" si="15"/>
        <v>0</v>
      </c>
      <c r="L32" s="2">
        <f t="shared" si="15"/>
        <v>0</v>
      </c>
      <c r="M32" s="2">
        <f t="shared" si="15"/>
        <v>0</v>
      </c>
      <c r="N32" s="2">
        <f t="shared" si="15"/>
        <v>0</v>
      </c>
      <c r="O32" s="2">
        <f t="shared" si="15"/>
        <v>0</v>
      </c>
      <c r="P32" s="2">
        <f t="shared" si="15"/>
        <v>0</v>
      </c>
      <c r="Q32" s="2">
        <f t="shared" si="15"/>
        <v>0</v>
      </c>
      <c r="R32" s="2">
        <f t="shared" si="15"/>
        <v>0</v>
      </c>
      <c r="S32" s="2">
        <f t="shared" si="15"/>
        <v>0</v>
      </c>
      <c r="T32" s="2">
        <f t="shared" si="15"/>
        <v>0</v>
      </c>
      <c r="U32" s="2">
        <f t="shared" si="15"/>
        <v>0</v>
      </c>
      <c r="V32" s="2">
        <f t="shared" si="15"/>
        <v>0</v>
      </c>
      <c r="W32" s="2">
        <f t="shared" si="15"/>
        <v>0</v>
      </c>
      <c r="X32" s="2">
        <f t="shared" si="15"/>
        <v>0</v>
      </c>
      <c r="Y32" s="2">
        <f t="shared" si="15"/>
        <v>0</v>
      </c>
      <c r="Z32" s="2">
        <f t="shared" si="15"/>
        <v>0</v>
      </c>
      <c r="AA32" s="2">
        <f t="shared" si="15"/>
        <v>0</v>
      </c>
    </row>
    <row r="33" spans="1:27" x14ac:dyDescent="0.25">
      <c r="A33" s="734"/>
      <c r="B33" s="6" t="str">
        <f t="shared" si="3"/>
        <v>Water Heating</v>
      </c>
      <c r="C33" s="2">
        <f t="shared" si="3"/>
        <v>0</v>
      </c>
      <c r="D33" s="2">
        <f t="shared" ref="D33:AA33" si="16">IF(SUM($C$17:$N$17)=0,0,C33+D15)</f>
        <v>0</v>
      </c>
      <c r="E33" s="2">
        <f t="shared" si="16"/>
        <v>0</v>
      </c>
      <c r="F33" s="2">
        <f t="shared" si="16"/>
        <v>0</v>
      </c>
      <c r="G33" s="2">
        <f t="shared" si="16"/>
        <v>0</v>
      </c>
      <c r="H33" s="2">
        <f t="shared" si="16"/>
        <v>0</v>
      </c>
      <c r="I33" s="2">
        <f t="shared" si="16"/>
        <v>0</v>
      </c>
      <c r="J33" s="2">
        <f t="shared" si="16"/>
        <v>0</v>
      </c>
      <c r="K33" s="2">
        <f t="shared" si="16"/>
        <v>0</v>
      </c>
      <c r="L33" s="2">
        <f t="shared" si="16"/>
        <v>0</v>
      </c>
      <c r="M33" s="2">
        <f t="shared" si="16"/>
        <v>0</v>
      </c>
      <c r="N33" s="2">
        <f t="shared" si="16"/>
        <v>0</v>
      </c>
      <c r="O33" s="2">
        <f t="shared" si="16"/>
        <v>0</v>
      </c>
      <c r="P33" s="2">
        <f t="shared" si="16"/>
        <v>0</v>
      </c>
      <c r="Q33" s="2">
        <f t="shared" si="16"/>
        <v>0</v>
      </c>
      <c r="R33" s="2">
        <f t="shared" si="16"/>
        <v>0</v>
      </c>
      <c r="S33" s="2">
        <f t="shared" si="16"/>
        <v>0</v>
      </c>
      <c r="T33" s="2">
        <f t="shared" si="16"/>
        <v>0</v>
      </c>
      <c r="U33" s="2">
        <f t="shared" si="16"/>
        <v>0</v>
      </c>
      <c r="V33" s="2">
        <f t="shared" si="16"/>
        <v>0</v>
      </c>
      <c r="W33" s="2">
        <f t="shared" si="16"/>
        <v>0</v>
      </c>
      <c r="X33" s="2">
        <f t="shared" si="16"/>
        <v>0</v>
      </c>
      <c r="Y33" s="2">
        <f t="shared" si="16"/>
        <v>0</v>
      </c>
      <c r="Z33" s="2">
        <f t="shared" si="16"/>
        <v>0</v>
      </c>
      <c r="AA33" s="2">
        <f t="shared" si="16"/>
        <v>0</v>
      </c>
    </row>
    <row r="34" spans="1:27" ht="15" customHeight="1" x14ac:dyDescent="0.25">
      <c r="A34" s="734"/>
      <c r="B34" s="6" t="str">
        <f t="shared" si="3"/>
        <v xml:space="preserve"> </v>
      </c>
      <c r="C34" s="2"/>
      <c r="D34" s="2"/>
      <c r="E34" s="2"/>
      <c r="F34" s="2"/>
      <c r="G34" s="2"/>
      <c r="H34" s="2"/>
      <c r="I34" s="2"/>
      <c r="J34" s="2"/>
      <c r="K34" s="2"/>
      <c r="L34" s="2"/>
      <c r="M34" s="2"/>
      <c r="N34" s="2"/>
      <c r="O34" s="2"/>
      <c r="P34" s="2"/>
      <c r="Q34" s="2"/>
      <c r="R34" s="2"/>
      <c r="S34" s="2"/>
      <c r="T34" s="2"/>
      <c r="U34" s="2"/>
      <c r="V34" s="2"/>
      <c r="W34" s="2"/>
      <c r="X34" s="2"/>
      <c r="Y34" s="2"/>
      <c r="Z34" s="2"/>
      <c r="AA34" s="2"/>
    </row>
    <row r="35" spans="1:27" ht="15" customHeight="1" thickBot="1" x14ac:dyDescent="0.3">
      <c r="A35" s="735"/>
      <c r="B35" s="136" t="str">
        <f t="shared" si="3"/>
        <v>Monthly kWh</v>
      </c>
      <c r="C35" s="166">
        <f>SUM(C21:C34)</f>
        <v>0</v>
      </c>
      <c r="D35" s="166">
        <f t="shared" ref="D35:AA35" si="17">SUM(D21:D34)</f>
        <v>0</v>
      </c>
      <c r="E35" s="166">
        <f t="shared" si="17"/>
        <v>0</v>
      </c>
      <c r="F35" s="166">
        <f t="shared" si="17"/>
        <v>0</v>
      </c>
      <c r="G35" s="166">
        <f t="shared" si="17"/>
        <v>0</v>
      </c>
      <c r="H35" s="166">
        <f t="shared" si="17"/>
        <v>0</v>
      </c>
      <c r="I35" s="166">
        <f t="shared" si="17"/>
        <v>0</v>
      </c>
      <c r="J35" s="166">
        <f t="shared" si="17"/>
        <v>136705</v>
      </c>
      <c r="K35" s="166">
        <f t="shared" si="17"/>
        <v>136705</v>
      </c>
      <c r="L35" s="166">
        <f t="shared" si="17"/>
        <v>247707</v>
      </c>
      <c r="M35" s="166">
        <f t="shared" si="17"/>
        <v>247707</v>
      </c>
      <c r="N35" s="166">
        <f t="shared" si="17"/>
        <v>380502.35255779966</v>
      </c>
      <c r="O35" s="166">
        <f t="shared" si="17"/>
        <v>380502.35255779966</v>
      </c>
      <c r="P35" s="166">
        <f t="shared" si="17"/>
        <v>380502.35255779966</v>
      </c>
      <c r="Q35" s="166">
        <f t="shared" si="17"/>
        <v>380502.35255779966</v>
      </c>
      <c r="R35" s="166">
        <f t="shared" si="17"/>
        <v>380502.35255779966</v>
      </c>
      <c r="S35" s="166">
        <f t="shared" si="17"/>
        <v>380502.35255779966</v>
      </c>
      <c r="T35" s="166">
        <f t="shared" si="17"/>
        <v>380502.35255779966</v>
      </c>
      <c r="U35" s="166">
        <f t="shared" si="17"/>
        <v>380502.35255779966</v>
      </c>
      <c r="V35" s="166">
        <f t="shared" si="17"/>
        <v>380502.35255779966</v>
      </c>
      <c r="W35" s="166">
        <f t="shared" si="17"/>
        <v>380502.35255779966</v>
      </c>
      <c r="X35" s="166">
        <f t="shared" si="17"/>
        <v>380502.35255779966</v>
      </c>
      <c r="Y35" s="166">
        <f t="shared" si="17"/>
        <v>380502.35255779966</v>
      </c>
      <c r="Z35" s="166">
        <f t="shared" si="17"/>
        <v>380502.35255779966</v>
      </c>
      <c r="AA35" s="166">
        <f t="shared" si="17"/>
        <v>380502.35255779966</v>
      </c>
    </row>
    <row r="36" spans="1:27" x14ac:dyDescent="0.25">
      <c r="A36" s="308"/>
      <c r="B36" s="301"/>
      <c r="C36" s="302"/>
      <c r="D36" s="301"/>
      <c r="E36" s="302"/>
      <c r="F36" s="301"/>
      <c r="G36" s="301"/>
      <c r="H36" s="302"/>
      <c r="I36" s="301"/>
      <c r="J36" s="301"/>
      <c r="K36" s="302"/>
      <c r="L36" s="301"/>
      <c r="M36" s="301"/>
      <c r="N36" s="289" t="s">
        <v>169</v>
      </c>
      <c r="O36" s="212">
        <f>SUM(C3:N16)</f>
        <v>380502.35255779966</v>
      </c>
      <c r="P36" s="301"/>
      <c r="Q36" s="302"/>
      <c r="R36" s="301"/>
      <c r="S36" s="301"/>
      <c r="T36" s="302"/>
      <c r="U36" s="301"/>
      <c r="V36" s="301"/>
      <c r="W36" s="302"/>
      <c r="X36" s="301"/>
      <c r="Y36" s="301"/>
      <c r="Z36" s="302"/>
      <c r="AA36" s="301"/>
    </row>
    <row r="37" spans="1:27" ht="15.75" thickBot="1" x14ac:dyDescent="0.3">
      <c r="C37" s="222"/>
      <c r="D37" s="222"/>
      <c r="E37" s="222"/>
      <c r="F37" s="222"/>
      <c r="G37" s="222"/>
      <c r="H37" s="222"/>
      <c r="I37" s="222"/>
      <c r="J37" s="222"/>
      <c r="K37" s="222"/>
      <c r="L37" s="222"/>
      <c r="M37" s="222"/>
      <c r="N37" s="222"/>
      <c r="O37" s="222"/>
      <c r="P37" s="222"/>
      <c r="Q37" s="222"/>
      <c r="R37" s="222"/>
      <c r="S37" s="222"/>
      <c r="T37" s="222"/>
      <c r="U37" s="222"/>
      <c r="V37" s="222"/>
      <c r="W37" s="222"/>
      <c r="X37" s="222"/>
      <c r="Y37" s="222"/>
      <c r="Z37" s="222"/>
      <c r="AA37" s="222"/>
    </row>
    <row r="38" spans="1:27" ht="16.350000000000001" customHeight="1" thickBot="1" x14ac:dyDescent="0.3">
      <c r="A38" s="736" t="s">
        <v>14</v>
      </c>
      <c r="B38" s="313" t="str">
        <f t="shared" ref="B38:B53" si="18">B20</f>
        <v>End Use</v>
      </c>
      <c r="C38" s="102">
        <f>C$2</f>
        <v>45658</v>
      </c>
      <c r="D38" s="102">
        <f t="shared" ref="D38:AA38" si="19">D$2</f>
        <v>45689</v>
      </c>
      <c r="E38" s="102">
        <f t="shared" si="19"/>
        <v>45717</v>
      </c>
      <c r="F38" s="102">
        <f t="shared" si="19"/>
        <v>45748</v>
      </c>
      <c r="G38" s="102">
        <f t="shared" si="19"/>
        <v>45778</v>
      </c>
      <c r="H38" s="102">
        <f t="shared" si="19"/>
        <v>45809</v>
      </c>
      <c r="I38" s="102">
        <f t="shared" si="19"/>
        <v>45839</v>
      </c>
      <c r="J38" s="102">
        <f t="shared" si="19"/>
        <v>45870</v>
      </c>
      <c r="K38" s="102">
        <f t="shared" si="19"/>
        <v>45901</v>
      </c>
      <c r="L38" s="102">
        <f t="shared" si="19"/>
        <v>45931</v>
      </c>
      <c r="M38" s="102">
        <f t="shared" si="19"/>
        <v>45962</v>
      </c>
      <c r="N38" s="102">
        <f t="shared" si="19"/>
        <v>45992</v>
      </c>
      <c r="O38" s="102">
        <f t="shared" si="19"/>
        <v>46023</v>
      </c>
      <c r="P38" s="102">
        <f t="shared" si="19"/>
        <v>46054</v>
      </c>
      <c r="Q38" s="102">
        <f t="shared" si="19"/>
        <v>46082</v>
      </c>
      <c r="R38" s="102">
        <f t="shared" si="19"/>
        <v>46113</v>
      </c>
      <c r="S38" s="102">
        <f t="shared" si="19"/>
        <v>46143</v>
      </c>
      <c r="T38" s="102">
        <f t="shared" si="19"/>
        <v>46174</v>
      </c>
      <c r="U38" s="102">
        <f t="shared" si="19"/>
        <v>46204</v>
      </c>
      <c r="V38" s="102">
        <f t="shared" si="19"/>
        <v>46235</v>
      </c>
      <c r="W38" s="102">
        <f t="shared" si="19"/>
        <v>46266</v>
      </c>
      <c r="X38" s="102">
        <f t="shared" si="19"/>
        <v>46296</v>
      </c>
      <c r="Y38" s="102">
        <f t="shared" si="19"/>
        <v>46327</v>
      </c>
      <c r="Z38" s="102">
        <f t="shared" si="19"/>
        <v>46357</v>
      </c>
      <c r="AA38" s="102">
        <f t="shared" si="19"/>
        <v>46388</v>
      </c>
    </row>
    <row r="39" spans="1:27" ht="15" customHeight="1" x14ac:dyDescent="0.25">
      <c r="A39" s="737"/>
      <c r="B39" s="312" t="str">
        <f t="shared" si="18"/>
        <v>Air Comp</v>
      </c>
      <c r="C39" s="2">
        <v>0</v>
      </c>
      <c r="D39" s="2">
        <v>0</v>
      </c>
      <c r="E39" s="2">
        <v>0</v>
      </c>
      <c r="F39" s="2">
        <v>0</v>
      </c>
      <c r="G39" s="2">
        <f>F39</f>
        <v>0</v>
      </c>
      <c r="H39" s="2">
        <f t="shared" ref="H39:AA39" si="20">G39</f>
        <v>0</v>
      </c>
      <c r="I39" s="2">
        <f t="shared" si="20"/>
        <v>0</v>
      </c>
      <c r="J39" s="2">
        <f t="shared" si="20"/>
        <v>0</v>
      </c>
      <c r="K39" s="2">
        <f t="shared" si="20"/>
        <v>0</v>
      </c>
      <c r="L39" s="2">
        <f t="shared" si="20"/>
        <v>0</v>
      </c>
      <c r="M39" s="2">
        <f t="shared" si="20"/>
        <v>0</v>
      </c>
      <c r="N39" s="2">
        <f t="shared" si="20"/>
        <v>0</v>
      </c>
      <c r="O39" s="2">
        <f t="shared" si="20"/>
        <v>0</v>
      </c>
      <c r="P39" s="2">
        <f t="shared" si="20"/>
        <v>0</v>
      </c>
      <c r="Q39" s="2">
        <f t="shared" si="20"/>
        <v>0</v>
      </c>
      <c r="R39" s="2">
        <f t="shared" si="20"/>
        <v>0</v>
      </c>
      <c r="S39" s="2">
        <f t="shared" si="20"/>
        <v>0</v>
      </c>
      <c r="T39" s="2">
        <f t="shared" si="20"/>
        <v>0</v>
      </c>
      <c r="U39" s="2">
        <f t="shared" si="20"/>
        <v>0</v>
      </c>
      <c r="V39" s="2">
        <f t="shared" si="20"/>
        <v>0</v>
      </c>
      <c r="W39" s="2">
        <f t="shared" si="20"/>
        <v>0</v>
      </c>
      <c r="X39" s="2">
        <f t="shared" si="20"/>
        <v>0</v>
      </c>
      <c r="Y39" s="2">
        <f t="shared" si="20"/>
        <v>0</v>
      </c>
      <c r="Z39" s="2">
        <f t="shared" si="20"/>
        <v>0</v>
      </c>
      <c r="AA39" s="2">
        <f t="shared" si="20"/>
        <v>0</v>
      </c>
    </row>
    <row r="40" spans="1:27" x14ac:dyDescent="0.25">
      <c r="A40" s="737"/>
      <c r="B40" s="7" t="str">
        <f t="shared" si="18"/>
        <v>Building Shell</v>
      </c>
      <c r="C40" s="2">
        <v>0</v>
      </c>
      <c r="D40" s="2">
        <v>0</v>
      </c>
      <c r="E40" s="2">
        <v>0</v>
      </c>
      <c r="F40" s="2">
        <v>0</v>
      </c>
      <c r="G40" s="2">
        <f t="shared" ref="G40:AA40" si="21">F40</f>
        <v>0</v>
      </c>
      <c r="H40" s="2">
        <f t="shared" si="21"/>
        <v>0</v>
      </c>
      <c r="I40" s="2">
        <f t="shared" si="21"/>
        <v>0</v>
      </c>
      <c r="J40" s="2">
        <f t="shared" si="21"/>
        <v>0</v>
      </c>
      <c r="K40" s="2">
        <f t="shared" si="21"/>
        <v>0</v>
      </c>
      <c r="L40" s="2">
        <f t="shared" si="21"/>
        <v>0</v>
      </c>
      <c r="M40" s="2">
        <f t="shared" si="21"/>
        <v>0</v>
      </c>
      <c r="N40" s="2">
        <f t="shared" si="21"/>
        <v>0</v>
      </c>
      <c r="O40" s="2">
        <f t="shared" si="21"/>
        <v>0</v>
      </c>
      <c r="P40" s="2">
        <f t="shared" si="21"/>
        <v>0</v>
      </c>
      <c r="Q40" s="2">
        <f t="shared" si="21"/>
        <v>0</v>
      </c>
      <c r="R40" s="2">
        <f t="shared" si="21"/>
        <v>0</v>
      </c>
      <c r="S40" s="2">
        <f t="shared" si="21"/>
        <v>0</v>
      </c>
      <c r="T40" s="2">
        <f t="shared" si="21"/>
        <v>0</v>
      </c>
      <c r="U40" s="2">
        <f t="shared" si="21"/>
        <v>0</v>
      </c>
      <c r="V40" s="2">
        <f t="shared" si="21"/>
        <v>0</v>
      </c>
      <c r="W40" s="2">
        <f t="shared" si="21"/>
        <v>0</v>
      </c>
      <c r="X40" s="2">
        <f t="shared" si="21"/>
        <v>0</v>
      </c>
      <c r="Y40" s="2">
        <f t="shared" si="21"/>
        <v>0</v>
      </c>
      <c r="Z40" s="2">
        <f t="shared" si="21"/>
        <v>0</v>
      </c>
      <c r="AA40" s="2">
        <f t="shared" si="21"/>
        <v>0</v>
      </c>
    </row>
    <row r="41" spans="1:27" x14ac:dyDescent="0.25">
      <c r="A41" s="737"/>
      <c r="B41" s="6" t="str">
        <f t="shared" si="18"/>
        <v>Cooking</v>
      </c>
      <c r="C41" s="2">
        <v>0</v>
      </c>
      <c r="D41" s="2">
        <v>0</v>
      </c>
      <c r="E41" s="2">
        <v>0</v>
      </c>
      <c r="F41" s="2">
        <v>0</v>
      </c>
      <c r="G41" s="2">
        <f t="shared" ref="G41:AA41" si="22">F41</f>
        <v>0</v>
      </c>
      <c r="H41" s="2">
        <f t="shared" si="22"/>
        <v>0</v>
      </c>
      <c r="I41" s="2">
        <f t="shared" si="22"/>
        <v>0</v>
      </c>
      <c r="J41" s="2">
        <f t="shared" si="22"/>
        <v>0</v>
      </c>
      <c r="K41" s="2">
        <f t="shared" si="22"/>
        <v>0</v>
      </c>
      <c r="L41" s="2">
        <f t="shared" si="22"/>
        <v>0</v>
      </c>
      <c r="M41" s="2">
        <f t="shared" si="22"/>
        <v>0</v>
      </c>
      <c r="N41" s="2">
        <f t="shared" si="22"/>
        <v>0</v>
      </c>
      <c r="O41" s="2">
        <f t="shared" si="22"/>
        <v>0</v>
      </c>
      <c r="P41" s="2">
        <f t="shared" si="22"/>
        <v>0</v>
      </c>
      <c r="Q41" s="2">
        <f t="shared" si="22"/>
        <v>0</v>
      </c>
      <c r="R41" s="2">
        <f t="shared" si="22"/>
        <v>0</v>
      </c>
      <c r="S41" s="2">
        <f t="shared" si="22"/>
        <v>0</v>
      </c>
      <c r="T41" s="2">
        <f t="shared" si="22"/>
        <v>0</v>
      </c>
      <c r="U41" s="2">
        <f t="shared" si="22"/>
        <v>0</v>
      </c>
      <c r="V41" s="2">
        <f t="shared" si="22"/>
        <v>0</v>
      </c>
      <c r="W41" s="2">
        <f t="shared" si="22"/>
        <v>0</v>
      </c>
      <c r="X41" s="2">
        <f t="shared" si="22"/>
        <v>0</v>
      </c>
      <c r="Y41" s="2">
        <f t="shared" si="22"/>
        <v>0</v>
      </c>
      <c r="Z41" s="2">
        <f t="shared" si="22"/>
        <v>0</v>
      </c>
      <c r="AA41" s="2">
        <f t="shared" si="22"/>
        <v>0</v>
      </c>
    </row>
    <row r="42" spans="1:27" x14ac:dyDescent="0.25">
      <c r="A42" s="737"/>
      <c r="B42" s="6" t="str">
        <f t="shared" si="18"/>
        <v>Cooling</v>
      </c>
      <c r="C42" s="2">
        <v>0</v>
      </c>
      <c r="D42" s="2">
        <v>0</v>
      </c>
      <c r="E42" s="2">
        <v>0</v>
      </c>
      <c r="F42" s="2">
        <v>0</v>
      </c>
      <c r="G42" s="2">
        <f t="shared" ref="G42:AA42" si="23">F42</f>
        <v>0</v>
      </c>
      <c r="H42" s="2">
        <f t="shared" si="23"/>
        <v>0</v>
      </c>
      <c r="I42" s="2">
        <f t="shared" si="23"/>
        <v>0</v>
      </c>
      <c r="J42" s="2">
        <f t="shared" si="23"/>
        <v>0</v>
      </c>
      <c r="K42" s="2">
        <f t="shared" si="23"/>
        <v>0</v>
      </c>
      <c r="L42" s="2">
        <f t="shared" si="23"/>
        <v>0</v>
      </c>
      <c r="M42" s="2">
        <f t="shared" si="23"/>
        <v>0</v>
      </c>
      <c r="N42" s="2">
        <f t="shared" si="23"/>
        <v>0</v>
      </c>
      <c r="O42" s="2">
        <f t="shared" si="23"/>
        <v>0</v>
      </c>
      <c r="P42" s="2">
        <f t="shared" si="23"/>
        <v>0</v>
      </c>
      <c r="Q42" s="2">
        <f t="shared" si="23"/>
        <v>0</v>
      </c>
      <c r="R42" s="2">
        <f t="shared" si="23"/>
        <v>0</v>
      </c>
      <c r="S42" s="2">
        <f t="shared" si="23"/>
        <v>0</v>
      </c>
      <c r="T42" s="2">
        <f t="shared" si="23"/>
        <v>0</v>
      </c>
      <c r="U42" s="2">
        <f t="shared" si="23"/>
        <v>0</v>
      </c>
      <c r="V42" s="2">
        <f t="shared" si="23"/>
        <v>0</v>
      </c>
      <c r="W42" s="2">
        <f t="shared" si="23"/>
        <v>0</v>
      </c>
      <c r="X42" s="2">
        <f t="shared" si="23"/>
        <v>0</v>
      </c>
      <c r="Y42" s="2">
        <f t="shared" si="23"/>
        <v>0</v>
      </c>
      <c r="Z42" s="2">
        <f t="shared" si="23"/>
        <v>0</v>
      </c>
      <c r="AA42" s="2">
        <f t="shared" si="23"/>
        <v>0</v>
      </c>
    </row>
    <row r="43" spans="1:27" x14ac:dyDescent="0.25">
      <c r="A43" s="737"/>
      <c r="B43" s="7" t="str">
        <f t="shared" si="18"/>
        <v>Ext Lighting</v>
      </c>
      <c r="C43" s="2">
        <v>0</v>
      </c>
      <c r="D43" s="2">
        <v>0</v>
      </c>
      <c r="E43" s="2">
        <v>0</v>
      </c>
      <c r="F43" s="2">
        <v>0</v>
      </c>
      <c r="G43" s="2">
        <f t="shared" ref="G43:AA43" si="24">F43</f>
        <v>0</v>
      </c>
      <c r="H43" s="2">
        <f t="shared" si="24"/>
        <v>0</v>
      </c>
      <c r="I43" s="2">
        <f t="shared" si="24"/>
        <v>0</v>
      </c>
      <c r="J43" s="2">
        <f t="shared" si="24"/>
        <v>0</v>
      </c>
      <c r="K43" s="2">
        <f t="shared" si="24"/>
        <v>0</v>
      </c>
      <c r="L43" s="2">
        <f t="shared" si="24"/>
        <v>0</v>
      </c>
      <c r="M43" s="2">
        <f t="shared" si="24"/>
        <v>0</v>
      </c>
      <c r="N43" s="2">
        <f t="shared" si="24"/>
        <v>0</v>
      </c>
      <c r="O43" s="2">
        <f t="shared" si="24"/>
        <v>0</v>
      </c>
      <c r="P43" s="2">
        <f t="shared" si="24"/>
        <v>0</v>
      </c>
      <c r="Q43" s="2">
        <f t="shared" si="24"/>
        <v>0</v>
      </c>
      <c r="R43" s="2">
        <f t="shared" si="24"/>
        <v>0</v>
      </c>
      <c r="S43" s="2">
        <f t="shared" si="24"/>
        <v>0</v>
      </c>
      <c r="T43" s="2">
        <f t="shared" si="24"/>
        <v>0</v>
      </c>
      <c r="U43" s="2">
        <f t="shared" si="24"/>
        <v>0</v>
      </c>
      <c r="V43" s="2">
        <f t="shared" si="24"/>
        <v>0</v>
      </c>
      <c r="W43" s="2">
        <f t="shared" si="24"/>
        <v>0</v>
      </c>
      <c r="X43" s="2">
        <f t="shared" si="24"/>
        <v>0</v>
      </c>
      <c r="Y43" s="2">
        <f t="shared" si="24"/>
        <v>0</v>
      </c>
      <c r="Z43" s="2">
        <f t="shared" si="24"/>
        <v>0</v>
      </c>
      <c r="AA43" s="2">
        <f t="shared" si="24"/>
        <v>0</v>
      </c>
    </row>
    <row r="44" spans="1:27" x14ac:dyDescent="0.25">
      <c r="A44" s="737"/>
      <c r="B44" s="6" t="str">
        <f t="shared" si="18"/>
        <v>Heating</v>
      </c>
      <c r="C44" s="2">
        <v>0</v>
      </c>
      <c r="D44" s="2">
        <v>0</v>
      </c>
      <c r="E44" s="2">
        <v>0</v>
      </c>
      <c r="F44" s="2">
        <v>0</v>
      </c>
      <c r="G44" s="2">
        <f t="shared" ref="G44:AA44" si="25">F44</f>
        <v>0</v>
      </c>
      <c r="H44" s="2">
        <f t="shared" si="25"/>
        <v>0</v>
      </c>
      <c r="I44" s="2">
        <f t="shared" si="25"/>
        <v>0</v>
      </c>
      <c r="J44" s="2">
        <f t="shared" si="25"/>
        <v>0</v>
      </c>
      <c r="K44" s="2">
        <f t="shared" si="25"/>
        <v>0</v>
      </c>
      <c r="L44" s="2">
        <f t="shared" si="25"/>
        <v>0</v>
      </c>
      <c r="M44" s="2">
        <f t="shared" si="25"/>
        <v>0</v>
      </c>
      <c r="N44" s="2">
        <f t="shared" si="25"/>
        <v>0</v>
      </c>
      <c r="O44" s="2">
        <f t="shared" si="25"/>
        <v>0</v>
      </c>
      <c r="P44" s="2">
        <f t="shared" si="25"/>
        <v>0</v>
      </c>
      <c r="Q44" s="2">
        <f t="shared" si="25"/>
        <v>0</v>
      </c>
      <c r="R44" s="2">
        <f t="shared" si="25"/>
        <v>0</v>
      </c>
      <c r="S44" s="2">
        <f t="shared" si="25"/>
        <v>0</v>
      </c>
      <c r="T44" s="2">
        <f t="shared" si="25"/>
        <v>0</v>
      </c>
      <c r="U44" s="2">
        <f t="shared" si="25"/>
        <v>0</v>
      </c>
      <c r="V44" s="2">
        <f t="shared" si="25"/>
        <v>0</v>
      </c>
      <c r="W44" s="2">
        <f t="shared" si="25"/>
        <v>0</v>
      </c>
      <c r="X44" s="2">
        <f t="shared" si="25"/>
        <v>0</v>
      </c>
      <c r="Y44" s="2">
        <f t="shared" si="25"/>
        <v>0</v>
      </c>
      <c r="Z44" s="2">
        <f t="shared" si="25"/>
        <v>0</v>
      </c>
      <c r="AA44" s="2">
        <f t="shared" si="25"/>
        <v>0</v>
      </c>
    </row>
    <row r="45" spans="1:27" x14ac:dyDescent="0.25">
      <c r="A45" s="737"/>
      <c r="B45" s="6" t="str">
        <f t="shared" si="18"/>
        <v>HVAC</v>
      </c>
      <c r="C45" s="2">
        <v>0</v>
      </c>
      <c r="D45" s="2">
        <v>0</v>
      </c>
      <c r="E45" s="2">
        <v>0</v>
      </c>
      <c r="F45" s="2">
        <v>0</v>
      </c>
      <c r="G45" s="2">
        <f t="shared" ref="G45:AA45" si="26">F45</f>
        <v>0</v>
      </c>
      <c r="H45" s="2">
        <f t="shared" si="26"/>
        <v>0</v>
      </c>
      <c r="I45" s="2">
        <f t="shared" si="26"/>
        <v>0</v>
      </c>
      <c r="J45" s="2">
        <f t="shared" si="26"/>
        <v>0</v>
      </c>
      <c r="K45" s="2">
        <f t="shared" si="26"/>
        <v>0</v>
      </c>
      <c r="L45" s="2">
        <f t="shared" si="26"/>
        <v>0</v>
      </c>
      <c r="M45" s="2">
        <f t="shared" si="26"/>
        <v>0</v>
      </c>
      <c r="N45" s="2">
        <f t="shared" si="26"/>
        <v>0</v>
      </c>
      <c r="O45" s="2">
        <f t="shared" si="26"/>
        <v>0</v>
      </c>
      <c r="P45" s="2">
        <f t="shared" si="26"/>
        <v>0</v>
      </c>
      <c r="Q45" s="2">
        <f t="shared" si="26"/>
        <v>0</v>
      </c>
      <c r="R45" s="2">
        <f t="shared" si="26"/>
        <v>0</v>
      </c>
      <c r="S45" s="2">
        <f t="shared" si="26"/>
        <v>0</v>
      </c>
      <c r="T45" s="2">
        <f t="shared" si="26"/>
        <v>0</v>
      </c>
      <c r="U45" s="2">
        <f t="shared" si="26"/>
        <v>0</v>
      </c>
      <c r="V45" s="2">
        <f t="shared" si="26"/>
        <v>0</v>
      </c>
      <c r="W45" s="2">
        <f t="shared" si="26"/>
        <v>0</v>
      </c>
      <c r="X45" s="2">
        <f t="shared" si="26"/>
        <v>0</v>
      </c>
      <c r="Y45" s="2">
        <f t="shared" si="26"/>
        <v>0</v>
      </c>
      <c r="Z45" s="2">
        <f t="shared" si="26"/>
        <v>0</v>
      </c>
      <c r="AA45" s="2">
        <f t="shared" si="26"/>
        <v>0</v>
      </c>
    </row>
    <row r="46" spans="1:27" x14ac:dyDescent="0.25">
      <c r="A46" s="737"/>
      <c r="B46" s="6" t="str">
        <f t="shared" si="18"/>
        <v>Lighting</v>
      </c>
      <c r="C46" s="2">
        <v>0</v>
      </c>
      <c r="D46" s="2">
        <v>0</v>
      </c>
      <c r="E46" s="2">
        <v>0</v>
      </c>
      <c r="F46" s="2">
        <v>0</v>
      </c>
      <c r="G46" s="2">
        <f t="shared" ref="G46:AA46" si="27">F46</f>
        <v>0</v>
      </c>
      <c r="H46" s="2">
        <f t="shared" si="27"/>
        <v>0</v>
      </c>
      <c r="I46" s="2">
        <f t="shared" si="27"/>
        <v>0</v>
      </c>
      <c r="J46" s="2">
        <f t="shared" si="27"/>
        <v>0</v>
      </c>
      <c r="K46" s="2">
        <f t="shared" si="27"/>
        <v>0</v>
      </c>
      <c r="L46" s="2">
        <f t="shared" si="27"/>
        <v>0</v>
      </c>
      <c r="M46" s="2">
        <f t="shared" si="27"/>
        <v>0</v>
      </c>
      <c r="N46" s="2">
        <f t="shared" si="27"/>
        <v>0</v>
      </c>
      <c r="O46" s="2">
        <f t="shared" si="27"/>
        <v>0</v>
      </c>
      <c r="P46" s="2">
        <f t="shared" si="27"/>
        <v>0</v>
      </c>
      <c r="Q46" s="2">
        <f t="shared" si="27"/>
        <v>0</v>
      </c>
      <c r="R46" s="2">
        <f t="shared" si="27"/>
        <v>0</v>
      </c>
      <c r="S46" s="2">
        <f t="shared" si="27"/>
        <v>0</v>
      </c>
      <c r="T46" s="2">
        <f t="shared" si="27"/>
        <v>0</v>
      </c>
      <c r="U46" s="2">
        <f t="shared" si="27"/>
        <v>0</v>
      </c>
      <c r="V46" s="2">
        <f t="shared" si="27"/>
        <v>0</v>
      </c>
      <c r="W46" s="2">
        <f t="shared" si="27"/>
        <v>0</v>
      </c>
      <c r="X46" s="2">
        <f t="shared" si="27"/>
        <v>0</v>
      </c>
      <c r="Y46" s="2">
        <f t="shared" si="27"/>
        <v>0</v>
      </c>
      <c r="Z46" s="2">
        <f t="shared" si="27"/>
        <v>0</v>
      </c>
      <c r="AA46" s="2">
        <f t="shared" si="27"/>
        <v>0</v>
      </c>
    </row>
    <row r="47" spans="1:27" x14ac:dyDescent="0.25">
      <c r="A47" s="737"/>
      <c r="B47" s="6" t="str">
        <f t="shared" si="18"/>
        <v>Miscellaneous</v>
      </c>
      <c r="C47" s="2">
        <v>0</v>
      </c>
      <c r="D47" s="2">
        <v>0</v>
      </c>
      <c r="E47" s="2">
        <v>0</v>
      </c>
      <c r="F47" s="2">
        <v>0</v>
      </c>
      <c r="G47" s="2">
        <f t="shared" ref="G47:AA47" si="28">F47</f>
        <v>0</v>
      </c>
      <c r="H47" s="2">
        <f t="shared" si="28"/>
        <v>0</v>
      </c>
      <c r="I47" s="2">
        <f t="shared" si="28"/>
        <v>0</v>
      </c>
      <c r="J47" s="2">
        <f t="shared" si="28"/>
        <v>0</v>
      </c>
      <c r="K47" s="2">
        <f t="shared" si="28"/>
        <v>0</v>
      </c>
      <c r="L47" s="2">
        <f t="shared" si="28"/>
        <v>0</v>
      </c>
      <c r="M47" s="2">
        <f t="shared" si="28"/>
        <v>0</v>
      </c>
      <c r="N47" s="2">
        <f t="shared" si="28"/>
        <v>0</v>
      </c>
      <c r="O47" s="2">
        <f t="shared" si="28"/>
        <v>0</v>
      </c>
      <c r="P47" s="2">
        <f t="shared" si="28"/>
        <v>0</v>
      </c>
      <c r="Q47" s="2">
        <f t="shared" si="28"/>
        <v>0</v>
      </c>
      <c r="R47" s="2">
        <f t="shared" si="28"/>
        <v>0</v>
      </c>
      <c r="S47" s="2">
        <f t="shared" si="28"/>
        <v>0</v>
      </c>
      <c r="T47" s="2">
        <f t="shared" si="28"/>
        <v>0</v>
      </c>
      <c r="U47" s="2">
        <f t="shared" si="28"/>
        <v>0</v>
      </c>
      <c r="V47" s="2">
        <f t="shared" si="28"/>
        <v>0</v>
      </c>
      <c r="W47" s="2">
        <f t="shared" si="28"/>
        <v>0</v>
      </c>
      <c r="X47" s="2">
        <f t="shared" si="28"/>
        <v>0</v>
      </c>
      <c r="Y47" s="2">
        <f t="shared" si="28"/>
        <v>0</v>
      </c>
      <c r="Z47" s="2">
        <f t="shared" si="28"/>
        <v>0</v>
      </c>
      <c r="AA47" s="2">
        <f t="shared" si="28"/>
        <v>0</v>
      </c>
    </row>
    <row r="48" spans="1:27" ht="15" customHeight="1" x14ac:dyDescent="0.25">
      <c r="A48" s="737"/>
      <c r="B48" s="6" t="str">
        <f t="shared" si="18"/>
        <v>Motors</v>
      </c>
      <c r="C48" s="2">
        <v>0</v>
      </c>
      <c r="D48" s="2">
        <v>0</v>
      </c>
      <c r="E48" s="2">
        <v>0</v>
      </c>
      <c r="F48" s="2">
        <v>0</v>
      </c>
      <c r="G48" s="2">
        <f t="shared" ref="G48:AA48" si="29">F48</f>
        <v>0</v>
      </c>
      <c r="H48" s="2">
        <f t="shared" si="29"/>
        <v>0</v>
      </c>
      <c r="I48" s="2">
        <f t="shared" si="29"/>
        <v>0</v>
      </c>
      <c r="J48" s="2">
        <f t="shared" si="29"/>
        <v>0</v>
      </c>
      <c r="K48" s="2">
        <f t="shared" si="29"/>
        <v>0</v>
      </c>
      <c r="L48" s="2">
        <f t="shared" si="29"/>
        <v>0</v>
      </c>
      <c r="M48" s="2">
        <f t="shared" si="29"/>
        <v>0</v>
      </c>
      <c r="N48" s="2">
        <f t="shared" si="29"/>
        <v>0</v>
      </c>
      <c r="O48" s="2">
        <f t="shared" si="29"/>
        <v>0</v>
      </c>
      <c r="P48" s="2">
        <f t="shared" si="29"/>
        <v>0</v>
      </c>
      <c r="Q48" s="2">
        <f t="shared" si="29"/>
        <v>0</v>
      </c>
      <c r="R48" s="2">
        <f t="shared" si="29"/>
        <v>0</v>
      </c>
      <c r="S48" s="2">
        <f t="shared" si="29"/>
        <v>0</v>
      </c>
      <c r="T48" s="2">
        <f t="shared" si="29"/>
        <v>0</v>
      </c>
      <c r="U48" s="2">
        <f t="shared" si="29"/>
        <v>0</v>
      </c>
      <c r="V48" s="2">
        <f t="shared" si="29"/>
        <v>0</v>
      </c>
      <c r="W48" s="2">
        <f t="shared" si="29"/>
        <v>0</v>
      </c>
      <c r="X48" s="2">
        <f t="shared" si="29"/>
        <v>0</v>
      </c>
      <c r="Y48" s="2">
        <f t="shared" si="29"/>
        <v>0</v>
      </c>
      <c r="Z48" s="2">
        <f t="shared" si="29"/>
        <v>0</v>
      </c>
      <c r="AA48" s="2">
        <f t="shared" si="29"/>
        <v>0</v>
      </c>
    </row>
    <row r="49" spans="1:28" x14ac:dyDescent="0.25">
      <c r="A49" s="737"/>
      <c r="B49" s="6" t="str">
        <f t="shared" si="18"/>
        <v>Process</v>
      </c>
      <c r="C49" s="2">
        <v>0</v>
      </c>
      <c r="D49" s="2">
        <v>0</v>
      </c>
      <c r="E49" s="2">
        <v>0</v>
      </c>
      <c r="F49" s="2">
        <v>0</v>
      </c>
      <c r="G49" s="2">
        <f t="shared" ref="G49:AA49" si="30">F49</f>
        <v>0</v>
      </c>
      <c r="H49" s="2">
        <f t="shared" si="30"/>
        <v>0</v>
      </c>
      <c r="I49" s="2">
        <f t="shared" si="30"/>
        <v>0</v>
      </c>
      <c r="J49" s="2">
        <f t="shared" si="30"/>
        <v>0</v>
      </c>
      <c r="K49" s="2">
        <f t="shared" si="30"/>
        <v>0</v>
      </c>
      <c r="L49" s="2">
        <f t="shared" si="30"/>
        <v>0</v>
      </c>
      <c r="M49" s="2">
        <f t="shared" si="30"/>
        <v>0</v>
      </c>
      <c r="N49" s="2">
        <f t="shared" si="30"/>
        <v>0</v>
      </c>
      <c r="O49" s="2">
        <f t="shared" si="30"/>
        <v>0</v>
      </c>
      <c r="P49" s="2">
        <f t="shared" si="30"/>
        <v>0</v>
      </c>
      <c r="Q49" s="2">
        <f t="shared" si="30"/>
        <v>0</v>
      </c>
      <c r="R49" s="2">
        <f t="shared" si="30"/>
        <v>0</v>
      </c>
      <c r="S49" s="2">
        <f t="shared" si="30"/>
        <v>0</v>
      </c>
      <c r="T49" s="2">
        <f t="shared" si="30"/>
        <v>0</v>
      </c>
      <c r="U49" s="2">
        <f t="shared" si="30"/>
        <v>0</v>
      </c>
      <c r="V49" s="2">
        <f t="shared" si="30"/>
        <v>0</v>
      </c>
      <c r="W49" s="2">
        <f t="shared" si="30"/>
        <v>0</v>
      </c>
      <c r="X49" s="2">
        <f t="shared" si="30"/>
        <v>0</v>
      </c>
      <c r="Y49" s="2">
        <f t="shared" si="30"/>
        <v>0</v>
      </c>
      <c r="Z49" s="2">
        <f t="shared" si="30"/>
        <v>0</v>
      </c>
      <c r="AA49" s="2">
        <f t="shared" si="30"/>
        <v>0</v>
      </c>
    </row>
    <row r="50" spans="1:28" x14ac:dyDescent="0.25">
      <c r="A50" s="737"/>
      <c r="B50" s="6" t="str">
        <f t="shared" si="18"/>
        <v>Refrigeration</v>
      </c>
      <c r="C50" s="2">
        <v>0</v>
      </c>
      <c r="D50" s="2">
        <v>0</v>
      </c>
      <c r="E50" s="2">
        <v>0</v>
      </c>
      <c r="F50" s="2">
        <v>0</v>
      </c>
      <c r="G50" s="2">
        <f t="shared" ref="G50:AA50" si="31">F50</f>
        <v>0</v>
      </c>
      <c r="H50" s="2">
        <f t="shared" si="31"/>
        <v>0</v>
      </c>
      <c r="I50" s="2">
        <f t="shared" si="31"/>
        <v>0</v>
      </c>
      <c r="J50" s="2">
        <f t="shared" si="31"/>
        <v>0</v>
      </c>
      <c r="K50" s="2">
        <f t="shared" si="31"/>
        <v>0</v>
      </c>
      <c r="L50" s="2">
        <f t="shared" si="31"/>
        <v>0</v>
      </c>
      <c r="M50" s="2">
        <f t="shared" si="31"/>
        <v>0</v>
      </c>
      <c r="N50" s="2">
        <f t="shared" si="31"/>
        <v>0</v>
      </c>
      <c r="O50" s="2">
        <f t="shared" si="31"/>
        <v>0</v>
      </c>
      <c r="P50" s="2">
        <f t="shared" si="31"/>
        <v>0</v>
      </c>
      <c r="Q50" s="2">
        <f t="shared" si="31"/>
        <v>0</v>
      </c>
      <c r="R50" s="2">
        <f t="shared" si="31"/>
        <v>0</v>
      </c>
      <c r="S50" s="2">
        <f t="shared" si="31"/>
        <v>0</v>
      </c>
      <c r="T50" s="2">
        <f t="shared" si="31"/>
        <v>0</v>
      </c>
      <c r="U50" s="2">
        <f t="shared" si="31"/>
        <v>0</v>
      </c>
      <c r="V50" s="2">
        <f t="shared" si="31"/>
        <v>0</v>
      </c>
      <c r="W50" s="2">
        <f t="shared" si="31"/>
        <v>0</v>
      </c>
      <c r="X50" s="2">
        <f t="shared" si="31"/>
        <v>0</v>
      </c>
      <c r="Y50" s="2">
        <f t="shared" si="31"/>
        <v>0</v>
      </c>
      <c r="Z50" s="2">
        <f t="shared" si="31"/>
        <v>0</v>
      </c>
      <c r="AA50" s="2">
        <f t="shared" si="31"/>
        <v>0</v>
      </c>
    </row>
    <row r="51" spans="1:28" x14ac:dyDescent="0.25">
      <c r="A51" s="737"/>
      <c r="B51" s="6" t="str">
        <f t="shared" si="18"/>
        <v>Water Heating</v>
      </c>
      <c r="C51" s="2">
        <v>0</v>
      </c>
      <c r="D51" s="2">
        <v>0</v>
      </c>
      <c r="E51" s="2">
        <v>0</v>
      </c>
      <c r="F51" s="2">
        <v>0</v>
      </c>
      <c r="G51" s="2">
        <f t="shared" ref="G51:AA51" si="32">F51</f>
        <v>0</v>
      </c>
      <c r="H51" s="2">
        <f t="shared" si="32"/>
        <v>0</v>
      </c>
      <c r="I51" s="2">
        <f t="shared" si="32"/>
        <v>0</v>
      </c>
      <c r="J51" s="2">
        <f t="shared" si="32"/>
        <v>0</v>
      </c>
      <c r="K51" s="2">
        <f t="shared" si="32"/>
        <v>0</v>
      </c>
      <c r="L51" s="2">
        <f t="shared" si="32"/>
        <v>0</v>
      </c>
      <c r="M51" s="2">
        <f t="shared" si="32"/>
        <v>0</v>
      </c>
      <c r="N51" s="2">
        <f t="shared" si="32"/>
        <v>0</v>
      </c>
      <c r="O51" s="2">
        <f t="shared" si="32"/>
        <v>0</v>
      </c>
      <c r="P51" s="2">
        <f t="shared" si="32"/>
        <v>0</v>
      </c>
      <c r="Q51" s="2">
        <f t="shared" si="32"/>
        <v>0</v>
      </c>
      <c r="R51" s="2">
        <f t="shared" si="32"/>
        <v>0</v>
      </c>
      <c r="S51" s="2">
        <f t="shared" si="32"/>
        <v>0</v>
      </c>
      <c r="T51" s="2">
        <f t="shared" si="32"/>
        <v>0</v>
      </c>
      <c r="U51" s="2">
        <f t="shared" si="32"/>
        <v>0</v>
      </c>
      <c r="V51" s="2">
        <f t="shared" si="32"/>
        <v>0</v>
      </c>
      <c r="W51" s="2">
        <f t="shared" si="32"/>
        <v>0</v>
      </c>
      <c r="X51" s="2">
        <f t="shared" si="32"/>
        <v>0</v>
      </c>
      <c r="Y51" s="2">
        <f t="shared" si="32"/>
        <v>0</v>
      </c>
      <c r="Z51" s="2">
        <f t="shared" si="32"/>
        <v>0</v>
      </c>
      <c r="AA51" s="2">
        <f t="shared" si="32"/>
        <v>0</v>
      </c>
    </row>
    <row r="52" spans="1:28" ht="15" customHeight="1" x14ac:dyDescent="0.25">
      <c r="A52" s="737"/>
      <c r="B52" s="6" t="str">
        <f t="shared" si="18"/>
        <v xml:space="preserve"> </v>
      </c>
      <c r="C52" s="2"/>
      <c r="D52" s="2"/>
      <c r="E52" s="2"/>
      <c r="F52" s="2"/>
      <c r="G52" s="2"/>
      <c r="H52" s="2"/>
      <c r="I52" s="2"/>
      <c r="J52" s="2"/>
      <c r="K52" s="2"/>
      <c r="L52" s="2"/>
      <c r="M52" s="2"/>
      <c r="N52" s="2"/>
      <c r="O52" s="2"/>
      <c r="P52" s="2"/>
      <c r="Q52" s="2"/>
      <c r="R52" s="2"/>
      <c r="S52" s="2"/>
      <c r="T52" s="2"/>
      <c r="U52" s="2"/>
      <c r="V52" s="2"/>
      <c r="W52" s="2"/>
      <c r="X52" s="2"/>
      <c r="Y52" s="2"/>
      <c r="Z52" s="2"/>
      <c r="AA52" s="2"/>
    </row>
    <row r="53" spans="1:28" ht="15" customHeight="1" thickBot="1" x14ac:dyDescent="0.3">
      <c r="A53" s="738"/>
      <c r="B53" s="136" t="str">
        <f t="shared" si="18"/>
        <v>Monthly kWh</v>
      </c>
      <c r="C53" s="166">
        <f>SUM(C39:C52)</f>
        <v>0</v>
      </c>
      <c r="D53" s="166">
        <f t="shared" ref="D53:AA53" si="33">SUM(D39:D52)</f>
        <v>0</v>
      </c>
      <c r="E53" s="166">
        <f t="shared" si="33"/>
        <v>0</v>
      </c>
      <c r="F53" s="166">
        <f t="shared" si="33"/>
        <v>0</v>
      </c>
      <c r="G53" s="166">
        <f t="shared" si="33"/>
        <v>0</v>
      </c>
      <c r="H53" s="166">
        <f t="shared" si="33"/>
        <v>0</v>
      </c>
      <c r="I53" s="166">
        <f t="shared" si="33"/>
        <v>0</v>
      </c>
      <c r="J53" s="166">
        <f t="shared" si="33"/>
        <v>0</v>
      </c>
      <c r="K53" s="166">
        <f t="shared" si="33"/>
        <v>0</v>
      </c>
      <c r="L53" s="166">
        <f t="shared" si="33"/>
        <v>0</v>
      </c>
      <c r="M53" s="166">
        <f t="shared" si="33"/>
        <v>0</v>
      </c>
      <c r="N53" s="166">
        <f t="shared" si="33"/>
        <v>0</v>
      </c>
      <c r="O53" s="166">
        <f t="shared" si="33"/>
        <v>0</v>
      </c>
      <c r="P53" s="166">
        <f t="shared" si="33"/>
        <v>0</v>
      </c>
      <c r="Q53" s="166">
        <f t="shared" si="33"/>
        <v>0</v>
      </c>
      <c r="R53" s="166">
        <f t="shared" si="33"/>
        <v>0</v>
      </c>
      <c r="S53" s="166">
        <f t="shared" si="33"/>
        <v>0</v>
      </c>
      <c r="T53" s="166">
        <f t="shared" si="33"/>
        <v>0</v>
      </c>
      <c r="U53" s="166">
        <f t="shared" si="33"/>
        <v>0</v>
      </c>
      <c r="V53" s="166">
        <f t="shared" si="33"/>
        <v>0</v>
      </c>
      <c r="W53" s="166">
        <f t="shared" si="33"/>
        <v>0</v>
      </c>
      <c r="X53" s="166">
        <f t="shared" si="33"/>
        <v>0</v>
      </c>
      <c r="Y53" s="166">
        <f t="shared" si="33"/>
        <v>0</v>
      </c>
      <c r="Z53" s="166">
        <f t="shared" si="33"/>
        <v>0</v>
      </c>
      <c r="AA53" s="166">
        <f t="shared" si="33"/>
        <v>0</v>
      </c>
    </row>
    <row r="54" spans="1:28" x14ac:dyDescent="0.25">
      <c r="A54" s="308"/>
      <c r="B54" s="301"/>
      <c r="C54" s="302"/>
      <c r="D54" s="301"/>
      <c r="E54" s="302"/>
      <c r="F54" s="301"/>
      <c r="G54" s="301"/>
      <c r="H54" s="302"/>
      <c r="I54" s="301"/>
      <c r="J54" s="301"/>
      <c r="K54" s="302"/>
      <c r="L54" s="301"/>
      <c r="M54" s="301"/>
      <c r="N54" s="302"/>
      <c r="O54" s="301"/>
      <c r="P54" s="301"/>
      <c r="Q54" s="302"/>
      <c r="R54" s="301"/>
      <c r="S54" s="301"/>
      <c r="T54" s="302"/>
      <c r="U54" s="301"/>
      <c r="V54" s="301"/>
      <c r="W54" s="302"/>
      <c r="X54" s="301"/>
      <c r="Y54" s="301"/>
      <c r="Z54" s="302"/>
      <c r="AA54" s="301"/>
    </row>
    <row r="55" spans="1:28" ht="15.75" thickBot="1" x14ac:dyDescent="0.3">
      <c r="A55" s="298" t="s">
        <v>206</v>
      </c>
      <c r="B55" s="296"/>
      <c r="C55" s="296"/>
      <c r="D55" s="296"/>
      <c r="E55" s="296"/>
      <c r="F55" s="296"/>
      <c r="G55" s="296"/>
      <c r="H55" s="308"/>
      <c r="I55" s="308"/>
      <c r="J55" s="308"/>
      <c r="K55" s="308"/>
      <c r="L55" s="308"/>
      <c r="M55" s="308"/>
      <c r="N55" s="308"/>
      <c r="O55" s="308"/>
      <c r="P55" s="308"/>
      <c r="Q55" s="308"/>
      <c r="R55" s="308"/>
      <c r="S55" s="308"/>
      <c r="T55" s="308"/>
      <c r="U55" s="308"/>
      <c r="V55" s="308"/>
      <c r="W55" s="308"/>
      <c r="X55" s="308"/>
      <c r="Y55" s="308"/>
      <c r="Z55" s="308"/>
      <c r="AA55" s="308"/>
      <c r="AB55" s="137"/>
    </row>
    <row r="56" spans="1:28" ht="16.350000000000001" customHeight="1" thickBot="1" x14ac:dyDescent="0.3">
      <c r="A56" s="745" t="s">
        <v>207</v>
      </c>
      <c r="B56" s="313" t="str">
        <f t="shared" ref="B56:B71" si="34">B38</f>
        <v>End Use</v>
      </c>
      <c r="C56" s="102">
        <f>C$2</f>
        <v>45658</v>
      </c>
      <c r="D56" s="102">
        <f t="shared" ref="D56:AA56" si="35">D$2</f>
        <v>45689</v>
      </c>
      <c r="E56" s="102">
        <f t="shared" si="35"/>
        <v>45717</v>
      </c>
      <c r="F56" s="102">
        <f t="shared" si="35"/>
        <v>45748</v>
      </c>
      <c r="G56" s="102">
        <f t="shared" si="35"/>
        <v>45778</v>
      </c>
      <c r="H56" s="102">
        <f t="shared" si="35"/>
        <v>45809</v>
      </c>
      <c r="I56" s="102">
        <f t="shared" si="35"/>
        <v>45839</v>
      </c>
      <c r="J56" s="102">
        <f t="shared" si="35"/>
        <v>45870</v>
      </c>
      <c r="K56" s="102">
        <f t="shared" si="35"/>
        <v>45901</v>
      </c>
      <c r="L56" s="102">
        <f t="shared" si="35"/>
        <v>45931</v>
      </c>
      <c r="M56" s="102">
        <f t="shared" si="35"/>
        <v>45962</v>
      </c>
      <c r="N56" s="102">
        <f t="shared" si="35"/>
        <v>45992</v>
      </c>
      <c r="O56" s="102">
        <f t="shared" si="35"/>
        <v>46023</v>
      </c>
      <c r="P56" s="102">
        <f t="shared" si="35"/>
        <v>46054</v>
      </c>
      <c r="Q56" s="102">
        <f t="shared" si="35"/>
        <v>46082</v>
      </c>
      <c r="R56" s="102">
        <f t="shared" si="35"/>
        <v>46113</v>
      </c>
      <c r="S56" s="102">
        <f t="shared" si="35"/>
        <v>46143</v>
      </c>
      <c r="T56" s="102">
        <f t="shared" si="35"/>
        <v>46174</v>
      </c>
      <c r="U56" s="102">
        <f t="shared" si="35"/>
        <v>46204</v>
      </c>
      <c r="V56" s="102">
        <f t="shared" si="35"/>
        <v>46235</v>
      </c>
      <c r="W56" s="102">
        <f t="shared" si="35"/>
        <v>46266</v>
      </c>
      <c r="X56" s="102">
        <f t="shared" si="35"/>
        <v>46296</v>
      </c>
      <c r="Y56" s="102">
        <f t="shared" si="35"/>
        <v>46327</v>
      </c>
      <c r="Z56" s="102">
        <f t="shared" si="35"/>
        <v>46357</v>
      </c>
      <c r="AA56" s="102">
        <f t="shared" si="35"/>
        <v>46388</v>
      </c>
    </row>
    <row r="57" spans="1:28" ht="15" customHeight="1" x14ac:dyDescent="0.25">
      <c r="A57" s="746"/>
      <c r="B57" s="312" t="str">
        <f t="shared" si="34"/>
        <v>Air Comp</v>
      </c>
      <c r="C57" s="2">
        <f>(C3*0.5)-C39</f>
        <v>0</v>
      </c>
      <c r="D57" s="2">
        <f>(D3*0.5)+C21-D39</f>
        <v>0</v>
      </c>
      <c r="E57" s="2">
        <f t="shared" ref="E57:AA57" si="36">(E3*0.5)+D21-E39</f>
        <v>0</v>
      </c>
      <c r="F57" s="2">
        <f t="shared" si="36"/>
        <v>0</v>
      </c>
      <c r="G57" s="2">
        <f t="shared" si="36"/>
        <v>0</v>
      </c>
      <c r="H57" s="2">
        <f t="shared" si="36"/>
        <v>0</v>
      </c>
      <c r="I57" s="2">
        <f t="shared" si="36"/>
        <v>0</v>
      </c>
      <c r="J57" s="2">
        <f t="shared" si="36"/>
        <v>0</v>
      </c>
      <c r="K57" s="2">
        <f t="shared" si="36"/>
        <v>0</v>
      </c>
      <c r="L57" s="2">
        <f t="shared" si="36"/>
        <v>0</v>
      </c>
      <c r="M57" s="2">
        <f t="shared" si="36"/>
        <v>0</v>
      </c>
      <c r="N57" s="2">
        <f t="shared" si="36"/>
        <v>0</v>
      </c>
      <c r="O57" s="2">
        <f t="shared" si="36"/>
        <v>0</v>
      </c>
      <c r="P57" s="2">
        <f t="shared" si="36"/>
        <v>0</v>
      </c>
      <c r="Q57" s="2">
        <f t="shared" si="36"/>
        <v>0</v>
      </c>
      <c r="R57" s="2">
        <f t="shared" si="36"/>
        <v>0</v>
      </c>
      <c r="S57" s="2">
        <f t="shared" si="36"/>
        <v>0</v>
      </c>
      <c r="T57" s="2">
        <f t="shared" si="36"/>
        <v>0</v>
      </c>
      <c r="U57" s="2">
        <f t="shared" si="36"/>
        <v>0</v>
      </c>
      <c r="V57" s="2">
        <f t="shared" si="36"/>
        <v>0</v>
      </c>
      <c r="W57" s="2">
        <f t="shared" si="36"/>
        <v>0</v>
      </c>
      <c r="X57" s="2">
        <f t="shared" si="36"/>
        <v>0</v>
      </c>
      <c r="Y57" s="2">
        <f t="shared" si="36"/>
        <v>0</v>
      </c>
      <c r="Z57" s="2">
        <f t="shared" si="36"/>
        <v>0</v>
      </c>
      <c r="AA57" s="2">
        <f t="shared" si="36"/>
        <v>0</v>
      </c>
    </row>
    <row r="58" spans="1:28" x14ac:dyDescent="0.25">
      <c r="A58" s="746"/>
      <c r="B58" s="7" t="str">
        <f t="shared" si="34"/>
        <v>Building Shell</v>
      </c>
      <c r="C58" s="2">
        <f t="shared" ref="C58:C69" si="37">(C4*0.5)-C40</f>
        <v>0</v>
      </c>
      <c r="D58" s="2">
        <f t="shared" ref="D58:AA58" si="38">(D4*0.5)+C22-D40</f>
        <v>0</v>
      </c>
      <c r="E58" s="2">
        <f t="shared" si="38"/>
        <v>0</v>
      </c>
      <c r="F58" s="2">
        <f t="shared" si="38"/>
        <v>0</v>
      </c>
      <c r="G58" s="2">
        <f t="shared" si="38"/>
        <v>0</v>
      </c>
      <c r="H58" s="2">
        <f t="shared" si="38"/>
        <v>0</v>
      </c>
      <c r="I58" s="2">
        <f t="shared" si="38"/>
        <v>0</v>
      </c>
      <c r="J58" s="2">
        <f t="shared" si="38"/>
        <v>0</v>
      </c>
      <c r="K58" s="2">
        <f t="shared" si="38"/>
        <v>0</v>
      </c>
      <c r="L58" s="2">
        <f t="shared" si="38"/>
        <v>0</v>
      </c>
      <c r="M58" s="2">
        <f t="shared" si="38"/>
        <v>0</v>
      </c>
      <c r="N58" s="2">
        <f t="shared" si="38"/>
        <v>0</v>
      </c>
      <c r="O58" s="2">
        <f t="shared" si="38"/>
        <v>0</v>
      </c>
      <c r="P58" s="2">
        <f t="shared" si="38"/>
        <v>0</v>
      </c>
      <c r="Q58" s="2">
        <f t="shared" si="38"/>
        <v>0</v>
      </c>
      <c r="R58" s="2">
        <f t="shared" si="38"/>
        <v>0</v>
      </c>
      <c r="S58" s="2">
        <f t="shared" si="38"/>
        <v>0</v>
      </c>
      <c r="T58" s="2">
        <f t="shared" si="38"/>
        <v>0</v>
      </c>
      <c r="U58" s="2">
        <f t="shared" si="38"/>
        <v>0</v>
      </c>
      <c r="V58" s="2">
        <f t="shared" si="38"/>
        <v>0</v>
      </c>
      <c r="W58" s="2">
        <f t="shared" si="38"/>
        <v>0</v>
      </c>
      <c r="X58" s="2">
        <f t="shared" si="38"/>
        <v>0</v>
      </c>
      <c r="Y58" s="2">
        <f t="shared" si="38"/>
        <v>0</v>
      </c>
      <c r="Z58" s="2">
        <f t="shared" si="38"/>
        <v>0</v>
      </c>
      <c r="AA58" s="2">
        <f t="shared" si="38"/>
        <v>0</v>
      </c>
    </row>
    <row r="59" spans="1:28" x14ac:dyDescent="0.25">
      <c r="A59" s="746"/>
      <c r="B59" s="6" t="str">
        <f t="shared" si="34"/>
        <v>Cooking</v>
      </c>
      <c r="C59" s="2">
        <f t="shared" si="37"/>
        <v>0</v>
      </c>
      <c r="D59" s="2">
        <f t="shared" ref="D59:AA59" si="39">(D5*0.5)+C23-D41</f>
        <v>0</v>
      </c>
      <c r="E59" s="2">
        <f t="shared" si="39"/>
        <v>0</v>
      </c>
      <c r="F59" s="2">
        <f t="shared" si="39"/>
        <v>0</v>
      </c>
      <c r="G59" s="2">
        <f t="shared" si="39"/>
        <v>0</v>
      </c>
      <c r="H59" s="2">
        <f t="shared" si="39"/>
        <v>0</v>
      </c>
      <c r="I59" s="2">
        <f t="shared" si="39"/>
        <v>0</v>
      </c>
      <c r="J59" s="2">
        <f t="shared" si="39"/>
        <v>0</v>
      </c>
      <c r="K59" s="2">
        <f t="shared" si="39"/>
        <v>0</v>
      </c>
      <c r="L59" s="2">
        <f t="shared" si="39"/>
        <v>0</v>
      </c>
      <c r="M59" s="2">
        <f t="shared" si="39"/>
        <v>0</v>
      </c>
      <c r="N59" s="2">
        <f t="shared" si="39"/>
        <v>0</v>
      </c>
      <c r="O59" s="2">
        <f t="shared" si="39"/>
        <v>0</v>
      </c>
      <c r="P59" s="2">
        <f t="shared" si="39"/>
        <v>0</v>
      </c>
      <c r="Q59" s="2">
        <f t="shared" si="39"/>
        <v>0</v>
      </c>
      <c r="R59" s="2">
        <f t="shared" si="39"/>
        <v>0</v>
      </c>
      <c r="S59" s="2">
        <f t="shared" si="39"/>
        <v>0</v>
      </c>
      <c r="T59" s="2">
        <f t="shared" si="39"/>
        <v>0</v>
      </c>
      <c r="U59" s="2">
        <f t="shared" si="39"/>
        <v>0</v>
      </c>
      <c r="V59" s="2">
        <f t="shared" si="39"/>
        <v>0</v>
      </c>
      <c r="W59" s="2">
        <f t="shared" si="39"/>
        <v>0</v>
      </c>
      <c r="X59" s="2">
        <f t="shared" si="39"/>
        <v>0</v>
      </c>
      <c r="Y59" s="2">
        <f t="shared" si="39"/>
        <v>0</v>
      </c>
      <c r="Z59" s="2">
        <f t="shared" si="39"/>
        <v>0</v>
      </c>
      <c r="AA59" s="2">
        <f t="shared" si="39"/>
        <v>0</v>
      </c>
    </row>
    <row r="60" spans="1:28" x14ac:dyDescent="0.25">
      <c r="A60" s="746"/>
      <c r="B60" s="6" t="str">
        <f t="shared" si="34"/>
        <v>Cooling</v>
      </c>
      <c r="C60" s="2">
        <f t="shared" si="37"/>
        <v>0</v>
      </c>
      <c r="D60" s="2">
        <f t="shared" ref="D60:AA60" si="40">(D6*0.5)+C24-D42</f>
        <v>0</v>
      </c>
      <c r="E60" s="2">
        <f t="shared" si="40"/>
        <v>0</v>
      </c>
      <c r="F60" s="2">
        <f t="shared" si="40"/>
        <v>0</v>
      </c>
      <c r="G60" s="2">
        <f t="shared" si="40"/>
        <v>0</v>
      </c>
      <c r="H60" s="2">
        <f t="shared" si="40"/>
        <v>0</v>
      </c>
      <c r="I60" s="2">
        <f t="shared" si="40"/>
        <v>0</v>
      </c>
      <c r="J60" s="2">
        <f t="shared" si="40"/>
        <v>0</v>
      </c>
      <c r="K60" s="2">
        <f t="shared" si="40"/>
        <v>0</v>
      </c>
      <c r="L60" s="2">
        <f t="shared" si="40"/>
        <v>0</v>
      </c>
      <c r="M60" s="2">
        <f t="shared" si="40"/>
        <v>0</v>
      </c>
      <c r="N60" s="2">
        <f t="shared" si="40"/>
        <v>0</v>
      </c>
      <c r="O60" s="2">
        <f t="shared" si="40"/>
        <v>0</v>
      </c>
      <c r="P60" s="2">
        <f t="shared" si="40"/>
        <v>0</v>
      </c>
      <c r="Q60" s="2">
        <f t="shared" si="40"/>
        <v>0</v>
      </c>
      <c r="R60" s="2">
        <f t="shared" si="40"/>
        <v>0</v>
      </c>
      <c r="S60" s="2">
        <f t="shared" si="40"/>
        <v>0</v>
      </c>
      <c r="T60" s="2">
        <f t="shared" si="40"/>
        <v>0</v>
      </c>
      <c r="U60" s="2">
        <f t="shared" si="40"/>
        <v>0</v>
      </c>
      <c r="V60" s="2">
        <f t="shared" si="40"/>
        <v>0</v>
      </c>
      <c r="W60" s="2">
        <f t="shared" si="40"/>
        <v>0</v>
      </c>
      <c r="X60" s="2">
        <f t="shared" si="40"/>
        <v>0</v>
      </c>
      <c r="Y60" s="2">
        <f t="shared" si="40"/>
        <v>0</v>
      </c>
      <c r="Z60" s="2">
        <f t="shared" si="40"/>
        <v>0</v>
      </c>
      <c r="AA60" s="2">
        <f t="shared" si="40"/>
        <v>0</v>
      </c>
    </row>
    <row r="61" spans="1:28" x14ac:dyDescent="0.25">
      <c r="A61" s="746"/>
      <c r="B61" s="7" t="str">
        <f t="shared" si="34"/>
        <v>Ext Lighting</v>
      </c>
      <c r="C61" s="2">
        <f t="shared" si="37"/>
        <v>0</v>
      </c>
      <c r="D61" s="2">
        <f t="shared" ref="D61:AA61" si="41">(D7*0.5)+C25-D43</f>
        <v>0</v>
      </c>
      <c r="E61" s="2">
        <f t="shared" si="41"/>
        <v>0</v>
      </c>
      <c r="F61" s="2">
        <f t="shared" si="41"/>
        <v>0</v>
      </c>
      <c r="G61" s="2">
        <f t="shared" si="41"/>
        <v>0</v>
      </c>
      <c r="H61" s="2">
        <f t="shared" si="41"/>
        <v>0</v>
      </c>
      <c r="I61" s="2">
        <f t="shared" si="41"/>
        <v>0</v>
      </c>
      <c r="J61" s="2">
        <f t="shared" si="41"/>
        <v>0</v>
      </c>
      <c r="K61" s="2">
        <f t="shared" si="41"/>
        <v>0</v>
      </c>
      <c r="L61" s="2">
        <f t="shared" si="41"/>
        <v>0</v>
      </c>
      <c r="M61" s="2">
        <f t="shared" si="41"/>
        <v>0</v>
      </c>
      <c r="N61" s="2">
        <f t="shared" si="41"/>
        <v>0</v>
      </c>
      <c r="O61" s="2">
        <f t="shared" si="41"/>
        <v>0</v>
      </c>
      <c r="P61" s="2">
        <f t="shared" si="41"/>
        <v>0</v>
      </c>
      <c r="Q61" s="2">
        <f t="shared" si="41"/>
        <v>0</v>
      </c>
      <c r="R61" s="2">
        <f t="shared" si="41"/>
        <v>0</v>
      </c>
      <c r="S61" s="2">
        <f t="shared" si="41"/>
        <v>0</v>
      </c>
      <c r="T61" s="2">
        <f t="shared" si="41"/>
        <v>0</v>
      </c>
      <c r="U61" s="2">
        <f t="shared" si="41"/>
        <v>0</v>
      </c>
      <c r="V61" s="2">
        <f t="shared" si="41"/>
        <v>0</v>
      </c>
      <c r="W61" s="2">
        <f t="shared" si="41"/>
        <v>0</v>
      </c>
      <c r="X61" s="2">
        <f t="shared" si="41"/>
        <v>0</v>
      </c>
      <c r="Y61" s="2">
        <f t="shared" si="41"/>
        <v>0</v>
      </c>
      <c r="Z61" s="2">
        <f t="shared" si="41"/>
        <v>0</v>
      </c>
      <c r="AA61" s="2">
        <f t="shared" si="41"/>
        <v>0</v>
      </c>
    </row>
    <row r="62" spans="1:28" x14ac:dyDescent="0.25">
      <c r="A62" s="746"/>
      <c r="B62" s="6" t="str">
        <f t="shared" si="34"/>
        <v>Heating</v>
      </c>
      <c r="C62" s="2">
        <f t="shared" si="37"/>
        <v>0</v>
      </c>
      <c r="D62" s="2">
        <f t="shared" ref="D62:AA62" si="42">(D8*0.5)+C26-D44</f>
        <v>0</v>
      </c>
      <c r="E62" s="2">
        <f t="shared" si="42"/>
        <v>0</v>
      </c>
      <c r="F62" s="2">
        <f t="shared" si="42"/>
        <v>0</v>
      </c>
      <c r="G62" s="2">
        <f t="shared" si="42"/>
        <v>0</v>
      </c>
      <c r="H62" s="2">
        <f t="shared" si="42"/>
        <v>0</v>
      </c>
      <c r="I62" s="2">
        <f t="shared" si="42"/>
        <v>0</v>
      </c>
      <c r="J62" s="2">
        <f t="shared" si="42"/>
        <v>0</v>
      </c>
      <c r="K62" s="2">
        <f t="shared" si="42"/>
        <v>0</v>
      </c>
      <c r="L62" s="2">
        <f t="shared" si="42"/>
        <v>0</v>
      </c>
      <c r="M62" s="2">
        <f t="shared" si="42"/>
        <v>0</v>
      </c>
      <c r="N62" s="2">
        <f t="shared" si="42"/>
        <v>0</v>
      </c>
      <c r="O62" s="2">
        <f t="shared" si="42"/>
        <v>0</v>
      </c>
      <c r="P62" s="2">
        <f t="shared" si="42"/>
        <v>0</v>
      </c>
      <c r="Q62" s="2">
        <f t="shared" si="42"/>
        <v>0</v>
      </c>
      <c r="R62" s="2">
        <f t="shared" si="42"/>
        <v>0</v>
      </c>
      <c r="S62" s="2">
        <f t="shared" si="42"/>
        <v>0</v>
      </c>
      <c r="T62" s="2">
        <f t="shared" si="42"/>
        <v>0</v>
      </c>
      <c r="U62" s="2">
        <f t="shared" si="42"/>
        <v>0</v>
      </c>
      <c r="V62" s="2">
        <f t="shared" si="42"/>
        <v>0</v>
      </c>
      <c r="W62" s="2">
        <f t="shared" si="42"/>
        <v>0</v>
      </c>
      <c r="X62" s="2">
        <f t="shared" si="42"/>
        <v>0</v>
      </c>
      <c r="Y62" s="2">
        <f t="shared" si="42"/>
        <v>0</v>
      </c>
      <c r="Z62" s="2">
        <f t="shared" si="42"/>
        <v>0</v>
      </c>
      <c r="AA62" s="2">
        <f t="shared" si="42"/>
        <v>0</v>
      </c>
    </row>
    <row r="63" spans="1:28" x14ac:dyDescent="0.25">
      <c r="A63" s="746"/>
      <c r="B63" s="6" t="str">
        <f t="shared" si="34"/>
        <v>HVAC</v>
      </c>
      <c r="C63" s="2">
        <f t="shared" si="37"/>
        <v>0</v>
      </c>
      <c r="D63" s="2">
        <f t="shared" ref="D63:AA63" si="43">(D9*0.5)+C27-D45</f>
        <v>0</v>
      </c>
      <c r="E63" s="2">
        <f t="shared" si="43"/>
        <v>0</v>
      </c>
      <c r="F63" s="2">
        <f t="shared" si="43"/>
        <v>0</v>
      </c>
      <c r="G63" s="2">
        <f t="shared" si="43"/>
        <v>0</v>
      </c>
      <c r="H63" s="2">
        <f t="shared" si="43"/>
        <v>0</v>
      </c>
      <c r="I63" s="2">
        <f t="shared" si="43"/>
        <v>0</v>
      </c>
      <c r="J63" s="2">
        <f t="shared" si="43"/>
        <v>0</v>
      </c>
      <c r="K63" s="2">
        <f t="shared" si="43"/>
        <v>0</v>
      </c>
      <c r="L63" s="2">
        <f t="shared" si="43"/>
        <v>0</v>
      </c>
      <c r="M63" s="2">
        <f t="shared" si="43"/>
        <v>0</v>
      </c>
      <c r="N63" s="2">
        <f t="shared" si="43"/>
        <v>0</v>
      </c>
      <c r="O63" s="2">
        <f t="shared" si="43"/>
        <v>0</v>
      </c>
      <c r="P63" s="2">
        <f t="shared" si="43"/>
        <v>0</v>
      </c>
      <c r="Q63" s="2">
        <f t="shared" si="43"/>
        <v>0</v>
      </c>
      <c r="R63" s="2">
        <f t="shared" si="43"/>
        <v>0</v>
      </c>
      <c r="S63" s="2">
        <f t="shared" si="43"/>
        <v>0</v>
      </c>
      <c r="T63" s="2">
        <f t="shared" si="43"/>
        <v>0</v>
      </c>
      <c r="U63" s="2">
        <f t="shared" si="43"/>
        <v>0</v>
      </c>
      <c r="V63" s="2">
        <f t="shared" si="43"/>
        <v>0</v>
      </c>
      <c r="W63" s="2">
        <f t="shared" si="43"/>
        <v>0</v>
      </c>
      <c r="X63" s="2">
        <f t="shared" si="43"/>
        <v>0</v>
      </c>
      <c r="Y63" s="2">
        <f t="shared" si="43"/>
        <v>0</v>
      </c>
      <c r="Z63" s="2">
        <f t="shared" si="43"/>
        <v>0</v>
      </c>
      <c r="AA63" s="2">
        <f t="shared" si="43"/>
        <v>0</v>
      </c>
    </row>
    <row r="64" spans="1:28" x14ac:dyDescent="0.25">
      <c r="A64" s="746"/>
      <c r="B64" s="6" t="str">
        <f t="shared" si="34"/>
        <v>Lighting</v>
      </c>
      <c r="C64" s="2">
        <f t="shared" si="37"/>
        <v>0</v>
      </c>
      <c r="D64" s="2">
        <f t="shared" ref="D64:AA64" si="44">(D10*0.5)+C28-D46</f>
        <v>0</v>
      </c>
      <c r="E64" s="2">
        <f t="shared" si="44"/>
        <v>0</v>
      </c>
      <c r="F64" s="2">
        <f t="shared" si="44"/>
        <v>0</v>
      </c>
      <c r="G64" s="2">
        <f t="shared" si="44"/>
        <v>0</v>
      </c>
      <c r="H64" s="2">
        <f t="shared" si="44"/>
        <v>0</v>
      </c>
      <c r="I64" s="2">
        <f t="shared" si="44"/>
        <v>0</v>
      </c>
      <c r="J64" s="2">
        <f t="shared" si="44"/>
        <v>68352.5</v>
      </c>
      <c r="K64" s="2">
        <f t="shared" si="44"/>
        <v>136705</v>
      </c>
      <c r="L64" s="2">
        <f t="shared" si="44"/>
        <v>192206</v>
      </c>
      <c r="M64" s="2">
        <f t="shared" si="44"/>
        <v>247707</v>
      </c>
      <c r="N64" s="2">
        <f t="shared" si="44"/>
        <v>314104.67627889983</v>
      </c>
      <c r="O64" s="2">
        <f t="shared" si="44"/>
        <v>380502.35255779966</v>
      </c>
      <c r="P64" s="2">
        <f t="shared" si="44"/>
        <v>380502.35255779966</v>
      </c>
      <c r="Q64" s="2">
        <f t="shared" si="44"/>
        <v>380502.35255779966</v>
      </c>
      <c r="R64" s="2">
        <f t="shared" si="44"/>
        <v>380502.35255779966</v>
      </c>
      <c r="S64" s="2">
        <f t="shared" si="44"/>
        <v>380502.35255779966</v>
      </c>
      <c r="T64" s="2">
        <f t="shared" si="44"/>
        <v>380502.35255779966</v>
      </c>
      <c r="U64" s="2">
        <f t="shared" si="44"/>
        <v>380502.35255779966</v>
      </c>
      <c r="V64" s="2">
        <f t="shared" si="44"/>
        <v>380502.35255779966</v>
      </c>
      <c r="W64" s="2">
        <f t="shared" si="44"/>
        <v>380502.35255779966</v>
      </c>
      <c r="X64" s="2">
        <f t="shared" si="44"/>
        <v>380502.35255779966</v>
      </c>
      <c r="Y64" s="2">
        <f t="shared" si="44"/>
        <v>380502.35255779966</v>
      </c>
      <c r="Z64" s="2">
        <f t="shared" si="44"/>
        <v>380502.35255779966</v>
      </c>
      <c r="AA64" s="2">
        <f t="shared" si="44"/>
        <v>380502.35255779966</v>
      </c>
    </row>
    <row r="65" spans="1:35" x14ac:dyDescent="0.25">
      <c r="A65" s="746"/>
      <c r="B65" s="6" t="str">
        <f t="shared" si="34"/>
        <v>Miscellaneous</v>
      </c>
      <c r="C65" s="2">
        <f t="shared" si="37"/>
        <v>0</v>
      </c>
      <c r="D65" s="2">
        <f t="shared" ref="D65:AA65" si="45">(D11*0.5)+C29-D47</f>
        <v>0</v>
      </c>
      <c r="E65" s="2">
        <f t="shared" si="45"/>
        <v>0</v>
      </c>
      <c r="F65" s="2">
        <f t="shared" si="45"/>
        <v>0</v>
      </c>
      <c r="G65" s="2">
        <f t="shared" si="45"/>
        <v>0</v>
      </c>
      <c r="H65" s="2">
        <f t="shared" si="45"/>
        <v>0</v>
      </c>
      <c r="I65" s="2">
        <f t="shared" si="45"/>
        <v>0</v>
      </c>
      <c r="J65" s="2">
        <f t="shared" si="45"/>
        <v>0</v>
      </c>
      <c r="K65" s="2">
        <f t="shared" si="45"/>
        <v>0</v>
      </c>
      <c r="L65" s="2">
        <f t="shared" si="45"/>
        <v>0</v>
      </c>
      <c r="M65" s="2">
        <f t="shared" si="45"/>
        <v>0</v>
      </c>
      <c r="N65" s="2">
        <f t="shared" si="45"/>
        <v>0</v>
      </c>
      <c r="O65" s="2">
        <f t="shared" si="45"/>
        <v>0</v>
      </c>
      <c r="P65" s="2">
        <f t="shared" si="45"/>
        <v>0</v>
      </c>
      <c r="Q65" s="2">
        <f t="shared" si="45"/>
        <v>0</v>
      </c>
      <c r="R65" s="2">
        <f t="shared" si="45"/>
        <v>0</v>
      </c>
      <c r="S65" s="2">
        <f t="shared" si="45"/>
        <v>0</v>
      </c>
      <c r="T65" s="2">
        <f t="shared" si="45"/>
        <v>0</v>
      </c>
      <c r="U65" s="2">
        <f t="shared" si="45"/>
        <v>0</v>
      </c>
      <c r="V65" s="2">
        <f t="shared" si="45"/>
        <v>0</v>
      </c>
      <c r="W65" s="2">
        <f t="shared" si="45"/>
        <v>0</v>
      </c>
      <c r="X65" s="2">
        <f t="shared" si="45"/>
        <v>0</v>
      </c>
      <c r="Y65" s="2">
        <f t="shared" si="45"/>
        <v>0</v>
      </c>
      <c r="Z65" s="2">
        <f t="shared" si="45"/>
        <v>0</v>
      </c>
      <c r="AA65" s="2">
        <f t="shared" si="45"/>
        <v>0</v>
      </c>
    </row>
    <row r="66" spans="1:35" ht="15" customHeight="1" x14ac:dyDescent="0.25">
      <c r="A66" s="746"/>
      <c r="B66" s="6" t="str">
        <f t="shared" si="34"/>
        <v>Motors</v>
      </c>
      <c r="C66" s="2">
        <f t="shared" si="37"/>
        <v>0</v>
      </c>
      <c r="D66" s="2">
        <f t="shared" ref="D66:AA66" si="46">(D12*0.5)+C30-D48</f>
        <v>0</v>
      </c>
      <c r="E66" s="2">
        <f t="shared" si="46"/>
        <v>0</v>
      </c>
      <c r="F66" s="2">
        <f t="shared" si="46"/>
        <v>0</v>
      </c>
      <c r="G66" s="2">
        <f t="shared" si="46"/>
        <v>0</v>
      </c>
      <c r="H66" s="2">
        <f t="shared" si="46"/>
        <v>0</v>
      </c>
      <c r="I66" s="2">
        <f t="shared" si="46"/>
        <v>0</v>
      </c>
      <c r="J66" s="2">
        <f t="shared" si="46"/>
        <v>0</v>
      </c>
      <c r="K66" s="2">
        <f t="shared" si="46"/>
        <v>0</v>
      </c>
      <c r="L66" s="2">
        <f t="shared" si="46"/>
        <v>0</v>
      </c>
      <c r="M66" s="2">
        <f t="shared" si="46"/>
        <v>0</v>
      </c>
      <c r="N66" s="2">
        <f t="shared" si="46"/>
        <v>0</v>
      </c>
      <c r="O66" s="2">
        <f t="shared" si="46"/>
        <v>0</v>
      </c>
      <c r="P66" s="2">
        <f t="shared" si="46"/>
        <v>0</v>
      </c>
      <c r="Q66" s="2">
        <f t="shared" si="46"/>
        <v>0</v>
      </c>
      <c r="R66" s="2">
        <f t="shared" si="46"/>
        <v>0</v>
      </c>
      <c r="S66" s="2">
        <f t="shared" si="46"/>
        <v>0</v>
      </c>
      <c r="T66" s="2">
        <f t="shared" si="46"/>
        <v>0</v>
      </c>
      <c r="U66" s="2">
        <f t="shared" si="46"/>
        <v>0</v>
      </c>
      <c r="V66" s="2">
        <f t="shared" si="46"/>
        <v>0</v>
      </c>
      <c r="W66" s="2">
        <f t="shared" si="46"/>
        <v>0</v>
      </c>
      <c r="X66" s="2">
        <f t="shared" si="46"/>
        <v>0</v>
      </c>
      <c r="Y66" s="2">
        <f t="shared" si="46"/>
        <v>0</v>
      </c>
      <c r="Z66" s="2">
        <f t="shared" si="46"/>
        <v>0</v>
      </c>
      <c r="AA66" s="2">
        <f t="shared" si="46"/>
        <v>0</v>
      </c>
    </row>
    <row r="67" spans="1:35" x14ac:dyDescent="0.25">
      <c r="A67" s="746"/>
      <c r="B67" s="6" t="str">
        <f t="shared" si="34"/>
        <v>Process</v>
      </c>
      <c r="C67" s="2">
        <f t="shared" si="37"/>
        <v>0</v>
      </c>
      <c r="D67" s="2">
        <f t="shared" ref="D67:AA67" si="47">(D13*0.5)+C31-D49</f>
        <v>0</v>
      </c>
      <c r="E67" s="2">
        <f t="shared" si="47"/>
        <v>0</v>
      </c>
      <c r="F67" s="2">
        <f t="shared" si="47"/>
        <v>0</v>
      </c>
      <c r="G67" s="2">
        <f t="shared" si="47"/>
        <v>0</v>
      </c>
      <c r="H67" s="2">
        <f t="shared" si="47"/>
        <v>0</v>
      </c>
      <c r="I67" s="2">
        <f t="shared" si="47"/>
        <v>0</v>
      </c>
      <c r="J67" s="2">
        <f t="shared" si="47"/>
        <v>0</v>
      </c>
      <c r="K67" s="2">
        <f t="shared" si="47"/>
        <v>0</v>
      </c>
      <c r="L67" s="2">
        <f t="shared" si="47"/>
        <v>0</v>
      </c>
      <c r="M67" s="2">
        <f t="shared" si="47"/>
        <v>0</v>
      </c>
      <c r="N67" s="2">
        <f t="shared" si="47"/>
        <v>0</v>
      </c>
      <c r="O67" s="2">
        <f t="shared" si="47"/>
        <v>0</v>
      </c>
      <c r="P67" s="2">
        <f t="shared" si="47"/>
        <v>0</v>
      </c>
      <c r="Q67" s="2">
        <f t="shared" si="47"/>
        <v>0</v>
      </c>
      <c r="R67" s="2">
        <f t="shared" si="47"/>
        <v>0</v>
      </c>
      <c r="S67" s="2">
        <f t="shared" si="47"/>
        <v>0</v>
      </c>
      <c r="T67" s="2">
        <f t="shared" si="47"/>
        <v>0</v>
      </c>
      <c r="U67" s="2">
        <f t="shared" si="47"/>
        <v>0</v>
      </c>
      <c r="V67" s="2">
        <f t="shared" si="47"/>
        <v>0</v>
      </c>
      <c r="W67" s="2">
        <f t="shared" si="47"/>
        <v>0</v>
      </c>
      <c r="X67" s="2">
        <f t="shared" si="47"/>
        <v>0</v>
      </c>
      <c r="Y67" s="2">
        <f t="shared" si="47"/>
        <v>0</v>
      </c>
      <c r="Z67" s="2">
        <f t="shared" si="47"/>
        <v>0</v>
      </c>
      <c r="AA67" s="2">
        <f t="shared" si="47"/>
        <v>0</v>
      </c>
    </row>
    <row r="68" spans="1:35" x14ac:dyDescent="0.25">
      <c r="A68" s="746"/>
      <c r="B68" s="6" t="str">
        <f t="shared" si="34"/>
        <v>Refrigeration</v>
      </c>
      <c r="C68" s="2">
        <f t="shared" si="37"/>
        <v>0</v>
      </c>
      <c r="D68" s="2">
        <f t="shared" ref="D68:AA68" si="48">(D14*0.5)+C32-D50</f>
        <v>0</v>
      </c>
      <c r="E68" s="2">
        <f t="shared" si="48"/>
        <v>0</v>
      </c>
      <c r="F68" s="2">
        <f t="shared" si="48"/>
        <v>0</v>
      </c>
      <c r="G68" s="2">
        <f t="shared" si="48"/>
        <v>0</v>
      </c>
      <c r="H68" s="2">
        <f t="shared" si="48"/>
        <v>0</v>
      </c>
      <c r="I68" s="2">
        <f t="shared" si="48"/>
        <v>0</v>
      </c>
      <c r="J68" s="2">
        <f t="shared" si="48"/>
        <v>0</v>
      </c>
      <c r="K68" s="2">
        <f t="shared" si="48"/>
        <v>0</v>
      </c>
      <c r="L68" s="2">
        <f t="shared" si="48"/>
        <v>0</v>
      </c>
      <c r="M68" s="2">
        <f t="shared" si="48"/>
        <v>0</v>
      </c>
      <c r="N68" s="2">
        <f t="shared" si="48"/>
        <v>0</v>
      </c>
      <c r="O68" s="2">
        <f t="shared" si="48"/>
        <v>0</v>
      </c>
      <c r="P68" s="2">
        <f t="shared" si="48"/>
        <v>0</v>
      </c>
      <c r="Q68" s="2">
        <f t="shared" si="48"/>
        <v>0</v>
      </c>
      <c r="R68" s="2">
        <f t="shared" si="48"/>
        <v>0</v>
      </c>
      <c r="S68" s="2">
        <f t="shared" si="48"/>
        <v>0</v>
      </c>
      <c r="T68" s="2">
        <f t="shared" si="48"/>
        <v>0</v>
      </c>
      <c r="U68" s="2">
        <f t="shared" si="48"/>
        <v>0</v>
      </c>
      <c r="V68" s="2">
        <f t="shared" si="48"/>
        <v>0</v>
      </c>
      <c r="W68" s="2">
        <f t="shared" si="48"/>
        <v>0</v>
      </c>
      <c r="X68" s="2">
        <f t="shared" si="48"/>
        <v>0</v>
      </c>
      <c r="Y68" s="2">
        <f t="shared" si="48"/>
        <v>0</v>
      </c>
      <c r="Z68" s="2">
        <f t="shared" si="48"/>
        <v>0</v>
      </c>
      <c r="AA68" s="2">
        <f t="shared" si="48"/>
        <v>0</v>
      </c>
    </row>
    <row r="69" spans="1:35" x14ac:dyDescent="0.25">
      <c r="A69" s="746"/>
      <c r="B69" s="6" t="str">
        <f t="shared" si="34"/>
        <v>Water Heating</v>
      </c>
      <c r="C69" s="2">
        <f t="shared" si="37"/>
        <v>0</v>
      </c>
      <c r="D69" s="2">
        <f t="shared" ref="D69:AA69" si="49">(D15*0.5)+C33-D51</f>
        <v>0</v>
      </c>
      <c r="E69" s="2">
        <f t="shared" si="49"/>
        <v>0</v>
      </c>
      <c r="F69" s="2">
        <f t="shared" si="49"/>
        <v>0</v>
      </c>
      <c r="G69" s="2">
        <f t="shared" si="49"/>
        <v>0</v>
      </c>
      <c r="H69" s="2">
        <f t="shared" si="49"/>
        <v>0</v>
      </c>
      <c r="I69" s="2">
        <f t="shared" si="49"/>
        <v>0</v>
      </c>
      <c r="J69" s="2">
        <f t="shared" si="49"/>
        <v>0</v>
      </c>
      <c r="K69" s="2">
        <f t="shared" si="49"/>
        <v>0</v>
      </c>
      <c r="L69" s="2">
        <f t="shared" si="49"/>
        <v>0</v>
      </c>
      <c r="M69" s="2">
        <f t="shared" si="49"/>
        <v>0</v>
      </c>
      <c r="N69" s="2">
        <f t="shared" si="49"/>
        <v>0</v>
      </c>
      <c r="O69" s="2">
        <f t="shared" si="49"/>
        <v>0</v>
      </c>
      <c r="P69" s="2">
        <f t="shared" si="49"/>
        <v>0</v>
      </c>
      <c r="Q69" s="2">
        <f t="shared" si="49"/>
        <v>0</v>
      </c>
      <c r="R69" s="2">
        <f t="shared" si="49"/>
        <v>0</v>
      </c>
      <c r="S69" s="2">
        <f t="shared" si="49"/>
        <v>0</v>
      </c>
      <c r="T69" s="2">
        <f t="shared" si="49"/>
        <v>0</v>
      </c>
      <c r="U69" s="2">
        <f t="shared" si="49"/>
        <v>0</v>
      </c>
      <c r="V69" s="2">
        <f t="shared" si="49"/>
        <v>0</v>
      </c>
      <c r="W69" s="2">
        <f t="shared" si="49"/>
        <v>0</v>
      </c>
      <c r="X69" s="2">
        <f t="shared" si="49"/>
        <v>0</v>
      </c>
      <c r="Y69" s="2">
        <f t="shared" si="49"/>
        <v>0</v>
      </c>
      <c r="Z69" s="2">
        <f t="shared" si="49"/>
        <v>0</v>
      </c>
      <c r="AA69" s="2">
        <f t="shared" si="49"/>
        <v>0</v>
      </c>
    </row>
    <row r="70" spans="1:35" ht="15" customHeight="1" x14ac:dyDescent="0.25">
      <c r="A70" s="746"/>
      <c r="B70" s="6" t="str">
        <f t="shared" si="34"/>
        <v xml:space="preserve"> </v>
      </c>
      <c r="C70" s="2"/>
      <c r="D70" s="2"/>
      <c r="E70" s="2"/>
      <c r="F70" s="2"/>
      <c r="G70" s="2"/>
      <c r="H70" s="2"/>
      <c r="I70" s="2"/>
      <c r="J70" s="2"/>
      <c r="K70" s="2"/>
      <c r="L70" s="2"/>
      <c r="M70" s="2"/>
      <c r="N70" s="2"/>
      <c r="O70" s="2"/>
      <c r="P70" s="2"/>
      <c r="Q70" s="2"/>
      <c r="R70" s="2"/>
      <c r="S70" s="2"/>
      <c r="T70" s="2"/>
      <c r="U70" s="2"/>
      <c r="V70" s="2"/>
      <c r="W70" s="2"/>
      <c r="X70" s="2"/>
      <c r="Y70" s="2"/>
      <c r="Z70" s="2"/>
      <c r="AA70" s="2"/>
    </row>
    <row r="71" spans="1:35" ht="15" customHeight="1" thickBot="1" x14ac:dyDescent="0.3">
      <c r="A71" s="747"/>
      <c r="B71" s="136" t="str">
        <f t="shared" si="34"/>
        <v>Monthly kWh</v>
      </c>
      <c r="C71" s="166">
        <f>SUM(C57:C70)</f>
        <v>0</v>
      </c>
      <c r="D71" s="166">
        <f t="shared" ref="D71:AA71" si="50">SUM(D57:D70)</f>
        <v>0</v>
      </c>
      <c r="E71" s="166">
        <f t="shared" si="50"/>
        <v>0</v>
      </c>
      <c r="F71" s="166">
        <f t="shared" si="50"/>
        <v>0</v>
      </c>
      <c r="G71" s="166">
        <f t="shared" si="50"/>
        <v>0</v>
      </c>
      <c r="H71" s="166">
        <f t="shared" si="50"/>
        <v>0</v>
      </c>
      <c r="I71" s="166">
        <f t="shared" si="50"/>
        <v>0</v>
      </c>
      <c r="J71" s="166">
        <f t="shared" si="50"/>
        <v>68352.5</v>
      </c>
      <c r="K71" s="166">
        <f t="shared" si="50"/>
        <v>136705</v>
      </c>
      <c r="L71" s="166">
        <f t="shared" si="50"/>
        <v>192206</v>
      </c>
      <c r="M71" s="166">
        <f t="shared" si="50"/>
        <v>247707</v>
      </c>
      <c r="N71" s="166">
        <f t="shared" si="50"/>
        <v>314104.67627889983</v>
      </c>
      <c r="O71" s="166">
        <f t="shared" si="50"/>
        <v>380502.35255779966</v>
      </c>
      <c r="P71" s="166">
        <f t="shared" si="50"/>
        <v>380502.35255779966</v>
      </c>
      <c r="Q71" s="166">
        <f t="shared" si="50"/>
        <v>380502.35255779966</v>
      </c>
      <c r="R71" s="166">
        <f t="shared" si="50"/>
        <v>380502.35255779966</v>
      </c>
      <c r="S71" s="166">
        <f t="shared" si="50"/>
        <v>380502.35255779966</v>
      </c>
      <c r="T71" s="166">
        <f t="shared" si="50"/>
        <v>380502.35255779966</v>
      </c>
      <c r="U71" s="166">
        <f t="shared" si="50"/>
        <v>380502.35255779966</v>
      </c>
      <c r="V71" s="166">
        <f t="shared" si="50"/>
        <v>380502.35255779966</v>
      </c>
      <c r="W71" s="166">
        <f t="shared" si="50"/>
        <v>380502.35255779966</v>
      </c>
      <c r="X71" s="166">
        <f t="shared" si="50"/>
        <v>380502.35255779966</v>
      </c>
      <c r="Y71" s="166">
        <f t="shared" si="50"/>
        <v>380502.35255779966</v>
      </c>
      <c r="Z71" s="166">
        <f t="shared" si="50"/>
        <v>380502.35255779966</v>
      </c>
      <c r="AA71" s="166">
        <f t="shared" si="50"/>
        <v>380502.35255779966</v>
      </c>
    </row>
    <row r="72" spans="1:35" x14ac:dyDescent="0.25">
      <c r="A72" s="308"/>
      <c r="B72" s="301"/>
      <c r="C72" s="302"/>
      <c r="D72" s="301"/>
      <c r="E72" s="302"/>
      <c r="F72" s="301"/>
      <c r="G72" s="301"/>
      <c r="H72" s="302"/>
      <c r="I72" s="301"/>
      <c r="J72" s="301"/>
      <c r="K72" s="302"/>
      <c r="L72" s="301"/>
      <c r="M72" s="301"/>
      <c r="N72" s="302"/>
      <c r="O72" s="301"/>
      <c r="P72" s="301"/>
      <c r="Q72" s="302"/>
      <c r="R72" s="301"/>
      <c r="S72" s="301"/>
      <c r="T72" s="302"/>
      <c r="U72" s="301"/>
      <c r="V72" s="301"/>
      <c r="W72" s="302"/>
      <c r="X72" s="301"/>
      <c r="Y72" s="301"/>
      <c r="Z72" s="302"/>
      <c r="AA72" s="301"/>
    </row>
    <row r="73" spans="1:35" ht="15.75" thickBot="1" x14ac:dyDescent="0.3">
      <c r="B73" s="311"/>
      <c r="C73" s="308"/>
      <c r="D73" s="308"/>
      <c r="E73" s="308"/>
      <c r="F73" s="308"/>
      <c r="G73" s="308"/>
      <c r="H73" s="308"/>
      <c r="I73" s="308"/>
      <c r="J73" s="308"/>
      <c r="K73" s="308"/>
      <c r="L73" s="308"/>
      <c r="M73" s="308"/>
      <c r="N73" s="308"/>
      <c r="O73" s="308"/>
      <c r="P73" s="308"/>
      <c r="Q73" s="308"/>
      <c r="R73" s="308"/>
      <c r="S73" s="308"/>
      <c r="T73" s="308"/>
      <c r="U73" s="308"/>
      <c r="V73" s="308"/>
      <c r="W73" s="308"/>
      <c r="X73" s="308"/>
      <c r="Y73" s="308"/>
      <c r="Z73" s="308"/>
      <c r="AA73" s="308"/>
      <c r="AB73" s="137"/>
    </row>
    <row r="74" spans="1:35" ht="16.5" thickBot="1" x14ac:dyDescent="0.3">
      <c r="A74" s="742" t="s">
        <v>12</v>
      </c>
      <c r="B74" s="313" t="s">
        <v>12</v>
      </c>
      <c r="C74" s="102">
        <f>C$2</f>
        <v>45658</v>
      </c>
      <c r="D74" s="102">
        <f t="shared" ref="D74:AA74" si="51">D$2</f>
        <v>45689</v>
      </c>
      <c r="E74" s="102">
        <f t="shared" si="51"/>
        <v>45717</v>
      </c>
      <c r="F74" s="102">
        <f t="shared" si="51"/>
        <v>45748</v>
      </c>
      <c r="G74" s="102">
        <f t="shared" si="51"/>
        <v>45778</v>
      </c>
      <c r="H74" s="102">
        <f t="shared" si="51"/>
        <v>45809</v>
      </c>
      <c r="I74" s="102">
        <f t="shared" si="51"/>
        <v>45839</v>
      </c>
      <c r="J74" s="102">
        <f t="shared" si="51"/>
        <v>45870</v>
      </c>
      <c r="K74" s="102">
        <f t="shared" si="51"/>
        <v>45901</v>
      </c>
      <c r="L74" s="102">
        <f t="shared" si="51"/>
        <v>45931</v>
      </c>
      <c r="M74" s="102">
        <f t="shared" si="51"/>
        <v>45962</v>
      </c>
      <c r="N74" s="102">
        <f t="shared" si="51"/>
        <v>45992</v>
      </c>
      <c r="O74" s="102">
        <f t="shared" si="51"/>
        <v>46023</v>
      </c>
      <c r="P74" s="102">
        <f t="shared" si="51"/>
        <v>46054</v>
      </c>
      <c r="Q74" s="102">
        <f t="shared" si="51"/>
        <v>46082</v>
      </c>
      <c r="R74" s="102">
        <f t="shared" si="51"/>
        <v>46113</v>
      </c>
      <c r="S74" s="102">
        <f t="shared" si="51"/>
        <v>46143</v>
      </c>
      <c r="T74" s="102">
        <f t="shared" si="51"/>
        <v>46174</v>
      </c>
      <c r="U74" s="102">
        <f t="shared" si="51"/>
        <v>46204</v>
      </c>
      <c r="V74" s="102">
        <f t="shared" si="51"/>
        <v>46235</v>
      </c>
      <c r="W74" s="102">
        <f t="shared" si="51"/>
        <v>46266</v>
      </c>
      <c r="X74" s="102">
        <f t="shared" si="51"/>
        <v>46296</v>
      </c>
      <c r="Y74" s="102">
        <f t="shared" si="51"/>
        <v>46327</v>
      </c>
      <c r="Z74" s="102">
        <f t="shared" si="51"/>
        <v>46357</v>
      </c>
      <c r="AA74" s="102">
        <f t="shared" si="51"/>
        <v>46388</v>
      </c>
      <c r="AC74" s="138" t="s">
        <v>216</v>
      </c>
    </row>
    <row r="75" spans="1:35" ht="15.75" customHeight="1" x14ac:dyDescent="0.25">
      <c r="A75" s="743"/>
      <c r="B75" s="317" t="str">
        <f t="shared" ref="B75:B87" si="52">B110</f>
        <v>Air Comp</v>
      </c>
      <c r="C75" s="484">
        <f>'2M - SGS'!C75</f>
        <v>8.5109000000000004E-2</v>
      </c>
      <c r="D75" s="484">
        <f>'2M - SGS'!D75</f>
        <v>7.7715000000000006E-2</v>
      </c>
      <c r="E75" s="484">
        <f>'2M - SGS'!E75</f>
        <v>8.6136000000000004E-2</v>
      </c>
      <c r="F75" s="484">
        <f>'2M - SGS'!F75</f>
        <v>7.9796000000000006E-2</v>
      </c>
      <c r="G75" s="484">
        <f>'2M - SGS'!G75</f>
        <v>8.5334999999999994E-2</v>
      </c>
      <c r="H75" s="484">
        <f>'2M - SGS'!H75</f>
        <v>8.1994999999999998E-2</v>
      </c>
      <c r="I75" s="484">
        <f>'2M - SGS'!I75</f>
        <v>8.4098999999999993E-2</v>
      </c>
      <c r="J75" s="484">
        <f>'2M - SGS'!J75</f>
        <v>8.4198999999999996E-2</v>
      </c>
      <c r="K75" s="484">
        <f>'2M - SGS'!K75</f>
        <v>8.2512000000000002E-2</v>
      </c>
      <c r="L75" s="484">
        <f>'2M - SGS'!L75</f>
        <v>8.5277000000000006E-2</v>
      </c>
      <c r="M75" s="484">
        <f>'2M - SGS'!M75</f>
        <v>8.2588999999999996E-2</v>
      </c>
      <c r="N75" s="484">
        <f>'2M - SGS'!N75</f>
        <v>8.5237999999999994E-2</v>
      </c>
      <c r="O75" s="204">
        <f>'2M - SGS'!O75</f>
        <v>8.5109000000000004E-2</v>
      </c>
      <c r="P75" s="204">
        <f>'2M - SGS'!P75</f>
        <v>7.7715000000000006E-2</v>
      </c>
      <c r="Q75" s="204">
        <f>'2M - SGS'!Q75</f>
        <v>8.6136000000000004E-2</v>
      </c>
      <c r="R75" s="204">
        <f>'2M - SGS'!R75</f>
        <v>7.9796000000000006E-2</v>
      </c>
      <c r="S75" s="204">
        <f>'2M - SGS'!S75</f>
        <v>8.5334999999999994E-2</v>
      </c>
      <c r="T75" s="204">
        <f>'2M - SGS'!T75</f>
        <v>8.1994999999999998E-2</v>
      </c>
      <c r="U75" s="204">
        <f>'2M - SGS'!U75</f>
        <v>8.4098999999999993E-2</v>
      </c>
      <c r="V75" s="204">
        <f>'2M - SGS'!V75</f>
        <v>8.4198999999999996E-2</v>
      </c>
      <c r="W75" s="204">
        <f>'2M - SGS'!W75</f>
        <v>8.2512000000000002E-2</v>
      </c>
      <c r="X75" s="204">
        <f>'2M - SGS'!X75</f>
        <v>8.5277000000000006E-2</v>
      </c>
      <c r="Y75" s="204">
        <f>'2M - SGS'!Y75</f>
        <v>8.2588999999999996E-2</v>
      </c>
      <c r="Z75" s="204">
        <f>'2M - SGS'!Z75</f>
        <v>8.5237999999999994E-2</v>
      </c>
      <c r="AA75" s="204">
        <f>'2M - SGS'!AA75</f>
        <v>8.5109000000000004E-2</v>
      </c>
      <c r="AC75" s="349">
        <f t="shared" ref="AC75:AC87" si="53">SUM(C75:N75)</f>
        <v>1.0000000000000002</v>
      </c>
      <c r="AD75" s="349">
        <f t="shared" ref="AD75:AD87" si="54">SUM(O75:Z75)</f>
        <v>1.0000000000000002</v>
      </c>
      <c r="AE75" s="349">
        <f t="shared" ref="AE75:AE87" si="55">SUM(AA75:AA75)</f>
        <v>8.5109000000000004E-2</v>
      </c>
      <c r="AF75" s="349" t="e">
        <f>SUM(#REF!)</f>
        <v>#REF!</v>
      </c>
      <c r="AG75" s="349" t="e">
        <f>SUM(#REF!)</f>
        <v>#REF!</v>
      </c>
      <c r="AH75" s="349" t="e">
        <f>SUM(#REF!)</f>
        <v>#REF!</v>
      </c>
      <c r="AI75" s="349" t="e">
        <f>SUM(#REF!)</f>
        <v>#REF!</v>
      </c>
    </row>
    <row r="76" spans="1:35" ht="15.75" x14ac:dyDescent="0.25">
      <c r="A76" s="743"/>
      <c r="B76" s="8" t="str">
        <f t="shared" si="52"/>
        <v>Building Shell</v>
      </c>
      <c r="C76" s="484">
        <f>'2M - SGS'!C76</f>
        <v>0.107824</v>
      </c>
      <c r="D76" s="484">
        <f>'2M - SGS'!D76</f>
        <v>9.1051999999999994E-2</v>
      </c>
      <c r="E76" s="484">
        <f>'2M - SGS'!E76</f>
        <v>7.1135000000000004E-2</v>
      </c>
      <c r="F76" s="484">
        <f>'2M - SGS'!F76</f>
        <v>4.1179E-2</v>
      </c>
      <c r="G76" s="484">
        <f>'2M - SGS'!G76</f>
        <v>4.4423999999999998E-2</v>
      </c>
      <c r="H76" s="484">
        <f>'2M - SGS'!H76</f>
        <v>0.106128</v>
      </c>
      <c r="I76" s="484">
        <f>'2M - SGS'!I76</f>
        <v>0.14288100000000001</v>
      </c>
      <c r="J76" s="484">
        <f>'2M - SGS'!J76</f>
        <v>0.133494</v>
      </c>
      <c r="K76" s="484">
        <f>'2M - SGS'!K76</f>
        <v>5.781E-2</v>
      </c>
      <c r="L76" s="484">
        <f>'2M - SGS'!L76</f>
        <v>3.8018000000000003E-2</v>
      </c>
      <c r="M76" s="484">
        <f>'2M - SGS'!M76</f>
        <v>6.2103999999999999E-2</v>
      </c>
      <c r="N76" s="484">
        <f>'2M - SGS'!N76</f>
        <v>0.103951</v>
      </c>
      <c r="O76" s="204">
        <f>'2M - SGS'!O76</f>
        <v>0.107824</v>
      </c>
      <c r="P76" s="204">
        <f>'2M - SGS'!P76</f>
        <v>9.1051999999999994E-2</v>
      </c>
      <c r="Q76" s="204">
        <f>'2M - SGS'!Q76</f>
        <v>7.1135000000000004E-2</v>
      </c>
      <c r="R76" s="204">
        <f>'2M - SGS'!R76</f>
        <v>4.1179E-2</v>
      </c>
      <c r="S76" s="204">
        <f>'2M - SGS'!S76</f>
        <v>4.4423999999999998E-2</v>
      </c>
      <c r="T76" s="204">
        <f>'2M - SGS'!T76</f>
        <v>0.106128</v>
      </c>
      <c r="U76" s="204">
        <f>'2M - SGS'!U76</f>
        <v>0.14288100000000001</v>
      </c>
      <c r="V76" s="204">
        <f>'2M - SGS'!V76</f>
        <v>0.133494</v>
      </c>
      <c r="W76" s="204">
        <f>'2M - SGS'!W76</f>
        <v>5.781E-2</v>
      </c>
      <c r="X76" s="204">
        <f>'2M - SGS'!X76</f>
        <v>3.8018000000000003E-2</v>
      </c>
      <c r="Y76" s="204">
        <f>'2M - SGS'!Y76</f>
        <v>6.2103999999999999E-2</v>
      </c>
      <c r="Z76" s="204">
        <f>'2M - SGS'!Z76</f>
        <v>0.103951</v>
      </c>
      <c r="AA76" s="204">
        <f>'2M - SGS'!AA76</f>
        <v>0.107824</v>
      </c>
      <c r="AC76" s="349">
        <f t="shared" si="53"/>
        <v>1</v>
      </c>
      <c r="AD76" s="349">
        <f t="shared" si="54"/>
        <v>1</v>
      </c>
      <c r="AE76" s="349">
        <f t="shared" si="55"/>
        <v>0.107824</v>
      </c>
      <c r="AF76" s="349" t="e">
        <f>SUM(#REF!)</f>
        <v>#REF!</v>
      </c>
      <c r="AG76" s="349" t="e">
        <f>SUM(#REF!)</f>
        <v>#REF!</v>
      </c>
      <c r="AH76" s="349" t="e">
        <f>SUM(#REF!)</f>
        <v>#REF!</v>
      </c>
      <c r="AI76" s="349" t="e">
        <f>SUM(#REF!)</f>
        <v>#REF!</v>
      </c>
    </row>
    <row r="77" spans="1:35" ht="15.75" x14ac:dyDescent="0.25">
      <c r="A77" s="743"/>
      <c r="B77" s="8" t="str">
        <f t="shared" si="52"/>
        <v>Cooking</v>
      </c>
      <c r="C77" s="484">
        <f>'2M - SGS'!C77</f>
        <v>8.6096000000000006E-2</v>
      </c>
      <c r="D77" s="484">
        <f>'2M - SGS'!D77</f>
        <v>7.8608999999999998E-2</v>
      </c>
      <c r="E77" s="484">
        <f>'2M - SGS'!E77</f>
        <v>8.1547999999999995E-2</v>
      </c>
      <c r="F77" s="484">
        <f>'2M - SGS'!F77</f>
        <v>7.2947999999999999E-2</v>
      </c>
      <c r="G77" s="484">
        <f>'2M - SGS'!G77</f>
        <v>8.6277000000000006E-2</v>
      </c>
      <c r="H77" s="484">
        <f>'2M - SGS'!H77</f>
        <v>8.3294000000000007E-2</v>
      </c>
      <c r="I77" s="484">
        <f>'2M - SGS'!I77</f>
        <v>8.5859000000000005E-2</v>
      </c>
      <c r="J77" s="484">
        <f>'2M - SGS'!J77</f>
        <v>8.5885000000000003E-2</v>
      </c>
      <c r="K77" s="484">
        <f>'2M - SGS'!K77</f>
        <v>8.3474999999999994E-2</v>
      </c>
      <c r="L77" s="484">
        <f>'2M - SGS'!L77</f>
        <v>8.6262000000000005E-2</v>
      </c>
      <c r="M77" s="484">
        <f>'2M - SGS'!M77</f>
        <v>8.3496000000000001E-2</v>
      </c>
      <c r="N77" s="484">
        <f>'2M - SGS'!N77</f>
        <v>8.6250999999999994E-2</v>
      </c>
      <c r="O77" s="204">
        <f>'2M - SGS'!O77</f>
        <v>8.6096000000000006E-2</v>
      </c>
      <c r="P77" s="204">
        <f>'2M - SGS'!P77</f>
        <v>7.8608999999999998E-2</v>
      </c>
      <c r="Q77" s="204">
        <f>'2M - SGS'!Q77</f>
        <v>8.1547999999999995E-2</v>
      </c>
      <c r="R77" s="204">
        <f>'2M - SGS'!R77</f>
        <v>7.2947999999999999E-2</v>
      </c>
      <c r="S77" s="204">
        <f>'2M - SGS'!S77</f>
        <v>8.6277000000000006E-2</v>
      </c>
      <c r="T77" s="204">
        <f>'2M - SGS'!T77</f>
        <v>8.3294000000000007E-2</v>
      </c>
      <c r="U77" s="204">
        <f>'2M - SGS'!U77</f>
        <v>8.5859000000000005E-2</v>
      </c>
      <c r="V77" s="204">
        <f>'2M - SGS'!V77</f>
        <v>8.5885000000000003E-2</v>
      </c>
      <c r="W77" s="204">
        <f>'2M - SGS'!W77</f>
        <v>8.3474999999999994E-2</v>
      </c>
      <c r="X77" s="204">
        <f>'2M - SGS'!X77</f>
        <v>8.6262000000000005E-2</v>
      </c>
      <c r="Y77" s="204">
        <f>'2M - SGS'!Y77</f>
        <v>8.3496000000000001E-2</v>
      </c>
      <c r="Z77" s="204">
        <f>'2M - SGS'!Z77</f>
        <v>8.6250999999999994E-2</v>
      </c>
      <c r="AA77" s="204">
        <f>'2M - SGS'!AA77</f>
        <v>8.6096000000000006E-2</v>
      </c>
      <c r="AC77" s="349">
        <f t="shared" si="53"/>
        <v>0.99999999999999989</v>
      </c>
      <c r="AD77" s="349">
        <f t="shared" si="54"/>
        <v>0.99999999999999989</v>
      </c>
      <c r="AE77" s="349">
        <f t="shared" si="55"/>
        <v>8.6096000000000006E-2</v>
      </c>
      <c r="AF77" s="349" t="e">
        <f>SUM(#REF!)</f>
        <v>#REF!</v>
      </c>
      <c r="AG77" s="349" t="e">
        <f>SUM(#REF!)</f>
        <v>#REF!</v>
      </c>
      <c r="AH77" s="349" t="e">
        <f>SUM(#REF!)</f>
        <v>#REF!</v>
      </c>
      <c r="AI77" s="349" t="e">
        <f>SUM(#REF!)</f>
        <v>#REF!</v>
      </c>
    </row>
    <row r="78" spans="1:35" ht="15.75" x14ac:dyDescent="0.25">
      <c r="A78" s="743"/>
      <c r="B78" s="8" t="str">
        <f t="shared" si="52"/>
        <v>Cooling</v>
      </c>
      <c r="C78" s="484">
        <f>'2M - SGS'!C78</f>
        <v>6.0000000000000002E-6</v>
      </c>
      <c r="D78" s="484">
        <f>'2M - SGS'!D78</f>
        <v>2.4699999999999999E-4</v>
      </c>
      <c r="E78" s="484">
        <f>'2M - SGS'!E78</f>
        <v>7.2360000000000002E-3</v>
      </c>
      <c r="F78" s="484">
        <f>'2M - SGS'!F78</f>
        <v>2.1690999999999998E-2</v>
      </c>
      <c r="G78" s="484">
        <f>'2M - SGS'!G78</f>
        <v>6.2979999999999994E-2</v>
      </c>
      <c r="H78" s="484">
        <f>'2M - SGS'!H78</f>
        <v>0.21317</v>
      </c>
      <c r="I78" s="484">
        <f>'2M - SGS'!I78</f>
        <v>0.29002899999999998</v>
      </c>
      <c r="J78" s="484">
        <f>'2M - SGS'!J78</f>
        <v>0.270206</v>
      </c>
      <c r="K78" s="484">
        <f>'2M - SGS'!K78</f>
        <v>0.108695</v>
      </c>
      <c r="L78" s="484">
        <f>'2M - SGS'!L78</f>
        <v>1.9643000000000001E-2</v>
      </c>
      <c r="M78" s="484">
        <f>'2M - SGS'!M78</f>
        <v>6.0299999999999998E-3</v>
      </c>
      <c r="N78" s="484">
        <f>'2M - SGS'!N78</f>
        <v>6.7000000000000002E-5</v>
      </c>
      <c r="O78" s="204">
        <f>'2M - SGS'!O78</f>
        <v>6.0000000000000002E-6</v>
      </c>
      <c r="P78" s="204">
        <f>'2M - SGS'!P78</f>
        <v>2.4699999999999999E-4</v>
      </c>
      <c r="Q78" s="204">
        <f>'2M - SGS'!Q78</f>
        <v>7.2360000000000002E-3</v>
      </c>
      <c r="R78" s="204">
        <f>'2M - SGS'!R78</f>
        <v>2.1690999999999998E-2</v>
      </c>
      <c r="S78" s="204">
        <f>'2M - SGS'!S78</f>
        <v>6.2979999999999994E-2</v>
      </c>
      <c r="T78" s="204">
        <f>'2M - SGS'!T78</f>
        <v>0.21317</v>
      </c>
      <c r="U78" s="204">
        <f>'2M - SGS'!U78</f>
        <v>0.29002899999999998</v>
      </c>
      <c r="V78" s="204">
        <f>'2M - SGS'!V78</f>
        <v>0.270206</v>
      </c>
      <c r="W78" s="204">
        <f>'2M - SGS'!W78</f>
        <v>0.108695</v>
      </c>
      <c r="X78" s="204">
        <f>'2M - SGS'!X78</f>
        <v>1.9643000000000001E-2</v>
      </c>
      <c r="Y78" s="204">
        <f>'2M - SGS'!Y78</f>
        <v>6.0299999999999998E-3</v>
      </c>
      <c r="Z78" s="204">
        <f>'2M - SGS'!Z78</f>
        <v>6.7000000000000002E-5</v>
      </c>
      <c r="AA78" s="204">
        <f>'2M - SGS'!AA78</f>
        <v>6.0000000000000002E-6</v>
      </c>
      <c r="AC78" s="349">
        <f t="shared" si="53"/>
        <v>0.99999999999999989</v>
      </c>
      <c r="AD78" s="349">
        <f t="shared" si="54"/>
        <v>0.99999999999999989</v>
      </c>
      <c r="AE78" s="349">
        <f t="shared" si="55"/>
        <v>6.0000000000000002E-6</v>
      </c>
      <c r="AF78" s="349" t="e">
        <f>SUM(#REF!)</f>
        <v>#REF!</v>
      </c>
      <c r="AG78" s="349" t="e">
        <f>SUM(#REF!)</f>
        <v>#REF!</v>
      </c>
      <c r="AH78" s="349" t="e">
        <f>SUM(#REF!)</f>
        <v>#REF!</v>
      </c>
      <c r="AI78" s="349" t="e">
        <f>SUM(#REF!)</f>
        <v>#REF!</v>
      </c>
    </row>
    <row r="79" spans="1:35" ht="15.75" x14ac:dyDescent="0.25">
      <c r="A79" s="743"/>
      <c r="B79" s="8" t="str">
        <f t="shared" si="52"/>
        <v>Ext Lighting</v>
      </c>
      <c r="C79" s="484">
        <f>'2M - SGS'!C79</f>
        <v>0.106265</v>
      </c>
      <c r="D79" s="484">
        <f>'2M - SGS'!D79</f>
        <v>8.2161999999999999E-2</v>
      </c>
      <c r="E79" s="484">
        <f>'2M - SGS'!E79</f>
        <v>7.0887000000000006E-2</v>
      </c>
      <c r="F79" s="484">
        <f>'2M - SGS'!F79</f>
        <v>6.8145999999999998E-2</v>
      </c>
      <c r="G79" s="484">
        <f>'2M - SGS'!G79</f>
        <v>8.1852999999999995E-2</v>
      </c>
      <c r="H79" s="484">
        <f>'2M - SGS'!H79</f>
        <v>6.7163E-2</v>
      </c>
      <c r="I79" s="484">
        <f>'2M - SGS'!I79</f>
        <v>8.6751999999999996E-2</v>
      </c>
      <c r="J79" s="484">
        <f>'2M - SGS'!J79</f>
        <v>6.9401000000000004E-2</v>
      </c>
      <c r="K79" s="484">
        <f>'2M - SGS'!K79</f>
        <v>8.2907999999999996E-2</v>
      </c>
      <c r="L79" s="484">
        <f>'2M - SGS'!L79</f>
        <v>0.100507</v>
      </c>
      <c r="M79" s="484">
        <f>'2M - SGS'!M79</f>
        <v>8.7251999999999996E-2</v>
      </c>
      <c r="N79" s="484">
        <f>'2M - SGS'!N79</f>
        <v>9.6703999999999998E-2</v>
      </c>
      <c r="O79" s="204">
        <f>'2M - SGS'!O79</f>
        <v>0.106265</v>
      </c>
      <c r="P79" s="204">
        <f>'2M - SGS'!P79</f>
        <v>8.2161999999999999E-2</v>
      </c>
      <c r="Q79" s="204">
        <f>'2M - SGS'!Q79</f>
        <v>7.0887000000000006E-2</v>
      </c>
      <c r="R79" s="204">
        <f>'2M - SGS'!R79</f>
        <v>6.8145999999999998E-2</v>
      </c>
      <c r="S79" s="204">
        <f>'2M - SGS'!S79</f>
        <v>8.1852999999999995E-2</v>
      </c>
      <c r="T79" s="204">
        <f>'2M - SGS'!T79</f>
        <v>6.7163E-2</v>
      </c>
      <c r="U79" s="204">
        <f>'2M - SGS'!U79</f>
        <v>8.6751999999999996E-2</v>
      </c>
      <c r="V79" s="204">
        <f>'2M - SGS'!V79</f>
        <v>6.9401000000000004E-2</v>
      </c>
      <c r="W79" s="204">
        <f>'2M - SGS'!W79</f>
        <v>8.2907999999999996E-2</v>
      </c>
      <c r="X79" s="204">
        <f>'2M - SGS'!X79</f>
        <v>0.100507</v>
      </c>
      <c r="Y79" s="204">
        <f>'2M - SGS'!Y79</f>
        <v>8.7251999999999996E-2</v>
      </c>
      <c r="Z79" s="204">
        <f>'2M - SGS'!Z79</f>
        <v>9.6703999999999998E-2</v>
      </c>
      <c r="AA79" s="204">
        <f>'2M - SGS'!AA79</f>
        <v>0.106265</v>
      </c>
      <c r="AC79" s="349">
        <f t="shared" si="53"/>
        <v>1</v>
      </c>
      <c r="AD79" s="349">
        <f t="shared" si="54"/>
        <v>1</v>
      </c>
      <c r="AE79" s="349">
        <f t="shared" si="55"/>
        <v>0.106265</v>
      </c>
      <c r="AF79" s="349" t="e">
        <f>SUM(#REF!)</f>
        <v>#REF!</v>
      </c>
      <c r="AG79" s="349" t="e">
        <f>SUM(#REF!)</f>
        <v>#REF!</v>
      </c>
      <c r="AH79" s="349" t="e">
        <f>SUM(#REF!)</f>
        <v>#REF!</v>
      </c>
      <c r="AI79" s="349" t="e">
        <f>SUM(#REF!)</f>
        <v>#REF!</v>
      </c>
    </row>
    <row r="80" spans="1:35" ht="15.75" x14ac:dyDescent="0.25">
      <c r="A80" s="743"/>
      <c r="B80" s="8" t="str">
        <f t="shared" si="52"/>
        <v>Heating</v>
      </c>
      <c r="C80" s="484">
        <f>'2M - SGS'!C80</f>
        <v>0.210397</v>
      </c>
      <c r="D80" s="484">
        <f>'2M - SGS'!D80</f>
        <v>0.17743600000000001</v>
      </c>
      <c r="E80" s="484">
        <f>'2M - SGS'!E80</f>
        <v>0.13192400000000001</v>
      </c>
      <c r="F80" s="484">
        <f>'2M - SGS'!F80</f>
        <v>5.9718E-2</v>
      </c>
      <c r="G80" s="484">
        <f>'2M - SGS'!G80</f>
        <v>2.6769000000000001E-2</v>
      </c>
      <c r="H80" s="484">
        <f>'2M - SGS'!H80</f>
        <v>4.2950000000000002E-3</v>
      </c>
      <c r="I80" s="484">
        <f>'2M - SGS'!I80</f>
        <v>2.895E-3</v>
      </c>
      <c r="J80" s="484">
        <f>'2M - SGS'!J80</f>
        <v>3.4320000000000002E-3</v>
      </c>
      <c r="K80" s="484">
        <f>'2M - SGS'!K80</f>
        <v>9.4020000000000006E-3</v>
      </c>
      <c r="L80" s="484">
        <f>'2M - SGS'!L80</f>
        <v>5.5496999999999998E-2</v>
      </c>
      <c r="M80" s="484">
        <f>'2M - SGS'!M80</f>
        <v>0.115452</v>
      </c>
      <c r="N80" s="484">
        <f>'2M - SGS'!N80</f>
        <v>0.20278299999999999</v>
      </c>
      <c r="O80" s="204">
        <f>'2M - SGS'!O80</f>
        <v>0.210397</v>
      </c>
      <c r="P80" s="204">
        <f>'2M - SGS'!P80</f>
        <v>0.17743600000000001</v>
      </c>
      <c r="Q80" s="204">
        <f>'2M - SGS'!Q80</f>
        <v>0.13192400000000001</v>
      </c>
      <c r="R80" s="204">
        <f>'2M - SGS'!R80</f>
        <v>5.9718E-2</v>
      </c>
      <c r="S80" s="204">
        <f>'2M - SGS'!S80</f>
        <v>2.6769000000000001E-2</v>
      </c>
      <c r="T80" s="204">
        <f>'2M - SGS'!T80</f>
        <v>4.2950000000000002E-3</v>
      </c>
      <c r="U80" s="204">
        <f>'2M - SGS'!U80</f>
        <v>2.895E-3</v>
      </c>
      <c r="V80" s="204">
        <f>'2M - SGS'!V80</f>
        <v>3.4320000000000002E-3</v>
      </c>
      <c r="W80" s="204">
        <f>'2M - SGS'!W80</f>
        <v>9.4020000000000006E-3</v>
      </c>
      <c r="X80" s="204">
        <f>'2M - SGS'!X80</f>
        <v>5.5496999999999998E-2</v>
      </c>
      <c r="Y80" s="204">
        <f>'2M - SGS'!Y80</f>
        <v>0.115452</v>
      </c>
      <c r="Z80" s="204">
        <f>'2M - SGS'!Z80</f>
        <v>0.20278299999999999</v>
      </c>
      <c r="AA80" s="204">
        <f>'2M - SGS'!AA80</f>
        <v>0.210397</v>
      </c>
      <c r="AC80" s="349">
        <f t="shared" si="53"/>
        <v>1.0000000000000002</v>
      </c>
      <c r="AD80" s="349">
        <f t="shared" si="54"/>
        <v>1.0000000000000002</v>
      </c>
      <c r="AE80" s="349">
        <f t="shared" si="55"/>
        <v>0.210397</v>
      </c>
      <c r="AF80" s="349" t="e">
        <f>SUM(#REF!)</f>
        <v>#REF!</v>
      </c>
      <c r="AG80" s="349" t="e">
        <f>SUM(#REF!)</f>
        <v>#REF!</v>
      </c>
      <c r="AH80" s="349" t="e">
        <f>SUM(#REF!)</f>
        <v>#REF!</v>
      </c>
      <c r="AI80" s="349" t="e">
        <f>SUM(#REF!)</f>
        <v>#REF!</v>
      </c>
    </row>
    <row r="81" spans="1:35" ht="15.75" x14ac:dyDescent="0.25">
      <c r="A81" s="743"/>
      <c r="B81" s="8" t="str">
        <f t="shared" si="52"/>
        <v>HVAC</v>
      </c>
      <c r="C81" s="484">
        <f>'2M - SGS'!C81</f>
        <v>0.107824</v>
      </c>
      <c r="D81" s="484">
        <f>'2M - SGS'!D81</f>
        <v>9.1051999999999994E-2</v>
      </c>
      <c r="E81" s="484">
        <f>'2M - SGS'!E81</f>
        <v>7.1135000000000004E-2</v>
      </c>
      <c r="F81" s="484">
        <f>'2M - SGS'!F81</f>
        <v>4.1179E-2</v>
      </c>
      <c r="G81" s="484">
        <f>'2M - SGS'!G81</f>
        <v>4.4423999999999998E-2</v>
      </c>
      <c r="H81" s="484">
        <f>'2M - SGS'!H81</f>
        <v>0.106128</v>
      </c>
      <c r="I81" s="484">
        <f>'2M - SGS'!I81</f>
        <v>0.14288100000000001</v>
      </c>
      <c r="J81" s="484">
        <f>'2M - SGS'!J81</f>
        <v>0.133494</v>
      </c>
      <c r="K81" s="484">
        <f>'2M - SGS'!K81</f>
        <v>5.781E-2</v>
      </c>
      <c r="L81" s="484">
        <f>'2M - SGS'!L81</f>
        <v>3.8018000000000003E-2</v>
      </c>
      <c r="M81" s="484">
        <f>'2M - SGS'!M81</f>
        <v>6.2103999999999999E-2</v>
      </c>
      <c r="N81" s="484">
        <f>'2M - SGS'!N81</f>
        <v>0.103951</v>
      </c>
      <c r="O81" s="204">
        <f>'2M - SGS'!O81</f>
        <v>0.107824</v>
      </c>
      <c r="P81" s="204">
        <f>'2M - SGS'!P81</f>
        <v>9.1051999999999994E-2</v>
      </c>
      <c r="Q81" s="204">
        <f>'2M - SGS'!Q81</f>
        <v>7.1135000000000004E-2</v>
      </c>
      <c r="R81" s="204">
        <f>'2M - SGS'!R81</f>
        <v>4.1179E-2</v>
      </c>
      <c r="S81" s="204">
        <f>'2M - SGS'!S81</f>
        <v>4.4423999999999998E-2</v>
      </c>
      <c r="T81" s="204">
        <f>'2M - SGS'!T81</f>
        <v>0.106128</v>
      </c>
      <c r="U81" s="204">
        <f>'2M - SGS'!U81</f>
        <v>0.14288100000000001</v>
      </c>
      <c r="V81" s="204">
        <f>'2M - SGS'!V81</f>
        <v>0.133494</v>
      </c>
      <c r="W81" s="204">
        <f>'2M - SGS'!W81</f>
        <v>5.781E-2</v>
      </c>
      <c r="X81" s="204">
        <f>'2M - SGS'!X81</f>
        <v>3.8018000000000003E-2</v>
      </c>
      <c r="Y81" s="204">
        <f>'2M - SGS'!Y81</f>
        <v>6.2103999999999999E-2</v>
      </c>
      <c r="Z81" s="204">
        <f>'2M - SGS'!Z81</f>
        <v>0.103951</v>
      </c>
      <c r="AA81" s="204">
        <f>'2M - SGS'!AA81</f>
        <v>0.107824</v>
      </c>
      <c r="AC81" s="349">
        <f t="shared" si="53"/>
        <v>1</v>
      </c>
      <c r="AD81" s="349">
        <f t="shared" si="54"/>
        <v>1</v>
      </c>
      <c r="AE81" s="349">
        <f t="shared" si="55"/>
        <v>0.107824</v>
      </c>
      <c r="AF81" s="349" t="e">
        <f>SUM(#REF!)</f>
        <v>#REF!</v>
      </c>
      <c r="AG81" s="349" t="e">
        <f>SUM(#REF!)</f>
        <v>#REF!</v>
      </c>
      <c r="AH81" s="349" t="e">
        <f>SUM(#REF!)</f>
        <v>#REF!</v>
      </c>
      <c r="AI81" s="349" t="e">
        <f>SUM(#REF!)</f>
        <v>#REF!</v>
      </c>
    </row>
    <row r="82" spans="1:35" ht="15.75" x14ac:dyDescent="0.25">
      <c r="A82" s="743"/>
      <c r="B82" s="8" t="str">
        <f t="shared" si="52"/>
        <v>Lighting</v>
      </c>
      <c r="C82" s="484">
        <f>'2M - SGS'!C82</f>
        <v>9.3563999999999994E-2</v>
      </c>
      <c r="D82" s="484">
        <f>'2M - SGS'!D82</f>
        <v>7.2162000000000004E-2</v>
      </c>
      <c r="E82" s="484">
        <f>'2M - SGS'!E82</f>
        <v>7.8372999999999998E-2</v>
      </c>
      <c r="F82" s="484">
        <f>'2M - SGS'!F82</f>
        <v>7.6534000000000005E-2</v>
      </c>
      <c r="G82" s="484">
        <f>'2M - SGS'!G82</f>
        <v>9.4246999999999997E-2</v>
      </c>
      <c r="H82" s="484">
        <f>'2M - SGS'!H82</f>
        <v>7.5599E-2</v>
      </c>
      <c r="I82" s="484">
        <f>'2M - SGS'!I82</f>
        <v>9.6199999999999994E-2</v>
      </c>
      <c r="J82" s="484">
        <f>'2M - SGS'!J82</f>
        <v>7.7077999999999994E-2</v>
      </c>
      <c r="K82" s="484">
        <f>'2M - SGS'!K82</f>
        <v>8.1374000000000002E-2</v>
      </c>
      <c r="L82" s="484">
        <f>'2M - SGS'!L82</f>
        <v>9.4072000000000003E-2</v>
      </c>
      <c r="M82" s="484">
        <f>'2M - SGS'!M82</f>
        <v>7.6706999999999997E-2</v>
      </c>
      <c r="N82" s="484">
        <f>'2M - SGS'!N82</f>
        <v>8.4089999999999998E-2</v>
      </c>
      <c r="O82" s="204">
        <f>'2M - SGS'!O82</f>
        <v>9.3563999999999994E-2</v>
      </c>
      <c r="P82" s="204">
        <f>'2M - SGS'!P82</f>
        <v>7.2162000000000004E-2</v>
      </c>
      <c r="Q82" s="204">
        <f>'2M - SGS'!Q82</f>
        <v>7.8372999999999998E-2</v>
      </c>
      <c r="R82" s="204">
        <f>'2M - SGS'!R82</f>
        <v>7.6534000000000005E-2</v>
      </c>
      <c r="S82" s="204">
        <f>'2M - SGS'!S82</f>
        <v>9.4246999999999997E-2</v>
      </c>
      <c r="T82" s="204">
        <f>'2M - SGS'!T82</f>
        <v>7.5599E-2</v>
      </c>
      <c r="U82" s="204">
        <f>'2M - SGS'!U82</f>
        <v>9.6199999999999994E-2</v>
      </c>
      <c r="V82" s="204">
        <f>'2M - SGS'!V82</f>
        <v>7.7077999999999994E-2</v>
      </c>
      <c r="W82" s="204">
        <f>'2M - SGS'!W82</f>
        <v>8.1374000000000002E-2</v>
      </c>
      <c r="X82" s="204">
        <f>'2M - SGS'!X82</f>
        <v>9.4072000000000003E-2</v>
      </c>
      <c r="Y82" s="204">
        <f>'2M - SGS'!Y82</f>
        <v>7.6706999999999997E-2</v>
      </c>
      <c r="Z82" s="204">
        <f>'2M - SGS'!Z82</f>
        <v>8.4089999999999998E-2</v>
      </c>
      <c r="AA82" s="204">
        <f>'2M - SGS'!AA82</f>
        <v>9.3563999999999994E-2</v>
      </c>
      <c r="AC82" s="349">
        <f t="shared" si="53"/>
        <v>1</v>
      </c>
      <c r="AD82" s="349">
        <f t="shared" si="54"/>
        <v>1</v>
      </c>
      <c r="AE82" s="349">
        <f t="shared" si="55"/>
        <v>9.3563999999999994E-2</v>
      </c>
      <c r="AF82" s="349" t="e">
        <f>SUM(#REF!)</f>
        <v>#REF!</v>
      </c>
      <c r="AG82" s="349" t="e">
        <f>SUM(#REF!)</f>
        <v>#REF!</v>
      </c>
      <c r="AH82" s="349" t="e">
        <f>SUM(#REF!)</f>
        <v>#REF!</v>
      </c>
      <c r="AI82" s="349" t="e">
        <f>SUM(#REF!)</f>
        <v>#REF!</v>
      </c>
    </row>
    <row r="83" spans="1:35" ht="15.75" x14ac:dyDescent="0.25">
      <c r="A83" s="743"/>
      <c r="B83" s="8" t="str">
        <f t="shared" si="52"/>
        <v>Miscellaneous</v>
      </c>
      <c r="C83" s="484">
        <f>'2M - SGS'!C83</f>
        <v>8.5109000000000004E-2</v>
      </c>
      <c r="D83" s="484">
        <f>'2M - SGS'!D83</f>
        <v>7.7715000000000006E-2</v>
      </c>
      <c r="E83" s="484">
        <f>'2M - SGS'!E83</f>
        <v>8.6136000000000004E-2</v>
      </c>
      <c r="F83" s="484">
        <f>'2M - SGS'!F83</f>
        <v>7.9796000000000006E-2</v>
      </c>
      <c r="G83" s="484">
        <f>'2M - SGS'!G83</f>
        <v>8.5334999999999994E-2</v>
      </c>
      <c r="H83" s="484">
        <f>'2M - SGS'!H83</f>
        <v>8.1994999999999998E-2</v>
      </c>
      <c r="I83" s="484">
        <f>'2M - SGS'!I83</f>
        <v>8.4098999999999993E-2</v>
      </c>
      <c r="J83" s="484">
        <f>'2M - SGS'!J83</f>
        <v>8.4198999999999996E-2</v>
      </c>
      <c r="K83" s="484">
        <f>'2M - SGS'!K83</f>
        <v>8.2512000000000002E-2</v>
      </c>
      <c r="L83" s="484">
        <f>'2M - SGS'!L83</f>
        <v>8.5277000000000006E-2</v>
      </c>
      <c r="M83" s="484">
        <f>'2M - SGS'!M83</f>
        <v>8.2588999999999996E-2</v>
      </c>
      <c r="N83" s="484">
        <f>'2M - SGS'!N83</f>
        <v>8.5237999999999994E-2</v>
      </c>
      <c r="O83" s="204">
        <f>'2M - SGS'!O83</f>
        <v>8.5109000000000004E-2</v>
      </c>
      <c r="P83" s="204">
        <f>'2M - SGS'!P83</f>
        <v>7.7715000000000006E-2</v>
      </c>
      <c r="Q83" s="204">
        <f>'2M - SGS'!Q83</f>
        <v>8.6136000000000004E-2</v>
      </c>
      <c r="R83" s="204">
        <f>'2M - SGS'!R83</f>
        <v>7.9796000000000006E-2</v>
      </c>
      <c r="S83" s="204">
        <f>'2M - SGS'!S83</f>
        <v>8.5334999999999994E-2</v>
      </c>
      <c r="T83" s="204">
        <f>'2M - SGS'!T83</f>
        <v>8.1994999999999998E-2</v>
      </c>
      <c r="U83" s="204">
        <f>'2M - SGS'!U83</f>
        <v>8.4098999999999993E-2</v>
      </c>
      <c r="V83" s="204">
        <f>'2M - SGS'!V83</f>
        <v>8.4198999999999996E-2</v>
      </c>
      <c r="W83" s="204">
        <f>'2M - SGS'!W83</f>
        <v>8.2512000000000002E-2</v>
      </c>
      <c r="X83" s="204">
        <f>'2M - SGS'!X83</f>
        <v>8.5277000000000006E-2</v>
      </c>
      <c r="Y83" s="204">
        <f>'2M - SGS'!Y83</f>
        <v>8.2588999999999996E-2</v>
      </c>
      <c r="Z83" s="204">
        <f>'2M - SGS'!Z83</f>
        <v>8.5237999999999994E-2</v>
      </c>
      <c r="AA83" s="204">
        <f>'2M - SGS'!AA83</f>
        <v>8.5109000000000004E-2</v>
      </c>
      <c r="AC83" s="349">
        <f t="shared" si="53"/>
        <v>1.0000000000000002</v>
      </c>
      <c r="AD83" s="349">
        <f t="shared" si="54"/>
        <v>1.0000000000000002</v>
      </c>
      <c r="AE83" s="349">
        <f t="shared" si="55"/>
        <v>8.5109000000000004E-2</v>
      </c>
      <c r="AF83" s="349" t="e">
        <f>SUM(#REF!)</f>
        <v>#REF!</v>
      </c>
      <c r="AG83" s="349" t="e">
        <f>SUM(#REF!)</f>
        <v>#REF!</v>
      </c>
      <c r="AH83" s="349" t="e">
        <f>SUM(#REF!)</f>
        <v>#REF!</v>
      </c>
      <c r="AI83" s="349" t="e">
        <f>SUM(#REF!)</f>
        <v>#REF!</v>
      </c>
    </row>
    <row r="84" spans="1:35" ht="15.75" x14ac:dyDescent="0.25">
      <c r="A84" s="743"/>
      <c r="B84" s="8" t="str">
        <f t="shared" si="52"/>
        <v>Motors</v>
      </c>
      <c r="C84" s="484">
        <f>'2M - SGS'!C84</f>
        <v>8.5109000000000004E-2</v>
      </c>
      <c r="D84" s="484">
        <f>'2M - SGS'!D84</f>
        <v>7.7715000000000006E-2</v>
      </c>
      <c r="E84" s="484">
        <f>'2M - SGS'!E84</f>
        <v>8.6136000000000004E-2</v>
      </c>
      <c r="F84" s="484">
        <f>'2M - SGS'!F84</f>
        <v>7.9796000000000006E-2</v>
      </c>
      <c r="G84" s="484">
        <f>'2M - SGS'!G84</f>
        <v>8.5334999999999994E-2</v>
      </c>
      <c r="H84" s="484">
        <f>'2M - SGS'!H84</f>
        <v>8.1994999999999998E-2</v>
      </c>
      <c r="I84" s="484">
        <f>'2M - SGS'!I84</f>
        <v>8.4098999999999993E-2</v>
      </c>
      <c r="J84" s="484">
        <f>'2M - SGS'!J84</f>
        <v>8.4198999999999996E-2</v>
      </c>
      <c r="K84" s="484">
        <f>'2M - SGS'!K84</f>
        <v>8.2512000000000002E-2</v>
      </c>
      <c r="L84" s="484">
        <f>'2M - SGS'!L84</f>
        <v>8.5277000000000006E-2</v>
      </c>
      <c r="M84" s="484">
        <f>'2M - SGS'!M84</f>
        <v>8.2588999999999996E-2</v>
      </c>
      <c r="N84" s="484">
        <f>'2M - SGS'!N84</f>
        <v>8.5237999999999994E-2</v>
      </c>
      <c r="O84" s="204">
        <f>'2M - SGS'!O84</f>
        <v>8.5109000000000004E-2</v>
      </c>
      <c r="P84" s="204">
        <f>'2M - SGS'!P84</f>
        <v>7.7715000000000006E-2</v>
      </c>
      <c r="Q84" s="204">
        <f>'2M - SGS'!Q84</f>
        <v>8.6136000000000004E-2</v>
      </c>
      <c r="R84" s="204">
        <f>'2M - SGS'!R84</f>
        <v>7.9796000000000006E-2</v>
      </c>
      <c r="S84" s="204">
        <f>'2M - SGS'!S84</f>
        <v>8.5334999999999994E-2</v>
      </c>
      <c r="T84" s="204">
        <f>'2M - SGS'!T84</f>
        <v>8.1994999999999998E-2</v>
      </c>
      <c r="U84" s="204">
        <f>'2M - SGS'!U84</f>
        <v>8.4098999999999993E-2</v>
      </c>
      <c r="V84" s="204">
        <f>'2M - SGS'!V84</f>
        <v>8.4198999999999996E-2</v>
      </c>
      <c r="W84" s="204">
        <f>'2M - SGS'!W84</f>
        <v>8.2512000000000002E-2</v>
      </c>
      <c r="X84" s="204">
        <f>'2M - SGS'!X84</f>
        <v>8.5277000000000006E-2</v>
      </c>
      <c r="Y84" s="204">
        <f>'2M - SGS'!Y84</f>
        <v>8.2588999999999996E-2</v>
      </c>
      <c r="Z84" s="204">
        <f>'2M - SGS'!Z84</f>
        <v>8.5237999999999994E-2</v>
      </c>
      <c r="AA84" s="204">
        <f>'2M - SGS'!AA84</f>
        <v>8.5109000000000004E-2</v>
      </c>
      <c r="AC84" s="349">
        <f t="shared" si="53"/>
        <v>1.0000000000000002</v>
      </c>
      <c r="AD84" s="349">
        <f t="shared" si="54"/>
        <v>1.0000000000000002</v>
      </c>
      <c r="AE84" s="349">
        <f t="shared" si="55"/>
        <v>8.5109000000000004E-2</v>
      </c>
      <c r="AF84" s="349" t="e">
        <f>SUM(#REF!)</f>
        <v>#REF!</v>
      </c>
      <c r="AG84" s="349" t="e">
        <f>SUM(#REF!)</f>
        <v>#REF!</v>
      </c>
      <c r="AH84" s="349" t="e">
        <f>SUM(#REF!)</f>
        <v>#REF!</v>
      </c>
      <c r="AI84" s="349" t="e">
        <f>SUM(#REF!)</f>
        <v>#REF!</v>
      </c>
    </row>
    <row r="85" spans="1:35" ht="15.75" x14ac:dyDescent="0.25">
      <c r="A85" s="743"/>
      <c r="B85" s="8" t="str">
        <f t="shared" si="52"/>
        <v>Process</v>
      </c>
      <c r="C85" s="484">
        <f>'2M - SGS'!C85</f>
        <v>8.5109000000000004E-2</v>
      </c>
      <c r="D85" s="484">
        <f>'2M - SGS'!D85</f>
        <v>7.7715000000000006E-2</v>
      </c>
      <c r="E85" s="484">
        <f>'2M - SGS'!E85</f>
        <v>8.6136000000000004E-2</v>
      </c>
      <c r="F85" s="484">
        <f>'2M - SGS'!F85</f>
        <v>7.9796000000000006E-2</v>
      </c>
      <c r="G85" s="484">
        <f>'2M - SGS'!G85</f>
        <v>8.5334999999999994E-2</v>
      </c>
      <c r="H85" s="484">
        <f>'2M - SGS'!H85</f>
        <v>8.1994999999999998E-2</v>
      </c>
      <c r="I85" s="484">
        <f>'2M - SGS'!I85</f>
        <v>8.4098999999999993E-2</v>
      </c>
      <c r="J85" s="484">
        <f>'2M - SGS'!J85</f>
        <v>8.4198999999999996E-2</v>
      </c>
      <c r="K85" s="484">
        <f>'2M - SGS'!K85</f>
        <v>8.2512000000000002E-2</v>
      </c>
      <c r="L85" s="484">
        <f>'2M - SGS'!L85</f>
        <v>8.5277000000000006E-2</v>
      </c>
      <c r="M85" s="484">
        <f>'2M - SGS'!M85</f>
        <v>8.2588999999999996E-2</v>
      </c>
      <c r="N85" s="484">
        <f>'2M - SGS'!N85</f>
        <v>8.5237999999999994E-2</v>
      </c>
      <c r="O85" s="204">
        <f>'2M - SGS'!O85</f>
        <v>8.5109000000000004E-2</v>
      </c>
      <c r="P85" s="204">
        <f>'2M - SGS'!P85</f>
        <v>7.7715000000000006E-2</v>
      </c>
      <c r="Q85" s="204">
        <f>'2M - SGS'!Q85</f>
        <v>8.6136000000000004E-2</v>
      </c>
      <c r="R85" s="204">
        <f>'2M - SGS'!R85</f>
        <v>7.9796000000000006E-2</v>
      </c>
      <c r="S85" s="204">
        <f>'2M - SGS'!S85</f>
        <v>8.5334999999999994E-2</v>
      </c>
      <c r="T85" s="204">
        <f>'2M - SGS'!T85</f>
        <v>8.1994999999999998E-2</v>
      </c>
      <c r="U85" s="204">
        <f>'2M - SGS'!U85</f>
        <v>8.4098999999999993E-2</v>
      </c>
      <c r="V85" s="204">
        <f>'2M - SGS'!V85</f>
        <v>8.4198999999999996E-2</v>
      </c>
      <c r="W85" s="204">
        <f>'2M - SGS'!W85</f>
        <v>8.2512000000000002E-2</v>
      </c>
      <c r="X85" s="204">
        <f>'2M - SGS'!X85</f>
        <v>8.5277000000000006E-2</v>
      </c>
      <c r="Y85" s="204">
        <f>'2M - SGS'!Y85</f>
        <v>8.2588999999999996E-2</v>
      </c>
      <c r="Z85" s="204">
        <f>'2M - SGS'!Z85</f>
        <v>8.5237999999999994E-2</v>
      </c>
      <c r="AA85" s="204">
        <f>'2M - SGS'!AA85</f>
        <v>8.5109000000000004E-2</v>
      </c>
      <c r="AC85" s="349">
        <f t="shared" si="53"/>
        <v>1.0000000000000002</v>
      </c>
      <c r="AD85" s="349">
        <f t="shared" si="54"/>
        <v>1.0000000000000002</v>
      </c>
      <c r="AE85" s="349">
        <f t="shared" si="55"/>
        <v>8.5109000000000004E-2</v>
      </c>
      <c r="AF85" s="349" t="e">
        <f>SUM(#REF!)</f>
        <v>#REF!</v>
      </c>
      <c r="AG85" s="349" t="e">
        <f>SUM(#REF!)</f>
        <v>#REF!</v>
      </c>
      <c r="AH85" s="349" t="e">
        <f>SUM(#REF!)</f>
        <v>#REF!</v>
      </c>
      <c r="AI85" s="349" t="e">
        <f>SUM(#REF!)</f>
        <v>#REF!</v>
      </c>
    </row>
    <row r="86" spans="1:35" ht="15.75" x14ac:dyDescent="0.25">
      <c r="A86" s="743"/>
      <c r="B86" s="8" t="str">
        <f t="shared" si="52"/>
        <v>Refrigeration</v>
      </c>
      <c r="C86" s="484">
        <f>'2M - SGS'!C86</f>
        <v>8.3486000000000005E-2</v>
      </c>
      <c r="D86" s="484">
        <f>'2M - SGS'!D86</f>
        <v>7.6158000000000003E-2</v>
      </c>
      <c r="E86" s="484">
        <f>'2M - SGS'!E86</f>
        <v>8.3346000000000003E-2</v>
      </c>
      <c r="F86" s="484">
        <f>'2M - SGS'!F86</f>
        <v>8.0782999999999994E-2</v>
      </c>
      <c r="G86" s="484">
        <f>'2M - SGS'!G86</f>
        <v>8.5133E-2</v>
      </c>
      <c r="H86" s="484">
        <f>'2M - SGS'!H86</f>
        <v>8.4294999999999995E-2</v>
      </c>
      <c r="I86" s="484">
        <f>'2M - SGS'!I86</f>
        <v>8.7456999999999993E-2</v>
      </c>
      <c r="J86" s="484">
        <f>'2M - SGS'!J86</f>
        <v>8.7230000000000002E-2</v>
      </c>
      <c r="K86" s="484">
        <f>'2M - SGS'!K86</f>
        <v>8.3319000000000004E-2</v>
      </c>
      <c r="L86" s="484">
        <f>'2M - SGS'!L86</f>
        <v>8.4562999999999999E-2</v>
      </c>
      <c r="M86" s="484">
        <f>'2M - SGS'!M86</f>
        <v>8.1112000000000004E-2</v>
      </c>
      <c r="N86" s="484">
        <f>'2M - SGS'!N86</f>
        <v>8.3117999999999997E-2</v>
      </c>
      <c r="O86" s="204">
        <f>'2M - SGS'!O86</f>
        <v>8.3486000000000005E-2</v>
      </c>
      <c r="P86" s="204">
        <f>'2M - SGS'!P86</f>
        <v>7.6158000000000003E-2</v>
      </c>
      <c r="Q86" s="204">
        <f>'2M - SGS'!Q86</f>
        <v>8.3346000000000003E-2</v>
      </c>
      <c r="R86" s="204">
        <f>'2M - SGS'!R86</f>
        <v>8.0782999999999994E-2</v>
      </c>
      <c r="S86" s="204">
        <f>'2M - SGS'!S86</f>
        <v>8.5133E-2</v>
      </c>
      <c r="T86" s="204">
        <f>'2M - SGS'!T86</f>
        <v>8.4294999999999995E-2</v>
      </c>
      <c r="U86" s="204">
        <f>'2M - SGS'!U86</f>
        <v>8.7456999999999993E-2</v>
      </c>
      <c r="V86" s="204">
        <f>'2M - SGS'!V86</f>
        <v>8.7230000000000002E-2</v>
      </c>
      <c r="W86" s="204">
        <f>'2M - SGS'!W86</f>
        <v>8.3319000000000004E-2</v>
      </c>
      <c r="X86" s="204">
        <f>'2M - SGS'!X86</f>
        <v>8.4562999999999999E-2</v>
      </c>
      <c r="Y86" s="204">
        <f>'2M - SGS'!Y86</f>
        <v>8.1112000000000004E-2</v>
      </c>
      <c r="Z86" s="204">
        <f>'2M - SGS'!Z86</f>
        <v>8.3117999999999997E-2</v>
      </c>
      <c r="AA86" s="204">
        <f>'2M - SGS'!AA86</f>
        <v>8.3486000000000005E-2</v>
      </c>
      <c r="AC86" s="349">
        <f t="shared" si="53"/>
        <v>1</v>
      </c>
      <c r="AD86" s="349">
        <f t="shared" si="54"/>
        <v>1</v>
      </c>
      <c r="AE86" s="349">
        <f t="shared" si="55"/>
        <v>8.3486000000000005E-2</v>
      </c>
      <c r="AF86" s="349" t="e">
        <f>SUM(#REF!)</f>
        <v>#REF!</v>
      </c>
      <c r="AG86" s="349" t="e">
        <f>SUM(#REF!)</f>
        <v>#REF!</v>
      </c>
      <c r="AH86" s="349" t="e">
        <f>SUM(#REF!)</f>
        <v>#REF!</v>
      </c>
      <c r="AI86" s="349" t="e">
        <f>SUM(#REF!)</f>
        <v>#REF!</v>
      </c>
    </row>
    <row r="87" spans="1:35" ht="16.5" thickBot="1" x14ac:dyDescent="0.3">
      <c r="A87" s="744"/>
      <c r="B87" s="9" t="str">
        <f t="shared" si="52"/>
        <v>Water Heating</v>
      </c>
      <c r="C87" s="485">
        <f>'2M - SGS'!C87</f>
        <v>0.108255</v>
      </c>
      <c r="D87" s="485">
        <f>'2M - SGS'!D87</f>
        <v>9.1078000000000006E-2</v>
      </c>
      <c r="E87" s="485">
        <f>'2M - SGS'!E87</f>
        <v>8.5239999999999996E-2</v>
      </c>
      <c r="F87" s="485">
        <f>'2M - SGS'!F87</f>
        <v>7.2980000000000003E-2</v>
      </c>
      <c r="G87" s="485">
        <f>'2M - SGS'!G87</f>
        <v>7.9849000000000003E-2</v>
      </c>
      <c r="H87" s="485">
        <f>'2M - SGS'!H87</f>
        <v>7.2720999999999994E-2</v>
      </c>
      <c r="I87" s="485">
        <f>'2M - SGS'!I87</f>
        <v>7.4929999999999997E-2</v>
      </c>
      <c r="J87" s="485">
        <f>'2M - SGS'!J87</f>
        <v>7.5861999999999999E-2</v>
      </c>
      <c r="K87" s="485">
        <f>'2M - SGS'!K87</f>
        <v>7.5733999999999996E-2</v>
      </c>
      <c r="L87" s="485">
        <f>'2M - SGS'!L87</f>
        <v>8.2808000000000007E-2</v>
      </c>
      <c r="M87" s="485">
        <f>'2M - SGS'!M87</f>
        <v>8.6345000000000005E-2</v>
      </c>
      <c r="N87" s="485">
        <f>'2M - SGS'!N87</f>
        <v>9.4198000000000004E-2</v>
      </c>
      <c r="O87" s="205">
        <f>'2M - SGS'!O87</f>
        <v>0.108255</v>
      </c>
      <c r="P87" s="205">
        <f>'2M - SGS'!P87</f>
        <v>9.1078000000000006E-2</v>
      </c>
      <c r="Q87" s="205">
        <f>'2M - SGS'!Q87</f>
        <v>8.5239999999999996E-2</v>
      </c>
      <c r="R87" s="205">
        <f>'2M - SGS'!R87</f>
        <v>7.2980000000000003E-2</v>
      </c>
      <c r="S87" s="205">
        <f>'2M - SGS'!S87</f>
        <v>7.9849000000000003E-2</v>
      </c>
      <c r="T87" s="205">
        <f>'2M - SGS'!T87</f>
        <v>7.2720999999999994E-2</v>
      </c>
      <c r="U87" s="205">
        <f>'2M - SGS'!U87</f>
        <v>7.4929999999999997E-2</v>
      </c>
      <c r="V87" s="205">
        <f>'2M - SGS'!V87</f>
        <v>7.5861999999999999E-2</v>
      </c>
      <c r="W87" s="205">
        <f>'2M - SGS'!W87</f>
        <v>7.5733999999999996E-2</v>
      </c>
      <c r="X87" s="205">
        <f>'2M - SGS'!X87</f>
        <v>8.2808000000000007E-2</v>
      </c>
      <c r="Y87" s="205">
        <f>'2M - SGS'!Y87</f>
        <v>8.6345000000000005E-2</v>
      </c>
      <c r="Z87" s="205">
        <f>'2M - SGS'!Z87</f>
        <v>9.4198000000000004E-2</v>
      </c>
      <c r="AA87" s="205">
        <f>'2M - SGS'!AA87</f>
        <v>0.108255</v>
      </c>
      <c r="AC87" s="349">
        <f t="shared" si="53"/>
        <v>1</v>
      </c>
      <c r="AD87" s="349">
        <f t="shared" si="54"/>
        <v>1</v>
      </c>
      <c r="AE87" s="349">
        <f t="shared" si="55"/>
        <v>0.108255</v>
      </c>
      <c r="AF87" s="349" t="e">
        <f>SUM(#REF!)</f>
        <v>#REF!</v>
      </c>
      <c r="AG87" s="349" t="e">
        <f>SUM(#REF!)</f>
        <v>#REF!</v>
      </c>
      <c r="AH87" s="349" t="e">
        <f>SUM(#REF!)</f>
        <v>#REF!</v>
      </c>
      <c r="AI87" s="349" t="e">
        <f>SUM(#REF!)</f>
        <v>#REF!</v>
      </c>
    </row>
    <row r="88" spans="1:35" x14ac:dyDescent="0.25">
      <c r="B88" s="487" t="s">
        <v>219</v>
      </c>
      <c r="AC88" s="138" t="s">
        <v>217</v>
      </c>
    </row>
    <row r="89" spans="1:35" ht="15.75" thickBot="1" x14ac:dyDescent="0.3">
      <c r="AC89" s="138"/>
    </row>
    <row r="90" spans="1:35" ht="15" customHeight="1" thickBot="1" x14ac:dyDescent="0.3">
      <c r="A90" s="748" t="s">
        <v>26</v>
      </c>
      <c r="B90" s="314" t="s">
        <v>30</v>
      </c>
      <c r="C90" s="102">
        <f>C$2</f>
        <v>45658</v>
      </c>
      <c r="D90" s="102">
        <f t="shared" ref="D90:AA90" si="56">D$2</f>
        <v>45689</v>
      </c>
      <c r="E90" s="102">
        <f t="shared" si="56"/>
        <v>45717</v>
      </c>
      <c r="F90" s="102">
        <f t="shared" si="56"/>
        <v>45748</v>
      </c>
      <c r="G90" s="102">
        <f t="shared" si="56"/>
        <v>45778</v>
      </c>
      <c r="H90" s="102">
        <f t="shared" si="56"/>
        <v>45809</v>
      </c>
      <c r="I90" s="102">
        <f t="shared" si="56"/>
        <v>45839</v>
      </c>
      <c r="J90" s="102">
        <f t="shared" si="56"/>
        <v>45870</v>
      </c>
      <c r="K90" s="102">
        <f t="shared" si="56"/>
        <v>45901</v>
      </c>
      <c r="L90" s="102">
        <f t="shared" si="56"/>
        <v>45931</v>
      </c>
      <c r="M90" s="102">
        <f t="shared" si="56"/>
        <v>45962</v>
      </c>
      <c r="N90" s="102">
        <f t="shared" si="56"/>
        <v>45992</v>
      </c>
      <c r="O90" s="102">
        <f t="shared" si="56"/>
        <v>46023</v>
      </c>
      <c r="P90" s="102">
        <f t="shared" si="56"/>
        <v>46054</v>
      </c>
      <c r="Q90" s="102">
        <f t="shared" si="56"/>
        <v>46082</v>
      </c>
      <c r="R90" s="102">
        <f t="shared" si="56"/>
        <v>46113</v>
      </c>
      <c r="S90" s="102">
        <f t="shared" si="56"/>
        <v>46143</v>
      </c>
      <c r="T90" s="102">
        <f t="shared" si="56"/>
        <v>46174</v>
      </c>
      <c r="U90" s="102">
        <f t="shared" si="56"/>
        <v>46204</v>
      </c>
      <c r="V90" s="102">
        <f t="shared" si="56"/>
        <v>46235</v>
      </c>
      <c r="W90" s="102">
        <f t="shared" si="56"/>
        <v>46266</v>
      </c>
      <c r="X90" s="102">
        <f t="shared" si="56"/>
        <v>46296</v>
      </c>
      <c r="Y90" s="102">
        <f t="shared" si="56"/>
        <v>46327</v>
      </c>
      <c r="Z90" s="102">
        <f t="shared" si="56"/>
        <v>46357</v>
      </c>
      <c r="AA90" s="102">
        <f t="shared" si="56"/>
        <v>46388</v>
      </c>
    </row>
    <row r="91" spans="1:35" ht="15.75" customHeight="1" x14ac:dyDescent="0.25">
      <c r="A91" s="749"/>
      <c r="B91" s="312" t="str">
        <f t="shared" ref="B91:B103" si="57">B75</f>
        <v>Air Comp</v>
      </c>
      <c r="C91" s="478">
        <f>'4M - SPS'!C91</f>
        <v>3.9829999999999997E-2</v>
      </c>
      <c r="D91" s="478">
        <f>'4M - SPS'!D91</f>
        <v>4.0202000000000002E-2</v>
      </c>
      <c r="E91" s="478">
        <f>'4M - SPS'!E91</f>
        <v>4.0568E-2</v>
      </c>
      <c r="F91" s="478">
        <f>'4M - SPS'!F91</f>
        <v>4.1613999999999998E-2</v>
      </c>
      <c r="G91" s="478">
        <f>'4M - SPS'!G91</f>
        <v>4.3744999999999999E-2</v>
      </c>
      <c r="H91" s="540">
        <f>'4M - SPS'!H91</f>
        <v>9.1775999999999996E-2</v>
      </c>
      <c r="I91" s="540">
        <f>'4M - SPS'!I91</f>
        <v>8.8924000000000003E-2</v>
      </c>
      <c r="J91" s="540">
        <f>'4M - SPS'!J91</f>
        <v>9.0119000000000005E-2</v>
      </c>
      <c r="K91" s="540">
        <f>'4M - SPS'!K91</f>
        <v>8.9261999999999994E-2</v>
      </c>
      <c r="L91" s="540">
        <f>'4M - SPS'!L91</f>
        <v>4.8958000000000002E-2</v>
      </c>
      <c r="M91" s="540">
        <f>'4M - SPS'!M91</f>
        <v>4.9664E-2</v>
      </c>
      <c r="N91" s="540">
        <f>'4M - SPS'!N91</f>
        <v>4.5769999999999998E-2</v>
      </c>
      <c r="O91" s="540">
        <f>'4M - SPS'!O91</f>
        <v>4.5504000000000003E-2</v>
      </c>
      <c r="P91" s="540">
        <f>'4M - SPS'!P91</f>
        <v>4.6175000000000001E-2</v>
      </c>
      <c r="Q91" s="540">
        <f>'4M - SPS'!Q91</f>
        <v>4.7510999999999998E-2</v>
      </c>
      <c r="R91" s="540">
        <f>'4M - SPS'!R91</f>
        <v>4.8266000000000003E-2</v>
      </c>
      <c r="S91" s="540">
        <f>'4M - SPS'!S91</f>
        <v>5.0146000000000003E-2</v>
      </c>
      <c r="T91" s="353">
        <f>'4M - SPS'!T91</f>
        <v>9.1775999999999996E-2</v>
      </c>
      <c r="U91" s="353">
        <f>'4M - SPS'!U91</f>
        <v>8.8924000000000003E-2</v>
      </c>
      <c r="V91" s="353">
        <f>'4M - SPS'!V91</f>
        <v>9.0119000000000005E-2</v>
      </c>
      <c r="W91" s="353">
        <f>'4M - SPS'!W91</f>
        <v>8.9261999999999994E-2</v>
      </c>
      <c r="X91" s="353">
        <f>'4M - SPS'!X91</f>
        <v>4.8958000000000002E-2</v>
      </c>
      <c r="Y91" s="353">
        <f>'4M - SPS'!Y91</f>
        <v>4.9664E-2</v>
      </c>
      <c r="Z91" s="353">
        <f>'4M - SPS'!Z91</f>
        <v>4.5769999999999998E-2</v>
      </c>
      <c r="AA91" s="353">
        <f>'4M - SPS'!AA91</f>
        <v>4.5504000000000003E-2</v>
      </c>
      <c r="AC91" s="138"/>
    </row>
    <row r="92" spans="1:35" x14ac:dyDescent="0.25">
      <c r="A92" s="749"/>
      <c r="B92" s="6" t="str">
        <f t="shared" si="57"/>
        <v>Building Shell</v>
      </c>
      <c r="C92" s="478">
        <f>'4M - SPS'!C92</f>
        <v>4.6690000000000002E-2</v>
      </c>
      <c r="D92" s="478">
        <f>'4M - SPS'!D92</f>
        <v>4.5469999999999997E-2</v>
      </c>
      <c r="E92" s="478">
        <f>'4M - SPS'!E92</f>
        <v>4.6181E-2</v>
      </c>
      <c r="F92" s="478">
        <f>'4M - SPS'!F92</f>
        <v>4.3610000000000003E-2</v>
      </c>
      <c r="G92" s="478">
        <f>'4M - SPS'!G92</f>
        <v>5.1957000000000003E-2</v>
      </c>
      <c r="H92" s="540">
        <f>'4M - SPS'!H92</f>
        <v>0.120381</v>
      </c>
      <c r="I92" s="540">
        <f>'4M - SPS'!I92</f>
        <v>0.11025500000000001</v>
      </c>
      <c r="J92" s="540">
        <f>'4M - SPS'!J92</f>
        <v>0.115824</v>
      </c>
      <c r="K92" s="540">
        <f>'4M - SPS'!K92</f>
        <v>0.120159</v>
      </c>
      <c r="L92" s="540">
        <f>'4M - SPS'!L92</f>
        <v>5.5509000000000003E-2</v>
      </c>
      <c r="M92" s="540">
        <f>'4M - SPS'!M92</f>
        <v>5.3158999999999998E-2</v>
      </c>
      <c r="N92" s="540">
        <f>'4M - SPS'!N92</f>
        <v>5.1805999999999998E-2</v>
      </c>
      <c r="O92" s="540">
        <f>'4M - SPS'!O92</f>
        <v>5.3165999999999998E-2</v>
      </c>
      <c r="P92" s="540">
        <f>'4M - SPS'!P92</f>
        <v>5.2478999999999998E-2</v>
      </c>
      <c r="Q92" s="540">
        <f>'4M - SPS'!Q92</f>
        <v>5.4157999999999998E-2</v>
      </c>
      <c r="R92" s="540">
        <f>'4M - SPS'!R92</f>
        <v>5.1117999999999997E-2</v>
      </c>
      <c r="S92" s="540">
        <f>'4M - SPS'!S92</f>
        <v>5.9484000000000002E-2</v>
      </c>
      <c r="T92" s="353">
        <f>'4M - SPS'!T92</f>
        <v>0.120381</v>
      </c>
      <c r="U92" s="353">
        <f>'4M - SPS'!U92</f>
        <v>0.11025500000000001</v>
      </c>
      <c r="V92" s="353">
        <f>'4M - SPS'!V92</f>
        <v>0.115824</v>
      </c>
      <c r="W92" s="353">
        <f>'4M - SPS'!W92</f>
        <v>0.120159</v>
      </c>
      <c r="X92" s="353">
        <f>'4M - SPS'!X92</f>
        <v>5.5509000000000003E-2</v>
      </c>
      <c r="Y92" s="353">
        <f>'4M - SPS'!Y92</f>
        <v>5.3158999999999998E-2</v>
      </c>
      <c r="Z92" s="353">
        <f>'4M - SPS'!Z92</f>
        <v>5.1805999999999998E-2</v>
      </c>
      <c r="AA92" s="353">
        <f>'4M - SPS'!AA92</f>
        <v>5.3165999999999998E-2</v>
      </c>
    </row>
    <row r="93" spans="1:35" x14ac:dyDescent="0.25">
      <c r="A93" s="749"/>
      <c r="B93" s="6" t="str">
        <f t="shared" si="57"/>
        <v>Cooking</v>
      </c>
      <c r="C93" s="478">
        <f>'4M - SPS'!C93</f>
        <v>4.0557000000000003E-2</v>
      </c>
      <c r="D93" s="478">
        <f>'4M - SPS'!D93</f>
        <v>4.1267999999999999E-2</v>
      </c>
      <c r="E93" s="478">
        <f>'4M - SPS'!E93</f>
        <v>4.3454E-2</v>
      </c>
      <c r="F93" s="478">
        <f>'4M - SPS'!F93</f>
        <v>4.5587000000000003E-2</v>
      </c>
      <c r="G93" s="478">
        <f>'4M - SPS'!G93</f>
        <v>4.6787000000000002E-2</v>
      </c>
      <c r="H93" s="540">
        <f>'4M - SPS'!H93</f>
        <v>0.10058400000000001</v>
      </c>
      <c r="I93" s="540">
        <f>'4M - SPS'!I93</f>
        <v>9.6225000000000005E-2</v>
      </c>
      <c r="J93" s="540">
        <f>'4M - SPS'!J93</f>
        <v>9.8633999999999999E-2</v>
      </c>
      <c r="K93" s="540">
        <f>'4M - SPS'!K93</f>
        <v>9.6726999999999994E-2</v>
      </c>
      <c r="L93" s="540">
        <f>'4M - SPS'!L93</f>
        <v>5.2224E-2</v>
      </c>
      <c r="M93" s="540">
        <f>'4M - SPS'!M93</f>
        <v>5.3099E-2</v>
      </c>
      <c r="N93" s="540">
        <f>'4M - SPS'!N93</f>
        <v>4.7057000000000002E-2</v>
      </c>
      <c r="O93" s="540">
        <f>'4M - SPS'!O93</f>
        <v>4.6351999999999997E-2</v>
      </c>
      <c r="P93" s="540">
        <f>'4M - SPS'!P93</f>
        <v>4.7388E-2</v>
      </c>
      <c r="Q93" s="540">
        <f>'4M - SPS'!Q93</f>
        <v>5.0922000000000002E-2</v>
      </c>
      <c r="R93" s="540">
        <f>'4M - SPS'!R93</f>
        <v>5.2740000000000002E-2</v>
      </c>
      <c r="S93" s="540">
        <f>'4M - SPS'!S93</f>
        <v>5.3603999999999999E-2</v>
      </c>
      <c r="T93" s="353">
        <f>'4M - SPS'!T93</f>
        <v>0.10058400000000001</v>
      </c>
      <c r="U93" s="353">
        <f>'4M - SPS'!U93</f>
        <v>9.6225000000000005E-2</v>
      </c>
      <c r="V93" s="353">
        <f>'4M - SPS'!V93</f>
        <v>9.8633999999999999E-2</v>
      </c>
      <c r="W93" s="353">
        <f>'4M - SPS'!W93</f>
        <v>9.6726999999999994E-2</v>
      </c>
      <c r="X93" s="353">
        <f>'4M - SPS'!X93</f>
        <v>5.2224E-2</v>
      </c>
      <c r="Y93" s="353">
        <f>'4M - SPS'!Y93</f>
        <v>5.3099E-2</v>
      </c>
      <c r="Z93" s="353">
        <f>'4M - SPS'!Z93</f>
        <v>4.7057000000000002E-2</v>
      </c>
      <c r="AA93" s="353">
        <f>'4M - SPS'!AA93</f>
        <v>4.6351999999999997E-2</v>
      </c>
    </row>
    <row r="94" spans="1:35" x14ac:dyDescent="0.25">
      <c r="A94" s="749"/>
      <c r="B94" s="6" t="str">
        <f t="shared" si="57"/>
        <v>Cooling</v>
      </c>
      <c r="C94" s="478">
        <f>'4M - SPS'!C94</f>
        <v>3.7643000000000003E-2</v>
      </c>
      <c r="D94" s="478">
        <f>'4M - SPS'!D94</f>
        <v>3.7594000000000002E-2</v>
      </c>
      <c r="E94" s="478">
        <f>'4M - SPS'!E94</f>
        <v>3.8481000000000001E-2</v>
      </c>
      <c r="F94" s="478">
        <f>'4M - SPS'!F94</f>
        <v>4.9109E-2</v>
      </c>
      <c r="G94" s="478">
        <f>'4M - SPS'!G94</f>
        <v>6.1143000000000003E-2</v>
      </c>
      <c r="H94" s="540">
        <f>'4M - SPS'!H94</f>
        <v>0.121847</v>
      </c>
      <c r="I94" s="540">
        <f>'4M - SPS'!I94</f>
        <v>0.11090800000000001</v>
      </c>
      <c r="J94" s="540">
        <f>'4M - SPS'!J94</f>
        <v>0.116701</v>
      </c>
      <c r="K94" s="540">
        <f>'4M - SPS'!K94</f>
        <v>0.12651799999999999</v>
      </c>
      <c r="L94" s="540">
        <f>'4M - SPS'!L94</f>
        <v>6.2914999999999999E-2</v>
      </c>
      <c r="M94" s="540">
        <f>'4M - SPS'!M94</f>
        <v>5.0502999999999999E-2</v>
      </c>
      <c r="N94" s="540">
        <f>'4M - SPS'!N94</f>
        <v>4.5546000000000003E-2</v>
      </c>
      <c r="O94" s="540">
        <f>'4M - SPS'!O94</f>
        <v>4.3242000000000003E-2</v>
      </c>
      <c r="P94" s="540">
        <f>'4M - SPS'!P94</f>
        <v>4.3921000000000002E-2</v>
      </c>
      <c r="Q94" s="540">
        <f>'4M - SPS'!Q94</f>
        <v>4.5185000000000003E-2</v>
      </c>
      <c r="R94" s="540">
        <f>'4M - SPS'!R94</f>
        <v>5.7828999999999998E-2</v>
      </c>
      <c r="S94" s="540">
        <f>'4M - SPS'!S94</f>
        <v>6.9942000000000004E-2</v>
      </c>
      <c r="T94" s="353">
        <f>'4M - SPS'!T94</f>
        <v>0.121847</v>
      </c>
      <c r="U94" s="353">
        <f>'4M - SPS'!U94</f>
        <v>0.11090800000000001</v>
      </c>
      <c r="V94" s="353">
        <f>'4M - SPS'!V94</f>
        <v>0.116701</v>
      </c>
      <c r="W94" s="353">
        <f>'4M - SPS'!W94</f>
        <v>0.12651799999999999</v>
      </c>
      <c r="X94" s="353">
        <f>'4M - SPS'!X94</f>
        <v>6.2914999999999999E-2</v>
      </c>
      <c r="Y94" s="353">
        <f>'4M - SPS'!Y94</f>
        <v>5.0502999999999999E-2</v>
      </c>
      <c r="Z94" s="353">
        <f>'4M - SPS'!Z94</f>
        <v>4.5546000000000003E-2</v>
      </c>
      <c r="AA94" s="353">
        <f>'4M - SPS'!AA94</f>
        <v>4.3242000000000003E-2</v>
      </c>
    </row>
    <row r="95" spans="1:35" x14ac:dyDescent="0.25">
      <c r="A95" s="749"/>
      <c r="B95" s="6" t="str">
        <f t="shared" si="57"/>
        <v>Ext Lighting</v>
      </c>
      <c r="C95" s="478">
        <f>'4M - SPS'!C95</f>
        <v>2.8396999999999999E-2</v>
      </c>
      <c r="D95" s="478">
        <f>'4M - SPS'!D95</f>
        <v>2.7067000000000001E-2</v>
      </c>
      <c r="E95" s="478">
        <f>'4M - SPS'!E95</f>
        <v>2.7428000000000001E-2</v>
      </c>
      <c r="F95" s="478">
        <f>'4M - SPS'!F95</f>
        <v>2.8527E-2</v>
      </c>
      <c r="G95" s="478">
        <f>'4M - SPS'!G95</f>
        <v>2.7924000000000001E-2</v>
      </c>
      <c r="H95" s="540">
        <f>'4M - SPS'!H95</f>
        <v>5.1388999999999997E-2</v>
      </c>
      <c r="I95" s="540">
        <f>'4M - SPS'!I95</f>
        <v>5.0473999999999998E-2</v>
      </c>
      <c r="J95" s="540">
        <f>'4M - SPS'!J95</f>
        <v>5.1123000000000002E-2</v>
      </c>
      <c r="K95" s="540">
        <f>'4M - SPS'!K95</f>
        <v>5.1249000000000003E-2</v>
      </c>
      <c r="L95" s="540">
        <f>'4M - SPS'!L95</f>
        <v>3.1897000000000002E-2</v>
      </c>
      <c r="M95" s="540">
        <f>'4M - SPS'!M95</f>
        <v>3.1947000000000003E-2</v>
      </c>
      <c r="N95" s="540">
        <f>'4M - SPS'!N95</f>
        <v>3.1501000000000001E-2</v>
      </c>
      <c r="O95" s="540">
        <f>'4M - SPS'!O95</f>
        <v>3.2620000000000003E-2</v>
      </c>
      <c r="P95" s="540">
        <f>'4M - SPS'!P95</f>
        <v>3.1168000000000001E-2</v>
      </c>
      <c r="Q95" s="540">
        <f>'4M - SPS'!Q95</f>
        <v>3.2108999999999999E-2</v>
      </c>
      <c r="R95" s="540">
        <f>'4M - SPS'!R95</f>
        <v>3.3001999999999997E-2</v>
      </c>
      <c r="S95" s="540">
        <f>'4M - SPS'!S95</f>
        <v>3.2203000000000002E-2</v>
      </c>
      <c r="T95" s="353">
        <f>'4M - SPS'!T95</f>
        <v>5.1388999999999997E-2</v>
      </c>
      <c r="U95" s="353">
        <f>'4M - SPS'!U95</f>
        <v>5.0473999999999998E-2</v>
      </c>
      <c r="V95" s="353">
        <f>'4M - SPS'!V95</f>
        <v>5.1123000000000002E-2</v>
      </c>
      <c r="W95" s="353">
        <f>'4M - SPS'!W95</f>
        <v>5.1249000000000003E-2</v>
      </c>
      <c r="X95" s="353">
        <f>'4M - SPS'!X95</f>
        <v>3.1897000000000002E-2</v>
      </c>
      <c r="Y95" s="353">
        <f>'4M - SPS'!Y95</f>
        <v>3.1947000000000003E-2</v>
      </c>
      <c r="Z95" s="353">
        <f>'4M - SPS'!Z95</f>
        <v>3.1501000000000001E-2</v>
      </c>
      <c r="AA95" s="353">
        <f>'4M - SPS'!AA95</f>
        <v>3.2620000000000003E-2</v>
      </c>
    </row>
    <row r="96" spans="1:35" x14ac:dyDescent="0.25">
      <c r="A96" s="749"/>
      <c r="B96" s="6" t="str">
        <f t="shared" si="57"/>
        <v>Heating</v>
      </c>
      <c r="C96" s="478">
        <f>'4M - SPS'!C96</f>
        <v>4.4441000000000001E-2</v>
      </c>
      <c r="D96" s="478">
        <f>'4M - SPS'!D96</f>
        <v>4.3256999999999997E-2</v>
      </c>
      <c r="E96" s="478">
        <f>'4M - SPS'!E96</f>
        <v>4.4178000000000002E-2</v>
      </c>
      <c r="F96" s="478">
        <f>'4M - SPS'!F96</f>
        <v>4.3381000000000003E-2</v>
      </c>
      <c r="G96" s="478">
        <f>'4M - SPS'!G96</f>
        <v>4.3248000000000002E-2</v>
      </c>
      <c r="H96" s="540">
        <f>'4M - SPS'!H96</f>
        <v>5.0605999999999998E-2</v>
      </c>
      <c r="I96" s="540">
        <f>'4M - SPS'!I96</f>
        <v>4.9686000000000001E-2</v>
      </c>
      <c r="J96" s="540">
        <f>'4M - SPS'!J96</f>
        <v>5.0367000000000002E-2</v>
      </c>
      <c r="K96" s="540">
        <f>'4M - SPS'!K96</f>
        <v>9.3019000000000004E-2</v>
      </c>
      <c r="L96" s="540">
        <f>'4M - SPS'!L96</f>
        <v>4.9519000000000001E-2</v>
      </c>
      <c r="M96" s="540">
        <f>'4M - SPS'!M96</f>
        <v>4.8910000000000002E-2</v>
      </c>
      <c r="N96" s="540">
        <f>'4M - SPS'!N96</f>
        <v>4.8503999999999999E-2</v>
      </c>
      <c r="O96" s="540">
        <f>'4M - SPS'!O96</f>
        <v>5.0491000000000001E-2</v>
      </c>
      <c r="P96" s="540">
        <f>'4M - SPS'!P96</f>
        <v>4.9575000000000001E-2</v>
      </c>
      <c r="Q96" s="540">
        <f>'4M - SPS'!Q96</f>
        <v>5.1875999999999999E-2</v>
      </c>
      <c r="R96" s="540">
        <f>'4M - SPS'!R96</f>
        <v>5.0056999999999997E-2</v>
      </c>
      <c r="S96" s="540">
        <f>'4M - SPS'!S96</f>
        <v>4.938E-2</v>
      </c>
      <c r="T96" s="353">
        <f>'4M - SPS'!T96</f>
        <v>5.0605999999999998E-2</v>
      </c>
      <c r="U96" s="353">
        <f>'4M - SPS'!U96</f>
        <v>4.9686000000000001E-2</v>
      </c>
      <c r="V96" s="353">
        <f>'4M - SPS'!V96</f>
        <v>5.0367000000000002E-2</v>
      </c>
      <c r="W96" s="353">
        <f>'4M - SPS'!W96</f>
        <v>9.3019000000000004E-2</v>
      </c>
      <c r="X96" s="353">
        <f>'4M - SPS'!X96</f>
        <v>4.9519000000000001E-2</v>
      </c>
      <c r="Y96" s="353">
        <f>'4M - SPS'!Y96</f>
        <v>4.8910000000000002E-2</v>
      </c>
      <c r="Z96" s="353">
        <f>'4M - SPS'!Z96</f>
        <v>4.8503999999999999E-2</v>
      </c>
      <c r="AA96" s="353">
        <f>'4M - SPS'!AA96</f>
        <v>5.0491000000000001E-2</v>
      </c>
    </row>
    <row r="97" spans="1:27" x14ac:dyDescent="0.25">
      <c r="A97" s="749"/>
      <c r="B97" s="6" t="str">
        <f t="shared" si="57"/>
        <v>HVAC</v>
      </c>
      <c r="C97" s="478">
        <f>'4M - SPS'!C97</f>
        <v>4.6690000000000002E-2</v>
      </c>
      <c r="D97" s="478">
        <f>'4M - SPS'!D97</f>
        <v>4.5469999999999997E-2</v>
      </c>
      <c r="E97" s="478">
        <f>'4M - SPS'!E97</f>
        <v>4.6181E-2</v>
      </c>
      <c r="F97" s="478">
        <f>'4M - SPS'!F97</f>
        <v>4.3610000000000003E-2</v>
      </c>
      <c r="G97" s="478">
        <f>'4M - SPS'!G97</f>
        <v>5.1957000000000003E-2</v>
      </c>
      <c r="H97" s="540">
        <f>'4M - SPS'!H97</f>
        <v>0.120381</v>
      </c>
      <c r="I97" s="540">
        <f>'4M - SPS'!I97</f>
        <v>0.11025500000000001</v>
      </c>
      <c r="J97" s="540">
        <f>'4M - SPS'!J97</f>
        <v>0.115824</v>
      </c>
      <c r="K97" s="540">
        <f>'4M - SPS'!K97</f>
        <v>0.120159</v>
      </c>
      <c r="L97" s="540">
        <f>'4M - SPS'!L97</f>
        <v>5.5509000000000003E-2</v>
      </c>
      <c r="M97" s="540">
        <f>'4M - SPS'!M97</f>
        <v>5.3158999999999998E-2</v>
      </c>
      <c r="N97" s="540">
        <f>'4M - SPS'!N97</f>
        <v>5.1805999999999998E-2</v>
      </c>
      <c r="O97" s="540">
        <f>'4M - SPS'!O97</f>
        <v>5.3165999999999998E-2</v>
      </c>
      <c r="P97" s="540">
        <f>'4M - SPS'!P97</f>
        <v>5.2478999999999998E-2</v>
      </c>
      <c r="Q97" s="540">
        <f>'4M - SPS'!Q97</f>
        <v>5.4157999999999998E-2</v>
      </c>
      <c r="R97" s="540">
        <f>'4M - SPS'!R97</f>
        <v>5.1117999999999997E-2</v>
      </c>
      <c r="S97" s="540">
        <f>'4M - SPS'!S97</f>
        <v>5.9484000000000002E-2</v>
      </c>
      <c r="T97" s="353">
        <f>'4M - SPS'!T97</f>
        <v>0.120381</v>
      </c>
      <c r="U97" s="353">
        <f>'4M - SPS'!U97</f>
        <v>0.11025500000000001</v>
      </c>
      <c r="V97" s="353">
        <f>'4M - SPS'!V97</f>
        <v>0.115824</v>
      </c>
      <c r="W97" s="353">
        <f>'4M - SPS'!W97</f>
        <v>0.120159</v>
      </c>
      <c r="X97" s="353">
        <f>'4M - SPS'!X97</f>
        <v>5.5509000000000003E-2</v>
      </c>
      <c r="Y97" s="353">
        <f>'4M - SPS'!Y97</f>
        <v>5.3158999999999998E-2</v>
      </c>
      <c r="Z97" s="353">
        <f>'4M - SPS'!Z97</f>
        <v>5.1805999999999998E-2</v>
      </c>
      <c r="AA97" s="353">
        <f>'4M - SPS'!AA97</f>
        <v>5.3165999999999998E-2</v>
      </c>
    </row>
    <row r="98" spans="1:27" x14ac:dyDescent="0.25">
      <c r="A98" s="749"/>
      <c r="B98" s="6" t="str">
        <f t="shared" si="57"/>
        <v>Lighting</v>
      </c>
      <c r="C98" s="478">
        <f>'4M - SPS'!C98</f>
        <v>4.2353000000000002E-2</v>
      </c>
      <c r="D98" s="478">
        <f>'4M - SPS'!D98</f>
        <v>4.2375999999999997E-2</v>
      </c>
      <c r="E98" s="478">
        <f>'4M - SPS'!E98</f>
        <v>4.3025000000000001E-2</v>
      </c>
      <c r="F98" s="478">
        <f>'4M - SPS'!F98</f>
        <v>4.5280000000000001E-2</v>
      </c>
      <c r="G98" s="478">
        <f>'4M - SPS'!G98</f>
        <v>4.718E-2</v>
      </c>
      <c r="H98" s="540">
        <f>'4M - SPS'!H98</f>
        <v>9.8854999999999998E-2</v>
      </c>
      <c r="I98" s="540">
        <f>'4M - SPS'!I98</f>
        <v>9.4635999999999998E-2</v>
      </c>
      <c r="J98" s="540">
        <f>'4M - SPS'!J98</f>
        <v>9.6814999999999998E-2</v>
      </c>
      <c r="K98" s="540">
        <f>'4M - SPS'!K98</f>
        <v>9.2677999999999996E-2</v>
      </c>
      <c r="L98" s="540">
        <f>'4M - SPS'!L98</f>
        <v>5.2706999999999997E-2</v>
      </c>
      <c r="M98" s="540">
        <f>'4M - SPS'!M98</f>
        <v>5.2904E-2</v>
      </c>
      <c r="N98" s="540">
        <f>'4M - SPS'!N98</f>
        <v>4.7689000000000002E-2</v>
      </c>
      <c r="O98" s="540">
        <f>'4M - SPS'!O98</f>
        <v>4.8335000000000003E-2</v>
      </c>
      <c r="P98" s="540">
        <f>'4M - SPS'!P98</f>
        <v>4.8652000000000001E-2</v>
      </c>
      <c r="Q98" s="540">
        <f>'4M - SPS'!Q98</f>
        <v>5.0395000000000002E-2</v>
      </c>
      <c r="R98" s="540">
        <f>'4M - SPS'!R98</f>
        <v>5.2442000000000003E-2</v>
      </c>
      <c r="S98" s="540">
        <f>'4M - SPS'!S98</f>
        <v>5.4066000000000003E-2</v>
      </c>
      <c r="T98" s="353">
        <f>'4M - SPS'!T98</f>
        <v>9.8854999999999998E-2</v>
      </c>
      <c r="U98" s="353">
        <f>'4M - SPS'!U98</f>
        <v>9.4635999999999998E-2</v>
      </c>
      <c r="V98" s="353">
        <f>'4M - SPS'!V98</f>
        <v>9.6814999999999998E-2</v>
      </c>
      <c r="W98" s="353">
        <f>'4M - SPS'!W98</f>
        <v>9.2677999999999996E-2</v>
      </c>
      <c r="X98" s="353">
        <f>'4M - SPS'!X98</f>
        <v>5.2706999999999997E-2</v>
      </c>
      <c r="Y98" s="353">
        <f>'4M - SPS'!Y98</f>
        <v>5.2904E-2</v>
      </c>
      <c r="Z98" s="353">
        <f>'4M - SPS'!Z98</f>
        <v>4.7689000000000002E-2</v>
      </c>
      <c r="AA98" s="353">
        <f>'4M - SPS'!AA98</f>
        <v>4.8335000000000003E-2</v>
      </c>
    </row>
    <row r="99" spans="1:27" x14ac:dyDescent="0.25">
      <c r="A99" s="749"/>
      <c r="B99" s="6" t="str">
        <f t="shared" si="57"/>
        <v>Miscellaneous</v>
      </c>
      <c r="C99" s="478">
        <f>'4M - SPS'!C99</f>
        <v>3.9829999999999997E-2</v>
      </c>
      <c r="D99" s="478">
        <f>'4M - SPS'!D99</f>
        <v>4.0202000000000002E-2</v>
      </c>
      <c r="E99" s="478">
        <f>'4M - SPS'!E99</f>
        <v>4.0568E-2</v>
      </c>
      <c r="F99" s="478">
        <f>'4M - SPS'!F99</f>
        <v>4.1613999999999998E-2</v>
      </c>
      <c r="G99" s="478">
        <f>'4M - SPS'!G99</f>
        <v>4.3744999999999999E-2</v>
      </c>
      <c r="H99" s="540">
        <f>'4M - SPS'!H99</f>
        <v>9.1775999999999996E-2</v>
      </c>
      <c r="I99" s="540">
        <f>'4M - SPS'!I99</f>
        <v>8.8924000000000003E-2</v>
      </c>
      <c r="J99" s="540">
        <f>'4M - SPS'!J99</f>
        <v>9.0119000000000005E-2</v>
      </c>
      <c r="K99" s="540">
        <f>'4M - SPS'!K99</f>
        <v>8.9261999999999994E-2</v>
      </c>
      <c r="L99" s="540">
        <f>'4M - SPS'!L99</f>
        <v>4.8958000000000002E-2</v>
      </c>
      <c r="M99" s="540">
        <f>'4M - SPS'!M99</f>
        <v>4.9664E-2</v>
      </c>
      <c r="N99" s="540">
        <f>'4M - SPS'!N99</f>
        <v>4.5769999999999998E-2</v>
      </c>
      <c r="O99" s="540">
        <f>'4M - SPS'!O99</f>
        <v>4.5504000000000003E-2</v>
      </c>
      <c r="P99" s="540">
        <f>'4M - SPS'!P99</f>
        <v>4.6175000000000001E-2</v>
      </c>
      <c r="Q99" s="540">
        <f>'4M - SPS'!Q99</f>
        <v>4.7510999999999998E-2</v>
      </c>
      <c r="R99" s="540">
        <f>'4M - SPS'!R99</f>
        <v>4.8266000000000003E-2</v>
      </c>
      <c r="S99" s="540">
        <f>'4M - SPS'!S99</f>
        <v>5.0146000000000003E-2</v>
      </c>
      <c r="T99" s="353">
        <f>'4M - SPS'!T99</f>
        <v>9.1775999999999996E-2</v>
      </c>
      <c r="U99" s="353">
        <f>'4M - SPS'!U99</f>
        <v>8.8924000000000003E-2</v>
      </c>
      <c r="V99" s="353">
        <f>'4M - SPS'!V99</f>
        <v>9.0119000000000005E-2</v>
      </c>
      <c r="W99" s="353">
        <f>'4M - SPS'!W99</f>
        <v>8.9261999999999994E-2</v>
      </c>
      <c r="X99" s="353">
        <f>'4M - SPS'!X99</f>
        <v>4.8958000000000002E-2</v>
      </c>
      <c r="Y99" s="353">
        <f>'4M - SPS'!Y99</f>
        <v>4.9664E-2</v>
      </c>
      <c r="Z99" s="353">
        <f>'4M - SPS'!Z99</f>
        <v>4.5769999999999998E-2</v>
      </c>
      <c r="AA99" s="353">
        <f>'4M - SPS'!AA99</f>
        <v>4.5504000000000003E-2</v>
      </c>
    </row>
    <row r="100" spans="1:27" x14ac:dyDescent="0.25">
      <c r="A100" s="749"/>
      <c r="B100" s="6" t="str">
        <f t="shared" si="57"/>
        <v>Motors</v>
      </c>
      <c r="C100" s="478">
        <f>'4M - SPS'!C100</f>
        <v>3.9829999999999997E-2</v>
      </c>
      <c r="D100" s="478">
        <f>'4M - SPS'!D100</f>
        <v>4.0202000000000002E-2</v>
      </c>
      <c r="E100" s="478">
        <f>'4M - SPS'!E100</f>
        <v>4.0568E-2</v>
      </c>
      <c r="F100" s="478">
        <f>'4M - SPS'!F100</f>
        <v>4.1613999999999998E-2</v>
      </c>
      <c r="G100" s="478">
        <f>'4M - SPS'!G100</f>
        <v>4.3744999999999999E-2</v>
      </c>
      <c r="H100" s="540">
        <f>'4M - SPS'!H100</f>
        <v>9.1775999999999996E-2</v>
      </c>
      <c r="I100" s="540">
        <f>'4M - SPS'!I100</f>
        <v>8.8924000000000003E-2</v>
      </c>
      <c r="J100" s="540">
        <f>'4M - SPS'!J100</f>
        <v>9.0119000000000005E-2</v>
      </c>
      <c r="K100" s="540">
        <f>'4M - SPS'!K100</f>
        <v>8.9261999999999994E-2</v>
      </c>
      <c r="L100" s="540">
        <f>'4M - SPS'!L100</f>
        <v>4.8958000000000002E-2</v>
      </c>
      <c r="M100" s="540">
        <f>'4M - SPS'!M100</f>
        <v>4.9664E-2</v>
      </c>
      <c r="N100" s="540">
        <f>'4M - SPS'!N100</f>
        <v>4.5769999999999998E-2</v>
      </c>
      <c r="O100" s="540">
        <f>'4M - SPS'!O100</f>
        <v>4.5504000000000003E-2</v>
      </c>
      <c r="P100" s="540">
        <f>'4M - SPS'!P100</f>
        <v>4.6175000000000001E-2</v>
      </c>
      <c r="Q100" s="540">
        <f>'4M - SPS'!Q100</f>
        <v>4.7510999999999998E-2</v>
      </c>
      <c r="R100" s="540">
        <f>'4M - SPS'!R100</f>
        <v>4.8266000000000003E-2</v>
      </c>
      <c r="S100" s="540">
        <f>'4M - SPS'!S100</f>
        <v>5.0146000000000003E-2</v>
      </c>
      <c r="T100" s="353">
        <f>'4M - SPS'!T100</f>
        <v>9.1775999999999996E-2</v>
      </c>
      <c r="U100" s="353">
        <f>'4M - SPS'!U100</f>
        <v>8.8924000000000003E-2</v>
      </c>
      <c r="V100" s="353">
        <f>'4M - SPS'!V100</f>
        <v>9.0119000000000005E-2</v>
      </c>
      <c r="W100" s="353">
        <f>'4M - SPS'!W100</f>
        <v>8.9261999999999994E-2</v>
      </c>
      <c r="X100" s="353">
        <f>'4M - SPS'!X100</f>
        <v>4.8958000000000002E-2</v>
      </c>
      <c r="Y100" s="353">
        <f>'4M - SPS'!Y100</f>
        <v>4.9664E-2</v>
      </c>
      <c r="Z100" s="353">
        <f>'4M - SPS'!Z100</f>
        <v>4.5769999999999998E-2</v>
      </c>
      <c r="AA100" s="353">
        <f>'4M - SPS'!AA100</f>
        <v>4.5504000000000003E-2</v>
      </c>
    </row>
    <row r="101" spans="1:27" x14ac:dyDescent="0.25">
      <c r="A101" s="749"/>
      <c r="B101" s="6" t="str">
        <f t="shared" si="57"/>
        <v>Process</v>
      </c>
      <c r="C101" s="478">
        <f>'4M - SPS'!C101</f>
        <v>3.9829999999999997E-2</v>
      </c>
      <c r="D101" s="478">
        <f>'4M - SPS'!D101</f>
        <v>4.0202000000000002E-2</v>
      </c>
      <c r="E101" s="478">
        <f>'4M - SPS'!E101</f>
        <v>4.0568E-2</v>
      </c>
      <c r="F101" s="478">
        <f>'4M - SPS'!F101</f>
        <v>4.1613999999999998E-2</v>
      </c>
      <c r="G101" s="478">
        <f>'4M - SPS'!G101</f>
        <v>4.3744999999999999E-2</v>
      </c>
      <c r="H101" s="540">
        <f>'4M - SPS'!H101</f>
        <v>9.1775999999999996E-2</v>
      </c>
      <c r="I101" s="540">
        <f>'4M - SPS'!I101</f>
        <v>8.8924000000000003E-2</v>
      </c>
      <c r="J101" s="540">
        <f>'4M - SPS'!J101</f>
        <v>9.0119000000000005E-2</v>
      </c>
      <c r="K101" s="540">
        <f>'4M - SPS'!K101</f>
        <v>8.9261999999999994E-2</v>
      </c>
      <c r="L101" s="540">
        <f>'4M - SPS'!L101</f>
        <v>4.8958000000000002E-2</v>
      </c>
      <c r="M101" s="540">
        <f>'4M - SPS'!M101</f>
        <v>4.9664E-2</v>
      </c>
      <c r="N101" s="540">
        <f>'4M - SPS'!N101</f>
        <v>4.5769999999999998E-2</v>
      </c>
      <c r="O101" s="540">
        <f>'4M - SPS'!O101</f>
        <v>4.5504000000000003E-2</v>
      </c>
      <c r="P101" s="540">
        <f>'4M - SPS'!P101</f>
        <v>4.6175000000000001E-2</v>
      </c>
      <c r="Q101" s="540">
        <f>'4M - SPS'!Q101</f>
        <v>4.7510999999999998E-2</v>
      </c>
      <c r="R101" s="540">
        <f>'4M - SPS'!R101</f>
        <v>4.8266000000000003E-2</v>
      </c>
      <c r="S101" s="540">
        <f>'4M - SPS'!S101</f>
        <v>5.0146000000000003E-2</v>
      </c>
      <c r="T101" s="353">
        <f>'4M - SPS'!T101</f>
        <v>9.1775999999999996E-2</v>
      </c>
      <c r="U101" s="353">
        <f>'4M - SPS'!U101</f>
        <v>8.8924000000000003E-2</v>
      </c>
      <c r="V101" s="353">
        <f>'4M - SPS'!V101</f>
        <v>9.0119000000000005E-2</v>
      </c>
      <c r="W101" s="353">
        <f>'4M - SPS'!W101</f>
        <v>8.9261999999999994E-2</v>
      </c>
      <c r="X101" s="353">
        <f>'4M - SPS'!X101</f>
        <v>4.8958000000000002E-2</v>
      </c>
      <c r="Y101" s="353">
        <f>'4M - SPS'!Y101</f>
        <v>4.9664E-2</v>
      </c>
      <c r="Z101" s="353">
        <f>'4M - SPS'!Z101</f>
        <v>4.5769999999999998E-2</v>
      </c>
      <c r="AA101" s="353">
        <f>'4M - SPS'!AA101</f>
        <v>4.5504000000000003E-2</v>
      </c>
    </row>
    <row r="102" spans="1:27" x14ac:dyDescent="0.25">
      <c r="A102" s="749"/>
      <c r="B102" s="6" t="str">
        <f t="shared" si="57"/>
        <v>Refrigeration</v>
      </c>
      <c r="C102" s="478">
        <f>'4M - SPS'!C102</f>
        <v>3.7731000000000001E-2</v>
      </c>
      <c r="D102" s="478">
        <f>'4M - SPS'!D102</f>
        <v>3.7999999999999999E-2</v>
      </c>
      <c r="E102" s="478">
        <f>'4M - SPS'!E102</f>
        <v>3.9366999999999999E-2</v>
      </c>
      <c r="F102" s="478">
        <f>'4M - SPS'!F102</f>
        <v>4.0410000000000001E-2</v>
      </c>
      <c r="G102" s="478">
        <f>'4M - SPS'!G102</f>
        <v>4.1471000000000001E-2</v>
      </c>
      <c r="H102" s="540">
        <f>'4M - SPS'!H102</f>
        <v>8.6664000000000005E-2</v>
      </c>
      <c r="I102" s="540">
        <f>'4M - SPS'!I102</f>
        <v>8.3682000000000006E-2</v>
      </c>
      <c r="J102" s="540">
        <f>'4M - SPS'!J102</f>
        <v>8.5294999999999996E-2</v>
      </c>
      <c r="K102" s="540">
        <f>'4M - SPS'!K102</f>
        <v>8.4197999999999995E-2</v>
      </c>
      <c r="L102" s="540">
        <f>'4M - SPS'!L102</f>
        <v>4.6477999999999998E-2</v>
      </c>
      <c r="M102" s="540">
        <f>'4M - SPS'!M102</f>
        <v>4.7128999999999997E-2</v>
      </c>
      <c r="N102" s="540">
        <f>'4M - SPS'!N102</f>
        <v>4.3395000000000003E-2</v>
      </c>
      <c r="O102" s="540">
        <f>'4M - SPS'!O102</f>
        <v>4.3159999999999997E-2</v>
      </c>
      <c r="P102" s="540">
        <f>'4M - SPS'!P102</f>
        <v>4.3653999999999998E-2</v>
      </c>
      <c r="Q102" s="540">
        <f>'4M - SPS'!Q102</f>
        <v>4.6134000000000001E-2</v>
      </c>
      <c r="R102" s="540">
        <f>'4M - SPS'!R102</f>
        <v>4.6808000000000002E-2</v>
      </c>
      <c r="S102" s="540">
        <f>'4M - SPS'!S102</f>
        <v>4.7559999999999998E-2</v>
      </c>
      <c r="T102" s="353">
        <f>'4M - SPS'!T102</f>
        <v>8.6664000000000005E-2</v>
      </c>
      <c r="U102" s="353">
        <f>'4M - SPS'!U102</f>
        <v>8.3682000000000006E-2</v>
      </c>
      <c r="V102" s="353">
        <f>'4M - SPS'!V102</f>
        <v>8.5294999999999996E-2</v>
      </c>
      <c r="W102" s="353">
        <f>'4M - SPS'!W102</f>
        <v>8.4197999999999995E-2</v>
      </c>
      <c r="X102" s="353">
        <f>'4M - SPS'!X102</f>
        <v>4.6477999999999998E-2</v>
      </c>
      <c r="Y102" s="353">
        <f>'4M - SPS'!Y102</f>
        <v>4.7128999999999997E-2</v>
      </c>
      <c r="Z102" s="353">
        <f>'4M - SPS'!Z102</f>
        <v>4.3395000000000003E-2</v>
      </c>
      <c r="AA102" s="353">
        <f>'4M - SPS'!AA102</f>
        <v>4.3159999999999997E-2</v>
      </c>
    </row>
    <row r="103" spans="1:27" ht="15.75" thickBot="1" x14ac:dyDescent="0.3">
      <c r="A103" s="750"/>
      <c r="B103" s="10" t="str">
        <f t="shared" si="57"/>
        <v>Water Heating</v>
      </c>
      <c r="C103" s="476">
        <f>'4M - SPS'!C103</f>
        <v>3.9265000000000001E-2</v>
      </c>
      <c r="D103" s="476">
        <f>'4M - SPS'!D103</f>
        <v>4.0346E-2</v>
      </c>
      <c r="E103" s="476">
        <f>'4M - SPS'!E103</f>
        <v>4.2657E-2</v>
      </c>
      <c r="F103" s="476">
        <f>'4M - SPS'!F103</f>
        <v>4.4724E-2</v>
      </c>
      <c r="G103" s="476">
        <f>'4M - SPS'!G103</f>
        <v>4.6117999999999999E-2</v>
      </c>
      <c r="H103" s="539">
        <f>'4M - SPS'!H103</f>
        <v>0.10044500000000001</v>
      </c>
      <c r="I103" s="539">
        <f>'4M - SPS'!I103</f>
        <v>9.4736000000000001E-2</v>
      </c>
      <c r="J103" s="539">
        <f>'4M - SPS'!J103</f>
        <v>9.8522999999999999E-2</v>
      </c>
      <c r="K103" s="539">
        <f>'4M - SPS'!K103</f>
        <v>9.5055000000000001E-2</v>
      </c>
      <c r="L103" s="539">
        <f>'4M - SPS'!L103</f>
        <v>5.1507999999999998E-2</v>
      </c>
      <c r="M103" s="539">
        <f>'4M - SPS'!M103</f>
        <v>5.2333999999999999E-2</v>
      </c>
      <c r="N103" s="539">
        <f>'4M - SPS'!N103</f>
        <v>4.6092000000000001E-2</v>
      </c>
      <c r="O103" s="539">
        <f>'4M - SPS'!O103</f>
        <v>4.4920000000000002E-2</v>
      </c>
      <c r="P103" s="539">
        <f>'4M - SPS'!P103</f>
        <v>4.6327E-2</v>
      </c>
      <c r="Q103" s="539">
        <f>'4M - SPS'!Q103</f>
        <v>4.9966999999999998E-2</v>
      </c>
      <c r="R103" s="539">
        <f>'4M - SPS'!R103</f>
        <v>5.1763999999999998E-2</v>
      </c>
      <c r="S103" s="539">
        <f>'4M - SPS'!S103</f>
        <v>5.2845000000000003E-2</v>
      </c>
      <c r="T103" s="351">
        <f>'4M - SPS'!T103</f>
        <v>0.10044500000000001</v>
      </c>
      <c r="U103" s="351">
        <f>'4M - SPS'!U103</f>
        <v>9.4736000000000001E-2</v>
      </c>
      <c r="V103" s="351">
        <f>'4M - SPS'!V103</f>
        <v>9.8522999999999999E-2</v>
      </c>
      <c r="W103" s="351">
        <f>'4M - SPS'!W103</f>
        <v>9.5055000000000001E-2</v>
      </c>
      <c r="X103" s="351">
        <f>'4M - SPS'!X103</f>
        <v>5.1507999999999998E-2</v>
      </c>
      <c r="Y103" s="351">
        <f>'4M - SPS'!Y103</f>
        <v>5.2333999999999999E-2</v>
      </c>
      <c r="Z103" s="351">
        <f>'4M - SPS'!Z103</f>
        <v>4.6092000000000001E-2</v>
      </c>
      <c r="AA103" s="351">
        <f>'4M - SPS'!AA103</f>
        <v>4.4920000000000002E-2</v>
      </c>
    </row>
    <row r="104" spans="1:27" x14ac:dyDescent="0.25">
      <c r="C104" s="475" t="s">
        <v>262</v>
      </c>
      <c r="H104" s="537" t="s">
        <v>289</v>
      </c>
    </row>
    <row r="105" spans="1:27" ht="15.75" thickBot="1" x14ac:dyDescent="0.3">
      <c r="A105" s="489" t="s">
        <v>266</v>
      </c>
      <c r="B105" s="368"/>
      <c r="C105" s="368"/>
      <c r="E105" s="137"/>
    </row>
    <row r="106" spans="1:27" s="294" customFormat="1" ht="19.5" thickBot="1" x14ac:dyDescent="0.3">
      <c r="A106" s="297" t="s">
        <v>209</v>
      </c>
      <c r="B106" s="329" t="s">
        <v>13</v>
      </c>
      <c r="C106" s="330">
        <f>'1M - RES'!C79</f>
        <v>1</v>
      </c>
      <c r="D106" s="330">
        <f>C106</f>
        <v>1</v>
      </c>
      <c r="E106" s="293">
        <f t="shared" ref="E106:AA106" si="58">D106</f>
        <v>1</v>
      </c>
      <c r="F106" s="331">
        <f t="shared" si="58"/>
        <v>1</v>
      </c>
      <c r="G106" s="331">
        <f t="shared" si="58"/>
        <v>1</v>
      </c>
      <c r="H106" s="331">
        <f t="shared" si="58"/>
        <v>1</v>
      </c>
      <c r="I106" s="331">
        <f t="shared" si="58"/>
        <v>1</v>
      </c>
      <c r="J106" s="331">
        <f t="shared" si="58"/>
        <v>1</v>
      </c>
      <c r="K106" s="331">
        <f t="shared" si="58"/>
        <v>1</v>
      </c>
      <c r="L106" s="331">
        <f t="shared" si="58"/>
        <v>1</v>
      </c>
      <c r="M106" s="331">
        <f t="shared" si="58"/>
        <v>1</v>
      </c>
      <c r="N106" s="331">
        <f t="shared" si="58"/>
        <v>1</v>
      </c>
      <c r="O106" s="331">
        <f t="shared" si="58"/>
        <v>1</v>
      </c>
      <c r="P106" s="331">
        <f t="shared" si="58"/>
        <v>1</v>
      </c>
      <c r="Q106" s="331">
        <f t="shared" si="58"/>
        <v>1</v>
      </c>
      <c r="R106" s="331">
        <f t="shared" si="58"/>
        <v>1</v>
      </c>
      <c r="S106" s="331">
        <f t="shared" si="58"/>
        <v>1</v>
      </c>
      <c r="T106" s="331">
        <f t="shared" si="58"/>
        <v>1</v>
      </c>
      <c r="U106" s="331">
        <f t="shared" si="58"/>
        <v>1</v>
      </c>
      <c r="V106" s="331">
        <f t="shared" si="58"/>
        <v>1</v>
      </c>
      <c r="W106" s="331">
        <f t="shared" si="58"/>
        <v>1</v>
      </c>
      <c r="X106" s="331">
        <f t="shared" si="58"/>
        <v>1</v>
      </c>
      <c r="Y106" s="331">
        <f t="shared" si="58"/>
        <v>1</v>
      </c>
      <c r="Z106" s="331">
        <f t="shared" si="58"/>
        <v>1</v>
      </c>
      <c r="AA106" s="331">
        <f t="shared" si="58"/>
        <v>1</v>
      </c>
    </row>
    <row r="107" spans="1:27" x14ac:dyDescent="0.25">
      <c r="B107" s="68"/>
      <c r="C107" s="68"/>
      <c r="D107" s="68"/>
      <c r="E107" s="68"/>
      <c r="F107" s="68"/>
      <c r="G107" s="68"/>
      <c r="H107" s="68"/>
      <c r="I107" s="68"/>
      <c r="J107" s="68"/>
      <c r="K107" s="68"/>
      <c r="L107" s="68"/>
      <c r="M107" s="68"/>
      <c r="N107" s="68"/>
      <c r="O107" s="68"/>
      <c r="P107" s="68"/>
      <c r="Q107" s="68"/>
      <c r="R107" s="68"/>
      <c r="S107" s="68"/>
      <c r="T107" s="68"/>
      <c r="U107" s="68"/>
      <c r="V107" s="68"/>
      <c r="W107" s="68"/>
      <c r="X107" s="68"/>
      <c r="Y107" s="68"/>
      <c r="Z107" s="68"/>
      <c r="AA107" s="68"/>
    </row>
    <row r="108" spans="1:27" ht="15.75" thickBot="1" x14ac:dyDescent="0.3">
      <c r="A108" s="299" t="s">
        <v>162</v>
      </c>
      <c r="B108" s="295"/>
      <c r="C108" s="295"/>
      <c r="D108" s="295"/>
      <c r="E108" s="295"/>
      <c r="F108" s="295"/>
      <c r="G108" s="295"/>
      <c r="H108" s="295"/>
      <c r="I108" s="295"/>
      <c r="J108" s="290"/>
      <c r="K108" s="222"/>
      <c r="L108" s="222"/>
      <c r="M108" s="222"/>
      <c r="N108" s="222"/>
      <c r="O108" s="222"/>
      <c r="P108" s="222"/>
      <c r="Q108" s="222"/>
      <c r="R108" s="222"/>
      <c r="S108" s="222"/>
      <c r="T108" s="222"/>
      <c r="U108" s="222"/>
      <c r="V108" s="222"/>
      <c r="W108" s="222"/>
      <c r="X108" s="222"/>
      <c r="Y108" s="222"/>
      <c r="Z108" s="222"/>
      <c r="AA108" s="222"/>
    </row>
    <row r="109" spans="1:27" ht="16.5" thickBot="1" x14ac:dyDescent="0.3">
      <c r="A109" s="739" t="s">
        <v>15</v>
      </c>
      <c r="B109" s="313" t="s">
        <v>10</v>
      </c>
      <c r="C109" s="102">
        <f>C$2</f>
        <v>45658</v>
      </c>
      <c r="D109" s="102">
        <f t="shared" ref="D109:AA109" si="59">D$2</f>
        <v>45689</v>
      </c>
      <c r="E109" s="102">
        <f t="shared" si="59"/>
        <v>45717</v>
      </c>
      <c r="F109" s="102">
        <f t="shared" si="59"/>
        <v>45748</v>
      </c>
      <c r="G109" s="102">
        <f t="shared" si="59"/>
        <v>45778</v>
      </c>
      <c r="H109" s="102">
        <f t="shared" si="59"/>
        <v>45809</v>
      </c>
      <c r="I109" s="102">
        <f t="shared" si="59"/>
        <v>45839</v>
      </c>
      <c r="J109" s="102">
        <f t="shared" si="59"/>
        <v>45870</v>
      </c>
      <c r="K109" s="102">
        <f t="shared" si="59"/>
        <v>45901</v>
      </c>
      <c r="L109" s="102">
        <f t="shared" si="59"/>
        <v>45931</v>
      </c>
      <c r="M109" s="102">
        <f t="shared" si="59"/>
        <v>45962</v>
      </c>
      <c r="N109" s="102">
        <f t="shared" si="59"/>
        <v>45992</v>
      </c>
      <c r="O109" s="102">
        <f t="shared" si="59"/>
        <v>46023</v>
      </c>
      <c r="P109" s="102">
        <f t="shared" si="59"/>
        <v>46054</v>
      </c>
      <c r="Q109" s="102">
        <f t="shared" si="59"/>
        <v>46082</v>
      </c>
      <c r="R109" s="102">
        <f t="shared" si="59"/>
        <v>46113</v>
      </c>
      <c r="S109" s="102">
        <f t="shared" si="59"/>
        <v>46143</v>
      </c>
      <c r="T109" s="102">
        <f t="shared" si="59"/>
        <v>46174</v>
      </c>
      <c r="U109" s="102">
        <f t="shared" si="59"/>
        <v>46204</v>
      </c>
      <c r="V109" s="102">
        <f t="shared" si="59"/>
        <v>46235</v>
      </c>
      <c r="W109" s="102">
        <f t="shared" si="59"/>
        <v>46266</v>
      </c>
      <c r="X109" s="102">
        <f t="shared" si="59"/>
        <v>46296</v>
      </c>
      <c r="Y109" s="102">
        <f t="shared" si="59"/>
        <v>46327</v>
      </c>
      <c r="Z109" s="102">
        <f t="shared" si="59"/>
        <v>46357</v>
      </c>
      <c r="AA109" s="102">
        <f t="shared" si="59"/>
        <v>46388</v>
      </c>
    </row>
    <row r="110" spans="1:27" ht="15" customHeight="1" x14ac:dyDescent="0.25">
      <c r="A110" s="740"/>
      <c r="B110" s="317" t="str">
        <f t="shared" ref="B110:B123" si="60">B39</f>
        <v>Air Comp</v>
      </c>
      <c r="C110" s="13">
        <f>C57*C75*C91*C$106</f>
        <v>0</v>
      </c>
      <c r="D110" s="13">
        <f t="shared" ref="D110:AA110" si="61">D57*D75*D91*D$106</f>
        <v>0</v>
      </c>
      <c r="E110" s="13">
        <f t="shared" si="61"/>
        <v>0</v>
      </c>
      <c r="F110" s="13">
        <f t="shared" si="61"/>
        <v>0</v>
      </c>
      <c r="G110" s="13">
        <f t="shared" si="61"/>
        <v>0</v>
      </c>
      <c r="H110" s="13">
        <f t="shared" si="61"/>
        <v>0</v>
      </c>
      <c r="I110" s="13">
        <f t="shared" si="61"/>
        <v>0</v>
      </c>
      <c r="J110" s="13">
        <f t="shared" si="61"/>
        <v>0</v>
      </c>
      <c r="K110" s="13">
        <f t="shared" si="61"/>
        <v>0</v>
      </c>
      <c r="L110" s="13">
        <f t="shared" si="61"/>
        <v>0</v>
      </c>
      <c r="M110" s="13">
        <f t="shared" si="61"/>
        <v>0</v>
      </c>
      <c r="N110" s="13">
        <f t="shared" si="61"/>
        <v>0</v>
      </c>
      <c r="O110" s="13">
        <f t="shared" si="61"/>
        <v>0</v>
      </c>
      <c r="P110" s="13">
        <f t="shared" si="61"/>
        <v>0</v>
      </c>
      <c r="Q110" s="13">
        <f t="shared" si="61"/>
        <v>0</v>
      </c>
      <c r="R110" s="13">
        <f t="shared" si="61"/>
        <v>0</v>
      </c>
      <c r="S110" s="13">
        <f t="shared" si="61"/>
        <v>0</v>
      </c>
      <c r="T110" s="13">
        <f t="shared" si="61"/>
        <v>0</v>
      </c>
      <c r="U110" s="13">
        <f t="shared" si="61"/>
        <v>0</v>
      </c>
      <c r="V110" s="13">
        <f t="shared" si="61"/>
        <v>0</v>
      </c>
      <c r="W110" s="13">
        <f t="shared" si="61"/>
        <v>0</v>
      </c>
      <c r="X110" s="13">
        <f t="shared" si="61"/>
        <v>0</v>
      </c>
      <c r="Y110" s="13">
        <f t="shared" si="61"/>
        <v>0</v>
      </c>
      <c r="Z110" s="13">
        <f t="shared" si="61"/>
        <v>0</v>
      </c>
      <c r="AA110" s="13">
        <f t="shared" si="61"/>
        <v>0</v>
      </c>
    </row>
    <row r="111" spans="1:27" ht="15.75" x14ac:dyDescent="0.25">
      <c r="A111" s="740"/>
      <c r="B111" s="8" t="str">
        <f t="shared" si="60"/>
        <v>Building Shell</v>
      </c>
      <c r="C111" s="13">
        <f t="shared" ref="C111:AA111" si="62">C58*C76*C92*C$106</f>
        <v>0</v>
      </c>
      <c r="D111" s="13">
        <f t="shared" si="62"/>
        <v>0</v>
      </c>
      <c r="E111" s="13">
        <f t="shared" si="62"/>
        <v>0</v>
      </c>
      <c r="F111" s="13">
        <f t="shared" si="62"/>
        <v>0</v>
      </c>
      <c r="G111" s="13">
        <f t="shared" si="62"/>
        <v>0</v>
      </c>
      <c r="H111" s="13">
        <f t="shared" si="62"/>
        <v>0</v>
      </c>
      <c r="I111" s="13">
        <f t="shared" si="62"/>
        <v>0</v>
      </c>
      <c r="J111" s="13">
        <f t="shared" si="62"/>
        <v>0</v>
      </c>
      <c r="K111" s="13">
        <f t="shared" si="62"/>
        <v>0</v>
      </c>
      <c r="L111" s="13">
        <f t="shared" si="62"/>
        <v>0</v>
      </c>
      <c r="M111" s="13">
        <f t="shared" si="62"/>
        <v>0</v>
      </c>
      <c r="N111" s="13">
        <f t="shared" si="62"/>
        <v>0</v>
      </c>
      <c r="O111" s="13">
        <f t="shared" si="62"/>
        <v>0</v>
      </c>
      <c r="P111" s="13">
        <f t="shared" si="62"/>
        <v>0</v>
      </c>
      <c r="Q111" s="13">
        <f t="shared" si="62"/>
        <v>0</v>
      </c>
      <c r="R111" s="13">
        <f t="shared" si="62"/>
        <v>0</v>
      </c>
      <c r="S111" s="13">
        <f t="shared" si="62"/>
        <v>0</v>
      </c>
      <c r="T111" s="13">
        <f t="shared" si="62"/>
        <v>0</v>
      </c>
      <c r="U111" s="13">
        <f t="shared" si="62"/>
        <v>0</v>
      </c>
      <c r="V111" s="13">
        <f t="shared" si="62"/>
        <v>0</v>
      </c>
      <c r="W111" s="13">
        <f t="shared" si="62"/>
        <v>0</v>
      </c>
      <c r="X111" s="13">
        <f t="shared" si="62"/>
        <v>0</v>
      </c>
      <c r="Y111" s="13">
        <f t="shared" si="62"/>
        <v>0</v>
      </c>
      <c r="Z111" s="13">
        <f t="shared" si="62"/>
        <v>0</v>
      </c>
      <c r="AA111" s="13">
        <f t="shared" si="62"/>
        <v>0</v>
      </c>
    </row>
    <row r="112" spans="1:27" ht="15.75" x14ac:dyDescent="0.25">
      <c r="A112" s="740"/>
      <c r="B112" s="8" t="str">
        <f t="shared" si="60"/>
        <v>Cooking</v>
      </c>
      <c r="C112" s="13">
        <f t="shared" ref="C112:AA112" si="63">C59*C77*C93*C$106</f>
        <v>0</v>
      </c>
      <c r="D112" s="13">
        <f t="shared" si="63"/>
        <v>0</v>
      </c>
      <c r="E112" s="13">
        <f t="shared" si="63"/>
        <v>0</v>
      </c>
      <c r="F112" s="13">
        <f t="shared" si="63"/>
        <v>0</v>
      </c>
      <c r="G112" s="13">
        <f t="shared" si="63"/>
        <v>0</v>
      </c>
      <c r="H112" s="13">
        <f t="shared" si="63"/>
        <v>0</v>
      </c>
      <c r="I112" s="13">
        <f t="shared" si="63"/>
        <v>0</v>
      </c>
      <c r="J112" s="13">
        <f t="shared" si="63"/>
        <v>0</v>
      </c>
      <c r="K112" s="13">
        <f t="shared" si="63"/>
        <v>0</v>
      </c>
      <c r="L112" s="13">
        <f t="shared" si="63"/>
        <v>0</v>
      </c>
      <c r="M112" s="13">
        <f t="shared" si="63"/>
        <v>0</v>
      </c>
      <c r="N112" s="13">
        <f t="shared" si="63"/>
        <v>0</v>
      </c>
      <c r="O112" s="13">
        <f t="shared" si="63"/>
        <v>0</v>
      </c>
      <c r="P112" s="13">
        <f t="shared" si="63"/>
        <v>0</v>
      </c>
      <c r="Q112" s="13">
        <f t="shared" si="63"/>
        <v>0</v>
      </c>
      <c r="R112" s="13">
        <f t="shared" si="63"/>
        <v>0</v>
      </c>
      <c r="S112" s="13">
        <f t="shared" si="63"/>
        <v>0</v>
      </c>
      <c r="T112" s="13">
        <f t="shared" si="63"/>
        <v>0</v>
      </c>
      <c r="U112" s="13">
        <f t="shared" si="63"/>
        <v>0</v>
      </c>
      <c r="V112" s="13">
        <f t="shared" si="63"/>
        <v>0</v>
      </c>
      <c r="W112" s="13">
        <f t="shared" si="63"/>
        <v>0</v>
      </c>
      <c r="X112" s="13">
        <f t="shared" si="63"/>
        <v>0</v>
      </c>
      <c r="Y112" s="13">
        <f t="shared" si="63"/>
        <v>0</v>
      </c>
      <c r="Z112" s="13">
        <f t="shared" si="63"/>
        <v>0</v>
      </c>
      <c r="AA112" s="13">
        <f t="shared" si="63"/>
        <v>0</v>
      </c>
    </row>
    <row r="113" spans="1:27" ht="15.75" x14ac:dyDescent="0.25">
      <c r="A113" s="740"/>
      <c r="B113" s="8" t="str">
        <f t="shared" si="60"/>
        <v>Cooling</v>
      </c>
      <c r="C113" s="13">
        <f t="shared" ref="C113:AA113" si="64">C60*C78*C94*C$106</f>
        <v>0</v>
      </c>
      <c r="D113" s="13">
        <f t="shared" si="64"/>
        <v>0</v>
      </c>
      <c r="E113" s="13">
        <f t="shared" si="64"/>
        <v>0</v>
      </c>
      <c r="F113" s="13">
        <f t="shared" si="64"/>
        <v>0</v>
      </c>
      <c r="G113" s="13">
        <f t="shared" si="64"/>
        <v>0</v>
      </c>
      <c r="H113" s="13">
        <f t="shared" si="64"/>
        <v>0</v>
      </c>
      <c r="I113" s="13">
        <f t="shared" si="64"/>
        <v>0</v>
      </c>
      <c r="J113" s="13">
        <f t="shared" si="64"/>
        <v>0</v>
      </c>
      <c r="K113" s="13">
        <f t="shared" si="64"/>
        <v>0</v>
      </c>
      <c r="L113" s="13">
        <f t="shared" si="64"/>
        <v>0</v>
      </c>
      <c r="M113" s="13">
        <f t="shared" si="64"/>
        <v>0</v>
      </c>
      <c r="N113" s="13">
        <f t="shared" si="64"/>
        <v>0</v>
      </c>
      <c r="O113" s="13">
        <f t="shared" si="64"/>
        <v>0</v>
      </c>
      <c r="P113" s="13">
        <f t="shared" si="64"/>
        <v>0</v>
      </c>
      <c r="Q113" s="13">
        <f t="shared" si="64"/>
        <v>0</v>
      </c>
      <c r="R113" s="13">
        <f t="shared" si="64"/>
        <v>0</v>
      </c>
      <c r="S113" s="13">
        <f t="shared" si="64"/>
        <v>0</v>
      </c>
      <c r="T113" s="13">
        <f t="shared" si="64"/>
        <v>0</v>
      </c>
      <c r="U113" s="13">
        <f t="shared" si="64"/>
        <v>0</v>
      </c>
      <c r="V113" s="13">
        <f t="shared" si="64"/>
        <v>0</v>
      </c>
      <c r="W113" s="13">
        <f t="shared" si="64"/>
        <v>0</v>
      </c>
      <c r="X113" s="13">
        <f t="shared" si="64"/>
        <v>0</v>
      </c>
      <c r="Y113" s="13">
        <f t="shared" si="64"/>
        <v>0</v>
      </c>
      <c r="Z113" s="13">
        <f t="shared" si="64"/>
        <v>0</v>
      </c>
      <c r="AA113" s="13">
        <f t="shared" si="64"/>
        <v>0</v>
      </c>
    </row>
    <row r="114" spans="1:27" ht="15.75" x14ac:dyDescent="0.25">
      <c r="A114" s="740"/>
      <c r="B114" s="8" t="str">
        <f t="shared" si="60"/>
        <v>Ext Lighting</v>
      </c>
      <c r="C114" s="13">
        <f t="shared" ref="C114:AA114" si="65">C61*C79*C95*C$106</f>
        <v>0</v>
      </c>
      <c r="D114" s="13">
        <f t="shared" si="65"/>
        <v>0</v>
      </c>
      <c r="E114" s="13">
        <f t="shared" si="65"/>
        <v>0</v>
      </c>
      <c r="F114" s="13">
        <f t="shared" si="65"/>
        <v>0</v>
      </c>
      <c r="G114" s="13">
        <f t="shared" si="65"/>
        <v>0</v>
      </c>
      <c r="H114" s="13">
        <f t="shared" si="65"/>
        <v>0</v>
      </c>
      <c r="I114" s="13">
        <f t="shared" si="65"/>
        <v>0</v>
      </c>
      <c r="J114" s="13">
        <f t="shared" si="65"/>
        <v>0</v>
      </c>
      <c r="K114" s="13">
        <f t="shared" si="65"/>
        <v>0</v>
      </c>
      <c r="L114" s="13">
        <f t="shared" si="65"/>
        <v>0</v>
      </c>
      <c r="M114" s="13">
        <f t="shared" si="65"/>
        <v>0</v>
      </c>
      <c r="N114" s="13">
        <f t="shared" si="65"/>
        <v>0</v>
      </c>
      <c r="O114" s="13">
        <f t="shared" si="65"/>
        <v>0</v>
      </c>
      <c r="P114" s="13">
        <f t="shared" si="65"/>
        <v>0</v>
      </c>
      <c r="Q114" s="13">
        <f t="shared" si="65"/>
        <v>0</v>
      </c>
      <c r="R114" s="13">
        <f t="shared" si="65"/>
        <v>0</v>
      </c>
      <c r="S114" s="13">
        <f t="shared" si="65"/>
        <v>0</v>
      </c>
      <c r="T114" s="13">
        <f t="shared" si="65"/>
        <v>0</v>
      </c>
      <c r="U114" s="13">
        <f t="shared" si="65"/>
        <v>0</v>
      </c>
      <c r="V114" s="13">
        <f t="shared" si="65"/>
        <v>0</v>
      </c>
      <c r="W114" s="13">
        <f t="shared" si="65"/>
        <v>0</v>
      </c>
      <c r="X114" s="13">
        <f t="shared" si="65"/>
        <v>0</v>
      </c>
      <c r="Y114" s="13">
        <f t="shared" si="65"/>
        <v>0</v>
      </c>
      <c r="Z114" s="13">
        <f t="shared" si="65"/>
        <v>0</v>
      </c>
      <c r="AA114" s="13">
        <f t="shared" si="65"/>
        <v>0</v>
      </c>
    </row>
    <row r="115" spans="1:27" ht="15.75" x14ac:dyDescent="0.25">
      <c r="A115" s="740"/>
      <c r="B115" s="8" t="str">
        <f t="shared" si="60"/>
        <v>Heating</v>
      </c>
      <c r="C115" s="13">
        <f t="shared" ref="C115:AA115" si="66">C62*C80*C96*C$106</f>
        <v>0</v>
      </c>
      <c r="D115" s="13">
        <f t="shared" si="66"/>
        <v>0</v>
      </c>
      <c r="E115" s="13">
        <f t="shared" si="66"/>
        <v>0</v>
      </c>
      <c r="F115" s="13">
        <f t="shared" si="66"/>
        <v>0</v>
      </c>
      <c r="G115" s="13">
        <f t="shared" si="66"/>
        <v>0</v>
      </c>
      <c r="H115" s="13">
        <f t="shared" si="66"/>
        <v>0</v>
      </c>
      <c r="I115" s="13">
        <f t="shared" si="66"/>
        <v>0</v>
      </c>
      <c r="J115" s="13">
        <f t="shared" si="66"/>
        <v>0</v>
      </c>
      <c r="K115" s="13">
        <f t="shared" si="66"/>
        <v>0</v>
      </c>
      <c r="L115" s="13">
        <f t="shared" si="66"/>
        <v>0</v>
      </c>
      <c r="M115" s="13">
        <f t="shared" si="66"/>
        <v>0</v>
      </c>
      <c r="N115" s="13">
        <f t="shared" si="66"/>
        <v>0</v>
      </c>
      <c r="O115" s="13">
        <f t="shared" si="66"/>
        <v>0</v>
      </c>
      <c r="P115" s="13">
        <f t="shared" si="66"/>
        <v>0</v>
      </c>
      <c r="Q115" s="13">
        <f t="shared" si="66"/>
        <v>0</v>
      </c>
      <c r="R115" s="13">
        <f t="shared" si="66"/>
        <v>0</v>
      </c>
      <c r="S115" s="13">
        <f t="shared" si="66"/>
        <v>0</v>
      </c>
      <c r="T115" s="13">
        <f t="shared" si="66"/>
        <v>0</v>
      </c>
      <c r="U115" s="13">
        <f t="shared" si="66"/>
        <v>0</v>
      </c>
      <c r="V115" s="13">
        <f t="shared" si="66"/>
        <v>0</v>
      </c>
      <c r="W115" s="13">
        <f t="shared" si="66"/>
        <v>0</v>
      </c>
      <c r="X115" s="13">
        <f t="shared" si="66"/>
        <v>0</v>
      </c>
      <c r="Y115" s="13">
        <f t="shared" si="66"/>
        <v>0</v>
      </c>
      <c r="Z115" s="13">
        <f t="shared" si="66"/>
        <v>0</v>
      </c>
      <c r="AA115" s="13">
        <f t="shared" si="66"/>
        <v>0</v>
      </c>
    </row>
    <row r="116" spans="1:27" ht="15.75" x14ac:dyDescent="0.25">
      <c r="A116" s="740"/>
      <c r="B116" s="8" t="str">
        <f t="shared" si="60"/>
        <v>HVAC</v>
      </c>
      <c r="C116" s="13">
        <f t="shared" ref="C116:AA116" si="67">C63*C81*C97*C$106</f>
        <v>0</v>
      </c>
      <c r="D116" s="13">
        <f t="shared" si="67"/>
        <v>0</v>
      </c>
      <c r="E116" s="13">
        <f t="shared" si="67"/>
        <v>0</v>
      </c>
      <c r="F116" s="13">
        <f t="shared" si="67"/>
        <v>0</v>
      </c>
      <c r="G116" s="13">
        <f t="shared" si="67"/>
        <v>0</v>
      </c>
      <c r="H116" s="13">
        <f t="shared" si="67"/>
        <v>0</v>
      </c>
      <c r="I116" s="13">
        <f t="shared" si="67"/>
        <v>0</v>
      </c>
      <c r="J116" s="13">
        <f t="shared" si="67"/>
        <v>0</v>
      </c>
      <c r="K116" s="13">
        <f t="shared" si="67"/>
        <v>0</v>
      </c>
      <c r="L116" s="13">
        <f t="shared" si="67"/>
        <v>0</v>
      </c>
      <c r="M116" s="13">
        <f t="shared" si="67"/>
        <v>0</v>
      </c>
      <c r="N116" s="13">
        <f t="shared" si="67"/>
        <v>0</v>
      </c>
      <c r="O116" s="13">
        <f t="shared" si="67"/>
        <v>0</v>
      </c>
      <c r="P116" s="13">
        <f t="shared" si="67"/>
        <v>0</v>
      </c>
      <c r="Q116" s="13">
        <f t="shared" si="67"/>
        <v>0</v>
      </c>
      <c r="R116" s="13">
        <f t="shared" si="67"/>
        <v>0</v>
      </c>
      <c r="S116" s="13">
        <f t="shared" si="67"/>
        <v>0</v>
      </c>
      <c r="T116" s="13">
        <f t="shared" si="67"/>
        <v>0</v>
      </c>
      <c r="U116" s="13">
        <f t="shared" si="67"/>
        <v>0</v>
      </c>
      <c r="V116" s="13">
        <f t="shared" si="67"/>
        <v>0</v>
      </c>
      <c r="W116" s="13">
        <f t="shared" si="67"/>
        <v>0</v>
      </c>
      <c r="X116" s="13">
        <f t="shared" si="67"/>
        <v>0</v>
      </c>
      <c r="Y116" s="13">
        <f t="shared" si="67"/>
        <v>0</v>
      </c>
      <c r="Z116" s="13">
        <f t="shared" si="67"/>
        <v>0</v>
      </c>
      <c r="AA116" s="13">
        <f t="shared" si="67"/>
        <v>0</v>
      </c>
    </row>
    <row r="117" spans="1:27" ht="15.75" x14ac:dyDescent="0.25">
      <c r="A117" s="740"/>
      <c r="B117" s="8" t="str">
        <f t="shared" si="60"/>
        <v>Lighting</v>
      </c>
      <c r="C117" s="13">
        <f t="shared" ref="C117:AA117" si="68">C64*C82*C98*C$106</f>
        <v>0</v>
      </c>
      <c r="D117" s="13">
        <f t="shared" si="68"/>
        <v>0</v>
      </c>
      <c r="E117" s="13">
        <f t="shared" si="68"/>
        <v>0</v>
      </c>
      <c r="F117" s="13">
        <f t="shared" si="68"/>
        <v>0</v>
      </c>
      <c r="G117" s="13">
        <f t="shared" si="68"/>
        <v>0</v>
      </c>
      <c r="H117" s="13">
        <f t="shared" si="68"/>
        <v>0</v>
      </c>
      <c r="I117" s="13">
        <f t="shared" si="68"/>
        <v>0</v>
      </c>
      <c r="J117" s="13">
        <f t="shared" si="68"/>
        <v>510.06730982592495</v>
      </c>
      <c r="K117" s="13">
        <f t="shared" si="68"/>
        <v>1030.97163539026</v>
      </c>
      <c r="L117" s="13">
        <f t="shared" si="68"/>
        <v>953.00595766622394</v>
      </c>
      <c r="M117" s="13">
        <f t="shared" si="68"/>
        <v>1005.221542355496</v>
      </c>
      <c r="N117" s="13">
        <f t="shared" si="68"/>
        <v>1259.6125246050499</v>
      </c>
      <c r="O117" s="13">
        <f t="shared" si="68"/>
        <v>1720.7899044148928</v>
      </c>
      <c r="P117" s="13">
        <f t="shared" si="68"/>
        <v>1335.8774093522049</v>
      </c>
      <c r="Q117" s="13">
        <f t="shared" si="68"/>
        <v>1502.8348826470417</v>
      </c>
      <c r="R117" s="13">
        <f t="shared" si="68"/>
        <v>1527.1827308706406</v>
      </c>
      <c r="S117" s="13">
        <f t="shared" si="68"/>
        <v>1938.871921506427</v>
      </c>
      <c r="T117" s="13">
        <f t="shared" si="68"/>
        <v>2843.6231261347948</v>
      </c>
      <c r="U117" s="13">
        <f t="shared" si="68"/>
        <v>3464.0870252466848</v>
      </c>
      <c r="V117" s="13">
        <f t="shared" si="68"/>
        <v>2839.4252053925243</v>
      </c>
      <c r="W117" s="13">
        <f t="shared" si="68"/>
        <v>2869.5887691478438</v>
      </c>
      <c r="X117" s="13">
        <f t="shared" si="68"/>
        <v>1886.6268945485419</v>
      </c>
      <c r="Y117" s="13">
        <f t="shared" si="68"/>
        <v>1544.1193091355758</v>
      </c>
      <c r="Z117" s="13">
        <f t="shared" si="68"/>
        <v>1525.8783619570299</v>
      </c>
      <c r="AA117" s="13">
        <f t="shared" si="68"/>
        <v>1720.7899044148928</v>
      </c>
    </row>
    <row r="118" spans="1:27" ht="15.75" x14ac:dyDescent="0.25">
      <c r="A118" s="740"/>
      <c r="B118" s="8" t="str">
        <f t="shared" si="60"/>
        <v>Miscellaneous</v>
      </c>
      <c r="C118" s="13">
        <f t="shared" ref="C118:AA118" si="69">C65*C83*C99*C$106</f>
        <v>0</v>
      </c>
      <c r="D118" s="13">
        <f t="shared" si="69"/>
        <v>0</v>
      </c>
      <c r="E118" s="13">
        <f t="shared" si="69"/>
        <v>0</v>
      </c>
      <c r="F118" s="13">
        <f t="shared" si="69"/>
        <v>0</v>
      </c>
      <c r="G118" s="13">
        <f t="shared" si="69"/>
        <v>0</v>
      </c>
      <c r="H118" s="13">
        <f t="shared" si="69"/>
        <v>0</v>
      </c>
      <c r="I118" s="13">
        <f t="shared" si="69"/>
        <v>0</v>
      </c>
      <c r="J118" s="13">
        <f t="shared" si="69"/>
        <v>0</v>
      </c>
      <c r="K118" s="13">
        <f t="shared" si="69"/>
        <v>0</v>
      </c>
      <c r="L118" s="13">
        <f t="shared" si="69"/>
        <v>0</v>
      </c>
      <c r="M118" s="13">
        <f t="shared" si="69"/>
        <v>0</v>
      </c>
      <c r="N118" s="13">
        <f t="shared" si="69"/>
        <v>0</v>
      </c>
      <c r="O118" s="13">
        <f t="shared" si="69"/>
        <v>0</v>
      </c>
      <c r="P118" s="13">
        <f t="shared" si="69"/>
        <v>0</v>
      </c>
      <c r="Q118" s="13">
        <f t="shared" si="69"/>
        <v>0</v>
      </c>
      <c r="R118" s="13">
        <f t="shared" si="69"/>
        <v>0</v>
      </c>
      <c r="S118" s="13">
        <f t="shared" si="69"/>
        <v>0</v>
      </c>
      <c r="T118" s="13">
        <f t="shared" si="69"/>
        <v>0</v>
      </c>
      <c r="U118" s="13">
        <f t="shared" si="69"/>
        <v>0</v>
      </c>
      <c r="V118" s="13">
        <f t="shared" si="69"/>
        <v>0</v>
      </c>
      <c r="W118" s="13">
        <f t="shared" si="69"/>
        <v>0</v>
      </c>
      <c r="X118" s="13">
        <f t="shared" si="69"/>
        <v>0</v>
      </c>
      <c r="Y118" s="13">
        <f t="shared" si="69"/>
        <v>0</v>
      </c>
      <c r="Z118" s="13">
        <f t="shared" si="69"/>
        <v>0</v>
      </c>
      <c r="AA118" s="13">
        <f t="shared" si="69"/>
        <v>0</v>
      </c>
    </row>
    <row r="119" spans="1:27" ht="15.75" customHeight="1" x14ac:dyDescent="0.25">
      <c r="A119" s="740"/>
      <c r="B119" s="8" t="str">
        <f t="shared" si="60"/>
        <v>Motors</v>
      </c>
      <c r="C119" s="13">
        <f t="shared" ref="C119:AA119" si="70">C66*C84*C100*C$106</f>
        <v>0</v>
      </c>
      <c r="D119" s="13">
        <f t="shared" si="70"/>
        <v>0</v>
      </c>
      <c r="E119" s="13">
        <f t="shared" si="70"/>
        <v>0</v>
      </c>
      <c r="F119" s="13">
        <f t="shared" si="70"/>
        <v>0</v>
      </c>
      <c r="G119" s="13">
        <f t="shared" si="70"/>
        <v>0</v>
      </c>
      <c r="H119" s="13">
        <f t="shared" si="70"/>
        <v>0</v>
      </c>
      <c r="I119" s="13">
        <f t="shared" si="70"/>
        <v>0</v>
      </c>
      <c r="J119" s="13">
        <f t="shared" si="70"/>
        <v>0</v>
      </c>
      <c r="K119" s="13">
        <f t="shared" si="70"/>
        <v>0</v>
      </c>
      <c r="L119" s="13">
        <f t="shared" si="70"/>
        <v>0</v>
      </c>
      <c r="M119" s="13">
        <f t="shared" si="70"/>
        <v>0</v>
      </c>
      <c r="N119" s="13">
        <f t="shared" si="70"/>
        <v>0</v>
      </c>
      <c r="O119" s="13">
        <f t="shared" si="70"/>
        <v>0</v>
      </c>
      <c r="P119" s="13">
        <f t="shared" si="70"/>
        <v>0</v>
      </c>
      <c r="Q119" s="13">
        <f t="shared" si="70"/>
        <v>0</v>
      </c>
      <c r="R119" s="13">
        <f t="shared" si="70"/>
        <v>0</v>
      </c>
      <c r="S119" s="13">
        <f t="shared" si="70"/>
        <v>0</v>
      </c>
      <c r="T119" s="13">
        <f t="shared" si="70"/>
        <v>0</v>
      </c>
      <c r="U119" s="13">
        <f t="shared" si="70"/>
        <v>0</v>
      </c>
      <c r="V119" s="13">
        <f t="shared" si="70"/>
        <v>0</v>
      </c>
      <c r="W119" s="13">
        <f t="shared" si="70"/>
        <v>0</v>
      </c>
      <c r="X119" s="13">
        <f t="shared" si="70"/>
        <v>0</v>
      </c>
      <c r="Y119" s="13">
        <f t="shared" si="70"/>
        <v>0</v>
      </c>
      <c r="Z119" s="13">
        <f t="shared" si="70"/>
        <v>0</v>
      </c>
      <c r="AA119" s="13">
        <f t="shared" si="70"/>
        <v>0</v>
      </c>
    </row>
    <row r="120" spans="1:27" ht="15.75" x14ac:dyDescent="0.25">
      <c r="A120" s="740"/>
      <c r="B120" s="8" t="str">
        <f t="shared" si="60"/>
        <v>Process</v>
      </c>
      <c r="C120" s="13">
        <f t="shared" ref="C120:AA120" si="71">C67*C85*C101*C$106</f>
        <v>0</v>
      </c>
      <c r="D120" s="13">
        <f t="shared" si="71"/>
        <v>0</v>
      </c>
      <c r="E120" s="13">
        <f t="shared" si="71"/>
        <v>0</v>
      </c>
      <c r="F120" s="13">
        <f t="shared" si="71"/>
        <v>0</v>
      </c>
      <c r="G120" s="13">
        <f t="shared" si="71"/>
        <v>0</v>
      </c>
      <c r="H120" s="13">
        <f t="shared" si="71"/>
        <v>0</v>
      </c>
      <c r="I120" s="13">
        <f t="shared" si="71"/>
        <v>0</v>
      </c>
      <c r="J120" s="13">
        <f t="shared" si="71"/>
        <v>0</v>
      </c>
      <c r="K120" s="13">
        <f t="shared" si="71"/>
        <v>0</v>
      </c>
      <c r="L120" s="13">
        <f t="shared" si="71"/>
        <v>0</v>
      </c>
      <c r="M120" s="13">
        <f t="shared" si="71"/>
        <v>0</v>
      </c>
      <c r="N120" s="13">
        <f t="shared" si="71"/>
        <v>0</v>
      </c>
      <c r="O120" s="13">
        <f t="shared" si="71"/>
        <v>0</v>
      </c>
      <c r="P120" s="13">
        <f t="shared" si="71"/>
        <v>0</v>
      </c>
      <c r="Q120" s="13">
        <f t="shared" si="71"/>
        <v>0</v>
      </c>
      <c r="R120" s="13">
        <f t="shared" si="71"/>
        <v>0</v>
      </c>
      <c r="S120" s="13">
        <f t="shared" si="71"/>
        <v>0</v>
      </c>
      <c r="T120" s="13">
        <f t="shared" si="71"/>
        <v>0</v>
      </c>
      <c r="U120" s="13">
        <f t="shared" si="71"/>
        <v>0</v>
      </c>
      <c r="V120" s="13">
        <f t="shared" si="71"/>
        <v>0</v>
      </c>
      <c r="W120" s="13">
        <f t="shared" si="71"/>
        <v>0</v>
      </c>
      <c r="X120" s="13">
        <f t="shared" si="71"/>
        <v>0</v>
      </c>
      <c r="Y120" s="13">
        <f t="shared" si="71"/>
        <v>0</v>
      </c>
      <c r="Z120" s="13">
        <f t="shared" si="71"/>
        <v>0</v>
      </c>
      <c r="AA120" s="13">
        <f t="shared" si="71"/>
        <v>0</v>
      </c>
    </row>
    <row r="121" spans="1:27" ht="15.75" x14ac:dyDescent="0.25">
      <c r="A121" s="740"/>
      <c r="B121" s="8" t="str">
        <f t="shared" si="60"/>
        <v>Refrigeration</v>
      </c>
      <c r="C121" s="13">
        <f t="shared" ref="C121:AA121" si="72">C68*C86*C102*C$106</f>
        <v>0</v>
      </c>
      <c r="D121" s="13">
        <f t="shared" si="72"/>
        <v>0</v>
      </c>
      <c r="E121" s="13">
        <f t="shared" si="72"/>
        <v>0</v>
      </c>
      <c r="F121" s="13">
        <f t="shared" si="72"/>
        <v>0</v>
      </c>
      <c r="G121" s="13">
        <f t="shared" si="72"/>
        <v>0</v>
      </c>
      <c r="H121" s="13">
        <f t="shared" si="72"/>
        <v>0</v>
      </c>
      <c r="I121" s="13">
        <f t="shared" si="72"/>
        <v>0</v>
      </c>
      <c r="J121" s="13">
        <f t="shared" si="72"/>
        <v>0</v>
      </c>
      <c r="K121" s="13">
        <f t="shared" si="72"/>
        <v>0</v>
      </c>
      <c r="L121" s="13">
        <f t="shared" si="72"/>
        <v>0</v>
      </c>
      <c r="M121" s="13">
        <f t="shared" si="72"/>
        <v>0</v>
      </c>
      <c r="N121" s="13">
        <f t="shared" si="72"/>
        <v>0</v>
      </c>
      <c r="O121" s="13">
        <f t="shared" si="72"/>
        <v>0</v>
      </c>
      <c r="P121" s="13">
        <f t="shared" si="72"/>
        <v>0</v>
      </c>
      <c r="Q121" s="13">
        <f t="shared" si="72"/>
        <v>0</v>
      </c>
      <c r="R121" s="13">
        <f t="shared" si="72"/>
        <v>0</v>
      </c>
      <c r="S121" s="13">
        <f t="shared" si="72"/>
        <v>0</v>
      </c>
      <c r="T121" s="13">
        <f t="shared" si="72"/>
        <v>0</v>
      </c>
      <c r="U121" s="13">
        <f t="shared" si="72"/>
        <v>0</v>
      </c>
      <c r="V121" s="13">
        <f t="shared" si="72"/>
        <v>0</v>
      </c>
      <c r="W121" s="13">
        <f t="shared" si="72"/>
        <v>0</v>
      </c>
      <c r="X121" s="13">
        <f t="shared" si="72"/>
        <v>0</v>
      </c>
      <c r="Y121" s="13">
        <f t="shared" si="72"/>
        <v>0</v>
      </c>
      <c r="Z121" s="13">
        <f t="shared" si="72"/>
        <v>0</v>
      </c>
      <c r="AA121" s="13">
        <f t="shared" si="72"/>
        <v>0</v>
      </c>
    </row>
    <row r="122" spans="1:27" ht="15.75" x14ac:dyDescent="0.25">
      <c r="A122" s="740"/>
      <c r="B122" s="8" t="str">
        <f t="shared" si="60"/>
        <v>Water Heating</v>
      </c>
      <c r="C122" s="13">
        <f t="shared" ref="C122:AA122" si="73">C69*C87*C103*C$106</f>
        <v>0</v>
      </c>
      <c r="D122" s="13">
        <f t="shared" si="73"/>
        <v>0</v>
      </c>
      <c r="E122" s="13">
        <f t="shared" si="73"/>
        <v>0</v>
      </c>
      <c r="F122" s="13">
        <f t="shared" si="73"/>
        <v>0</v>
      </c>
      <c r="G122" s="13">
        <f t="shared" si="73"/>
        <v>0</v>
      </c>
      <c r="H122" s="13">
        <f t="shared" si="73"/>
        <v>0</v>
      </c>
      <c r="I122" s="13">
        <f t="shared" si="73"/>
        <v>0</v>
      </c>
      <c r="J122" s="13">
        <f t="shared" si="73"/>
        <v>0</v>
      </c>
      <c r="K122" s="13">
        <f t="shared" si="73"/>
        <v>0</v>
      </c>
      <c r="L122" s="13">
        <f t="shared" si="73"/>
        <v>0</v>
      </c>
      <c r="M122" s="13">
        <f t="shared" si="73"/>
        <v>0</v>
      </c>
      <c r="N122" s="13">
        <f t="shared" si="73"/>
        <v>0</v>
      </c>
      <c r="O122" s="13">
        <f t="shared" si="73"/>
        <v>0</v>
      </c>
      <c r="P122" s="13">
        <f t="shared" si="73"/>
        <v>0</v>
      </c>
      <c r="Q122" s="13">
        <f t="shared" si="73"/>
        <v>0</v>
      </c>
      <c r="R122" s="13">
        <f t="shared" si="73"/>
        <v>0</v>
      </c>
      <c r="S122" s="13">
        <f t="shared" si="73"/>
        <v>0</v>
      </c>
      <c r="T122" s="13">
        <f t="shared" si="73"/>
        <v>0</v>
      </c>
      <c r="U122" s="13">
        <f t="shared" si="73"/>
        <v>0</v>
      </c>
      <c r="V122" s="13">
        <f t="shared" si="73"/>
        <v>0</v>
      </c>
      <c r="W122" s="13">
        <f t="shared" si="73"/>
        <v>0</v>
      </c>
      <c r="X122" s="13">
        <f t="shared" si="73"/>
        <v>0</v>
      </c>
      <c r="Y122" s="13">
        <f t="shared" si="73"/>
        <v>0</v>
      </c>
      <c r="Z122" s="13">
        <f t="shared" si="73"/>
        <v>0</v>
      </c>
      <c r="AA122" s="13">
        <f t="shared" si="73"/>
        <v>0</v>
      </c>
    </row>
    <row r="123" spans="1:27" ht="15.75" customHeight="1" x14ac:dyDescent="0.25">
      <c r="A123" s="740"/>
      <c r="B123" s="8" t="str">
        <f t="shared" si="60"/>
        <v xml:space="preserve"> </v>
      </c>
      <c r="C123" s="2"/>
      <c r="D123" s="2"/>
      <c r="E123" s="2"/>
      <c r="F123" s="2"/>
      <c r="G123" s="2"/>
      <c r="H123" s="2"/>
      <c r="I123" s="2"/>
      <c r="J123" s="2"/>
      <c r="K123" s="2"/>
      <c r="L123" s="2"/>
      <c r="M123" s="2"/>
      <c r="N123" s="2"/>
      <c r="O123" s="2"/>
      <c r="P123" s="2"/>
      <c r="Q123" s="2"/>
      <c r="R123" s="2"/>
      <c r="S123" s="2"/>
      <c r="T123" s="2"/>
      <c r="U123" s="2"/>
      <c r="V123" s="2"/>
      <c r="W123" s="2"/>
      <c r="X123" s="2"/>
      <c r="Y123" s="2"/>
      <c r="Z123" s="2"/>
      <c r="AA123" s="2"/>
    </row>
    <row r="124" spans="1:27" ht="15.75" customHeight="1" x14ac:dyDescent="0.25">
      <c r="A124" s="740"/>
      <c r="B124" s="168" t="s">
        <v>24</v>
      </c>
      <c r="C124" s="13">
        <f>SUM(C110:C123)</f>
        <v>0</v>
      </c>
      <c r="D124" s="13">
        <f>SUM(D110:D123)</f>
        <v>0</v>
      </c>
      <c r="E124" s="13">
        <f t="shared" ref="E124:AA124" si="74">SUM(E110:E123)</f>
        <v>0</v>
      </c>
      <c r="F124" s="13">
        <f t="shared" si="74"/>
        <v>0</v>
      </c>
      <c r="G124" s="13">
        <f t="shared" si="74"/>
        <v>0</v>
      </c>
      <c r="H124" s="13">
        <f t="shared" si="74"/>
        <v>0</v>
      </c>
      <c r="I124" s="13">
        <f t="shared" si="74"/>
        <v>0</v>
      </c>
      <c r="J124" s="13">
        <f t="shared" si="74"/>
        <v>510.06730982592495</v>
      </c>
      <c r="K124" s="13">
        <f t="shared" si="74"/>
        <v>1030.97163539026</v>
      </c>
      <c r="L124" s="13">
        <f t="shared" si="74"/>
        <v>953.00595766622394</v>
      </c>
      <c r="M124" s="13">
        <f t="shared" si="74"/>
        <v>1005.221542355496</v>
      </c>
      <c r="N124" s="13">
        <f t="shared" si="74"/>
        <v>1259.6125246050499</v>
      </c>
      <c r="O124" s="13">
        <f t="shared" si="74"/>
        <v>1720.7899044148928</v>
      </c>
      <c r="P124" s="13">
        <f t="shared" si="74"/>
        <v>1335.8774093522049</v>
      </c>
      <c r="Q124" s="13">
        <f t="shared" si="74"/>
        <v>1502.8348826470417</v>
      </c>
      <c r="R124" s="13">
        <f t="shared" si="74"/>
        <v>1527.1827308706406</v>
      </c>
      <c r="S124" s="13">
        <f t="shared" si="74"/>
        <v>1938.871921506427</v>
      </c>
      <c r="T124" s="13">
        <f t="shared" si="74"/>
        <v>2843.6231261347948</v>
      </c>
      <c r="U124" s="13">
        <f t="shared" si="74"/>
        <v>3464.0870252466848</v>
      </c>
      <c r="V124" s="13">
        <f t="shared" si="74"/>
        <v>2839.4252053925243</v>
      </c>
      <c r="W124" s="13">
        <f t="shared" si="74"/>
        <v>2869.5887691478438</v>
      </c>
      <c r="X124" s="13">
        <f t="shared" si="74"/>
        <v>1886.6268945485419</v>
      </c>
      <c r="Y124" s="13">
        <f t="shared" si="74"/>
        <v>1544.1193091355758</v>
      </c>
      <c r="Z124" s="13">
        <f t="shared" si="74"/>
        <v>1525.8783619570299</v>
      </c>
      <c r="AA124" s="13">
        <f t="shared" si="74"/>
        <v>1720.7899044148928</v>
      </c>
    </row>
    <row r="125" spans="1:27" ht="16.5" customHeight="1" thickBot="1" x14ac:dyDescent="0.3">
      <c r="A125" s="741"/>
      <c r="B125" s="94" t="s">
        <v>25</v>
      </c>
      <c r="C125" s="14">
        <f>C124</f>
        <v>0</v>
      </c>
      <c r="D125" s="14">
        <f>C125+D124</f>
        <v>0</v>
      </c>
      <c r="E125" s="14">
        <f t="shared" ref="E125:AA125" si="75">D125+E124</f>
        <v>0</v>
      </c>
      <c r="F125" s="14">
        <f t="shared" si="75"/>
        <v>0</v>
      </c>
      <c r="G125" s="14">
        <f t="shared" si="75"/>
        <v>0</v>
      </c>
      <c r="H125" s="14">
        <f t="shared" si="75"/>
        <v>0</v>
      </c>
      <c r="I125" s="14">
        <f t="shared" si="75"/>
        <v>0</v>
      </c>
      <c r="J125" s="14">
        <f t="shared" si="75"/>
        <v>510.06730982592495</v>
      </c>
      <c r="K125" s="14">
        <f t="shared" si="75"/>
        <v>1541.0389452161849</v>
      </c>
      <c r="L125" s="14">
        <f t="shared" si="75"/>
        <v>2494.0449028824087</v>
      </c>
      <c r="M125" s="14">
        <f t="shared" si="75"/>
        <v>3499.2664452379049</v>
      </c>
      <c r="N125" s="14">
        <f t="shared" si="75"/>
        <v>4758.8789698429546</v>
      </c>
      <c r="O125" s="14">
        <f t="shared" si="75"/>
        <v>6479.6688742578472</v>
      </c>
      <c r="P125" s="14">
        <f t="shared" si="75"/>
        <v>7815.5462836100523</v>
      </c>
      <c r="Q125" s="14">
        <f t="shared" si="75"/>
        <v>9318.3811662570934</v>
      </c>
      <c r="R125" s="14">
        <f t="shared" si="75"/>
        <v>10845.563897127733</v>
      </c>
      <c r="S125" s="14">
        <f t="shared" si="75"/>
        <v>12784.43581863416</v>
      </c>
      <c r="T125" s="14">
        <f t="shared" si="75"/>
        <v>15628.058944768954</v>
      </c>
      <c r="U125" s="14">
        <f t="shared" si="75"/>
        <v>19092.145970015641</v>
      </c>
      <c r="V125" s="14">
        <f t="shared" si="75"/>
        <v>21931.571175408164</v>
      </c>
      <c r="W125" s="14">
        <f t="shared" si="75"/>
        <v>24801.159944556006</v>
      </c>
      <c r="X125" s="14">
        <f t="shared" si="75"/>
        <v>26687.786839104549</v>
      </c>
      <c r="Y125" s="14">
        <f t="shared" si="75"/>
        <v>28231.906148240123</v>
      </c>
      <c r="Z125" s="14">
        <f t="shared" si="75"/>
        <v>29757.784510197154</v>
      </c>
      <c r="AA125" s="14">
        <f t="shared" si="75"/>
        <v>31478.574414612049</v>
      </c>
    </row>
    <row r="126" spans="1:27" x14ac:dyDescent="0.25">
      <c r="A126" s="288"/>
      <c r="B126" s="220"/>
      <c r="C126" s="220"/>
      <c r="D126" s="221"/>
      <c r="E126" s="220"/>
      <c r="F126" s="221"/>
      <c r="G126" s="220"/>
      <c r="H126" s="221"/>
      <c r="I126" s="220"/>
      <c r="J126" s="221"/>
      <c r="K126" s="220"/>
      <c r="L126" s="221"/>
      <c r="M126" s="220"/>
      <c r="N126" s="221"/>
      <c r="O126" s="220"/>
      <c r="P126" s="221"/>
      <c r="Q126" s="220"/>
      <c r="R126" s="221"/>
      <c r="S126" s="220"/>
      <c r="T126" s="221"/>
      <c r="U126" s="220"/>
      <c r="V126" s="221"/>
      <c r="W126" s="220"/>
      <c r="X126" s="221"/>
      <c r="Y126" s="220"/>
      <c r="Z126" s="221"/>
      <c r="AA126" s="220"/>
    </row>
    <row r="127" spans="1:27" x14ac:dyDescent="0.25">
      <c r="A127" s="308"/>
      <c r="B127" s="301"/>
      <c r="C127" s="301"/>
      <c r="D127" s="302"/>
      <c r="E127" s="301"/>
      <c r="F127" s="302"/>
      <c r="G127" s="301"/>
      <c r="H127" s="302"/>
      <c r="I127" s="301"/>
      <c r="J127" s="302"/>
      <c r="K127" s="301"/>
      <c r="L127" s="302"/>
      <c r="M127" s="301"/>
      <c r="N127" s="302"/>
      <c r="O127" s="301"/>
      <c r="P127" s="302"/>
      <c r="Q127" s="301"/>
      <c r="R127" s="302"/>
      <c r="S127" s="301"/>
      <c r="T127" s="302"/>
      <c r="U127" s="301"/>
      <c r="V127" s="302"/>
      <c r="W127" s="301"/>
      <c r="X127" s="302"/>
      <c r="Y127" s="301"/>
      <c r="Z127" s="302"/>
      <c r="AA127" s="301"/>
    </row>
    <row r="128" spans="1:27" ht="16.5" hidden="1" thickBot="1" x14ac:dyDescent="0.3">
      <c r="A128" s="348" t="s">
        <v>210</v>
      </c>
      <c r="B128" s="327"/>
      <c r="C128" s="327"/>
      <c r="D128" s="309"/>
      <c r="E128" s="327"/>
      <c r="F128" s="309"/>
      <c r="G128" s="327"/>
      <c r="H128" s="309"/>
      <c r="I128" s="327"/>
      <c r="J128" s="309"/>
      <c r="K128" s="327"/>
      <c r="L128" s="309"/>
      <c r="M128" s="327"/>
      <c r="N128" s="309"/>
      <c r="O128" s="327"/>
      <c r="P128" s="309"/>
      <c r="Q128" s="327"/>
      <c r="R128" s="309"/>
      <c r="S128" s="327"/>
      <c r="T128" s="309"/>
      <c r="U128" s="327"/>
      <c r="V128" s="309"/>
      <c r="W128" s="327"/>
      <c r="X128" s="309"/>
      <c r="Y128" s="327"/>
      <c r="Z128" s="309"/>
      <c r="AA128" s="327"/>
    </row>
    <row r="129" spans="1:27" ht="15.75" hidden="1" thickBot="1" x14ac:dyDescent="0.3">
      <c r="A129" s="751" t="s">
        <v>109</v>
      </c>
      <c r="B129" s="754" t="s">
        <v>110</v>
      </c>
      <c r="C129" s="755"/>
      <c r="D129" s="755"/>
      <c r="E129" s="755"/>
      <c r="F129" s="755"/>
      <c r="G129" s="755"/>
      <c r="H129" s="755"/>
      <c r="I129" s="755"/>
      <c r="J129" s="755"/>
      <c r="K129" s="755"/>
      <c r="L129" s="755"/>
      <c r="M129" s="755"/>
      <c r="N129" s="756"/>
      <c r="O129" s="760" t="s">
        <v>110</v>
      </c>
      <c r="P129" s="755"/>
      <c r="Q129" s="755"/>
      <c r="R129" s="755"/>
      <c r="S129" s="755"/>
      <c r="T129" s="755"/>
      <c r="U129" s="755"/>
      <c r="V129" s="755"/>
      <c r="W129" s="755"/>
      <c r="X129" s="755"/>
      <c r="Y129" s="755"/>
      <c r="Z129" s="756"/>
      <c r="AA129" s="571" t="s">
        <v>110</v>
      </c>
    </row>
    <row r="130" spans="1:27" hidden="1" x14ac:dyDescent="0.25">
      <c r="A130" s="752"/>
      <c r="B130" s="764" t="s">
        <v>199</v>
      </c>
      <c r="C130" s="764"/>
      <c r="D130" s="764"/>
      <c r="E130" s="764"/>
      <c r="F130" s="764"/>
      <c r="G130" s="764"/>
      <c r="H130" s="764"/>
      <c r="I130" s="764"/>
      <c r="J130" s="764"/>
      <c r="K130" s="764"/>
      <c r="L130" s="764"/>
      <c r="M130" s="764"/>
      <c r="N130" s="765"/>
      <c r="O130" s="766" t="s">
        <v>199</v>
      </c>
      <c r="P130" s="764"/>
      <c r="Q130" s="764"/>
      <c r="R130" s="764"/>
      <c r="S130" s="764"/>
      <c r="T130" s="764"/>
      <c r="U130" s="764"/>
      <c r="V130" s="764"/>
      <c r="W130" s="764"/>
      <c r="X130" s="764"/>
      <c r="Y130" s="764"/>
      <c r="Z130" s="764"/>
      <c r="AA130" s="573" t="s">
        <v>199</v>
      </c>
    </row>
    <row r="131" spans="1:27" ht="16.5" hidden="1" thickBot="1" x14ac:dyDescent="0.3">
      <c r="A131" s="752"/>
      <c r="B131" s="345" t="s">
        <v>130</v>
      </c>
      <c r="C131" s="102">
        <f>C$2</f>
        <v>45658</v>
      </c>
      <c r="D131" s="102">
        <f t="shared" ref="D131:AA131" si="76">D$2</f>
        <v>45689</v>
      </c>
      <c r="E131" s="102">
        <f t="shared" si="76"/>
        <v>45717</v>
      </c>
      <c r="F131" s="102">
        <f t="shared" si="76"/>
        <v>45748</v>
      </c>
      <c r="G131" s="102">
        <f t="shared" si="76"/>
        <v>45778</v>
      </c>
      <c r="H131" s="102">
        <f t="shared" si="76"/>
        <v>45809</v>
      </c>
      <c r="I131" s="102">
        <f t="shared" si="76"/>
        <v>45839</v>
      </c>
      <c r="J131" s="102">
        <f t="shared" si="76"/>
        <v>45870</v>
      </c>
      <c r="K131" s="102">
        <f t="shared" si="76"/>
        <v>45901</v>
      </c>
      <c r="L131" s="102">
        <f t="shared" si="76"/>
        <v>45931</v>
      </c>
      <c r="M131" s="102">
        <f t="shared" si="76"/>
        <v>45962</v>
      </c>
      <c r="N131" s="102">
        <f t="shared" si="76"/>
        <v>45992</v>
      </c>
      <c r="O131" s="102">
        <f t="shared" si="76"/>
        <v>46023</v>
      </c>
      <c r="P131" s="102">
        <f t="shared" si="76"/>
        <v>46054</v>
      </c>
      <c r="Q131" s="102">
        <f t="shared" si="76"/>
        <v>46082</v>
      </c>
      <c r="R131" s="102">
        <f t="shared" si="76"/>
        <v>46113</v>
      </c>
      <c r="S131" s="102">
        <f t="shared" si="76"/>
        <v>46143</v>
      </c>
      <c r="T131" s="102">
        <f t="shared" si="76"/>
        <v>46174</v>
      </c>
      <c r="U131" s="102">
        <f t="shared" si="76"/>
        <v>46204</v>
      </c>
      <c r="V131" s="102">
        <f t="shared" si="76"/>
        <v>46235</v>
      </c>
      <c r="W131" s="102">
        <f t="shared" si="76"/>
        <v>46266</v>
      </c>
      <c r="X131" s="102">
        <f t="shared" si="76"/>
        <v>46296</v>
      </c>
      <c r="Y131" s="102">
        <f t="shared" si="76"/>
        <v>46327</v>
      </c>
      <c r="Z131" s="102">
        <f t="shared" si="76"/>
        <v>46357</v>
      </c>
      <c r="AA131" s="102">
        <f t="shared" si="76"/>
        <v>46388</v>
      </c>
    </row>
    <row r="132" spans="1:27" hidden="1" x14ac:dyDescent="0.25">
      <c r="A132" s="752"/>
      <c r="B132" s="341" t="s">
        <v>18</v>
      </c>
      <c r="C132" s="364">
        <f>'4M - SPS'!C132</f>
        <v>3.7309360712313777E-2</v>
      </c>
      <c r="D132" s="364">
        <f>'4M - SPS'!D132</f>
        <v>3.7592595090519432E-2</v>
      </c>
      <c r="E132" s="364">
        <f>'4M - SPS'!E132</f>
        <v>3.790549063990227E-2</v>
      </c>
      <c r="F132" s="364">
        <f>'4M - SPS'!F132</f>
        <v>3.8795312696370085E-2</v>
      </c>
      <c r="G132" s="364">
        <f>'4M - SPS'!G132</f>
        <v>4.0256529624143049E-2</v>
      </c>
      <c r="H132" s="549">
        <f>'4M - SPS'!H132</f>
        <v>7.9510077581870273E-2</v>
      </c>
      <c r="I132" s="549">
        <f>'4M - SPS'!I132</f>
        <v>7.7383542180068696E-2</v>
      </c>
      <c r="J132" s="549">
        <f>'4M - SPS'!J132</f>
        <v>7.8313464599173391E-2</v>
      </c>
      <c r="K132" s="549">
        <f>'4M - SPS'!K132</f>
        <v>7.7649369252783984E-2</v>
      </c>
      <c r="L132" s="549">
        <f>'4M - SPS'!L132</f>
        <v>4.4937306579294942E-2</v>
      </c>
      <c r="M132" s="549">
        <f>'4M - SPS'!M132</f>
        <v>4.5437401042652557E-2</v>
      </c>
      <c r="N132" s="549">
        <f>'4M - SPS'!N132</f>
        <v>4.289506132791146E-2</v>
      </c>
      <c r="O132" s="550">
        <f>'4M - SPS'!O132</f>
        <v>4.2401976122032031E-2</v>
      </c>
      <c r="P132" s="550">
        <f>'4M - SPS'!P132</f>
        <v>4.2918767292986895E-2</v>
      </c>
      <c r="Q132" s="550">
        <f>'4M - SPS'!Q132</f>
        <v>4.4038735465077361E-2</v>
      </c>
      <c r="R132" s="550">
        <f>'4M - SPS'!R132</f>
        <v>4.469091762017955E-2</v>
      </c>
      <c r="S132" s="550">
        <f>'4M - SPS'!S132</f>
        <v>4.5890958187531021E-2</v>
      </c>
      <c r="T132" s="362">
        <f>'4M - SPS'!T132</f>
        <v>7.9510077581870273E-2</v>
      </c>
      <c r="U132" s="362">
        <f>'4M - SPS'!U132</f>
        <v>7.7383542180068696E-2</v>
      </c>
      <c r="V132" s="362">
        <f>'4M - SPS'!V132</f>
        <v>7.8313464599173391E-2</v>
      </c>
      <c r="W132" s="362">
        <f>'4M - SPS'!W132</f>
        <v>7.7649369252783984E-2</v>
      </c>
      <c r="X132" s="362">
        <f>'4M - SPS'!X132</f>
        <v>4.4937306579294942E-2</v>
      </c>
      <c r="Y132" s="362">
        <f>'4M - SPS'!Y132</f>
        <v>4.5437401042652557E-2</v>
      </c>
      <c r="Z132" s="362">
        <f>'4M - SPS'!Z132</f>
        <v>4.289506132791146E-2</v>
      </c>
      <c r="AA132" s="362">
        <f>'4M - SPS'!AA132</f>
        <v>4.2401976122032031E-2</v>
      </c>
    </row>
    <row r="133" spans="1:27" hidden="1" x14ac:dyDescent="0.25">
      <c r="A133" s="752"/>
      <c r="B133" s="339" t="s">
        <v>0</v>
      </c>
      <c r="C133" s="364">
        <f>'4M - SPS'!C133</f>
        <v>4.2520723114963382E-2</v>
      </c>
      <c r="D133" s="364">
        <f>'4M - SPS'!D133</f>
        <v>4.1743510531885644E-2</v>
      </c>
      <c r="E133" s="364">
        <f>'4M - SPS'!E133</f>
        <v>4.2304659778201283E-2</v>
      </c>
      <c r="F133" s="364">
        <f>'4M - SPS'!F133</f>
        <v>4.1033300936625446E-2</v>
      </c>
      <c r="G133" s="364">
        <f>'4M - SPS'!G133</f>
        <v>4.5919524731222877E-2</v>
      </c>
      <c r="H133" s="549">
        <f>'4M - SPS'!H133</f>
        <v>9.8910563784186292E-2</v>
      </c>
      <c r="I133" s="549">
        <f>'4M - SPS'!I133</f>
        <v>9.195555657538336E-2</v>
      </c>
      <c r="J133" s="549">
        <f>'4M - SPS'!J133</f>
        <v>9.5777195178819052E-2</v>
      </c>
      <c r="K133" s="549">
        <f>'4M - SPS'!K133</f>
        <v>9.8553157711066083E-2</v>
      </c>
      <c r="L133" s="549">
        <f>'4M - SPS'!L133</f>
        <v>5.1290569397417891E-2</v>
      </c>
      <c r="M133" s="549">
        <f>'4M - SPS'!M133</f>
        <v>4.9265793892428474E-2</v>
      </c>
      <c r="N133" s="549">
        <f>'4M - SPS'!N133</f>
        <v>4.7761935328408042E-2</v>
      </c>
      <c r="O133" s="550">
        <f>'4M - SPS'!O133</f>
        <v>4.8052370654002127E-2</v>
      </c>
      <c r="P133" s="550">
        <f>'4M - SPS'!P133</f>
        <v>4.7834360169005517E-2</v>
      </c>
      <c r="Q133" s="550">
        <f>'4M - SPS'!Q133</f>
        <v>4.9115068720552366E-2</v>
      </c>
      <c r="R133" s="550">
        <f>'4M - SPS'!R133</f>
        <v>4.7845235477833134E-2</v>
      </c>
      <c r="S133" s="550">
        <f>'4M - SPS'!S133</f>
        <v>5.2141026777590402E-2</v>
      </c>
      <c r="T133" s="362">
        <f>'4M - SPS'!T133</f>
        <v>9.8910563784186292E-2</v>
      </c>
      <c r="U133" s="362">
        <f>'4M - SPS'!U133</f>
        <v>9.195555657538336E-2</v>
      </c>
      <c r="V133" s="362">
        <f>'4M - SPS'!V133</f>
        <v>9.5777195178819052E-2</v>
      </c>
      <c r="W133" s="362">
        <f>'4M - SPS'!W133</f>
        <v>9.8553157711066083E-2</v>
      </c>
      <c r="X133" s="362">
        <f>'4M - SPS'!X133</f>
        <v>5.1290569397417891E-2</v>
      </c>
      <c r="Y133" s="362">
        <f>'4M - SPS'!Y133</f>
        <v>4.9265793892428474E-2</v>
      </c>
      <c r="Z133" s="362">
        <f>'4M - SPS'!Z133</f>
        <v>4.7761935328408042E-2</v>
      </c>
      <c r="AA133" s="362">
        <f>'4M - SPS'!AA133</f>
        <v>4.8052370654002127E-2</v>
      </c>
    </row>
    <row r="134" spans="1:27" hidden="1" x14ac:dyDescent="0.25">
      <c r="A134" s="752"/>
      <c r="B134" s="339" t="s">
        <v>19</v>
      </c>
      <c r="C134" s="364">
        <f>'4M - SPS'!C134</f>
        <v>3.812480333592938E-2</v>
      </c>
      <c r="D134" s="364">
        <f>'4M - SPS'!D134</f>
        <v>3.863584650399525E-2</v>
      </c>
      <c r="E134" s="364">
        <f>'4M - SPS'!E134</f>
        <v>4.0110968412696429E-2</v>
      </c>
      <c r="F134" s="364">
        <f>'4M - SPS'!F134</f>
        <v>4.1692552246356249E-2</v>
      </c>
      <c r="G134" s="364">
        <f>'4M - SPS'!G134</f>
        <v>4.2574877465881671E-2</v>
      </c>
      <c r="H134" s="549">
        <f>'4M - SPS'!H134</f>
        <v>8.5515778998937642E-2</v>
      </c>
      <c r="I134" s="549">
        <f>'4M - SPS'!I134</f>
        <v>8.2393800627705155E-2</v>
      </c>
      <c r="J134" s="549">
        <f>'4M - SPS'!J134</f>
        <v>8.4128545119334999E-2</v>
      </c>
      <c r="K134" s="549">
        <f>'4M - SPS'!K134</f>
        <v>8.2736105660607309E-2</v>
      </c>
      <c r="L134" s="549">
        <f>'4M - SPS'!L134</f>
        <v>4.7392118971268431E-2</v>
      </c>
      <c r="M134" s="549">
        <f>'4M - SPS'!M134</f>
        <v>4.7988624351919779E-2</v>
      </c>
      <c r="N134" s="549">
        <f>'4M - SPS'!N134</f>
        <v>4.4161547411792172E-2</v>
      </c>
      <c r="O134" s="550">
        <f>'4M - SPS'!O134</f>
        <v>4.3359486978481604E-2</v>
      </c>
      <c r="P134" s="550">
        <f>'4M - SPS'!P134</f>
        <v>4.410515684864829E-2</v>
      </c>
      <c r="Q134" s="550">
        <f>'4M - SPS'!Q134</f>
        <v>4.6568079384446098E-2</v>
      </c>
      <c r="R134" s="550">
        <f>'4M - SPS'!R134</f>
        <v>4.7811937499234729E-2</v>
      </c>
      <c r="S134" s="550">
        <f>'4M - SPS'!S134</f>
        <v>4.8472448005502253E-2</v>
      </c>
      <c r="T134" s="362">
        <f>'4M - SPS'!T134</f>
        <v>8.5515778998937642E-2</v>
      </c>
      <c r="U134" s="362">
        <f>'4M - SPS'!U134</f>
        <v>8.2393800627705155E-2</v>
      </c>
      <c r="V134" s="362">
        <f>'4M - SPS'!V134</f>
        <v>8.4128545119334999E-2</v>
      </c>
      <c r="W134" s="362">
        <f>'4M - SPS'!W134</f>
        <v>8.2736105660607309E-2</v>
      </c>
      <c r="X134" s="362">
        <f>'4M - SPS'!X134</f>
        <v>4.7392118971268431E-2</v>
      </c>
      <c r="Y134" s="362">
        <f>'4M - SPS'!Y134</f>
        <v>4.7988624351919779E-2</v>
      </c>
      <c r="Z134" s="362">
        <f>'4M - SPS'!Z134</f>
        <v>4.4161547411792172E-2</v>
      </c>
      <c r="AA134" s="362">
        <f>'4M - SPS'!AA134</f>
        <v>4.3359486978481604E-2</v>
      </c>
    </row>
    <row r="135" spans="1:27" hidden="1" x14ac:dyDescent="0.25">
      <c r="A135" s="752"/>
      <c r="B135" s="339" t="s">
        <v>1</v>
      </c>
      <c r="C135" s="364">
        <f>'4M - SPS'!C135</f>
        <v>3.7643000000000003E-2</v>
      </c>
      <c r="D135" s="364">
        <f>'4M - SPS'!D135</f>
        <v>3.7594000000000002E-2</v>
      </c>
      <c r="E135" s="364">
        <f>'4M - SPS'!E135</f>
        <v>3.8481000000000001E-2</v>
      </c>
      <c r="F135" s="364">
        <f>'4M - SPS'!F135</f>
        <v>4.5546527424448306E-2</v>
      </c>
      <c r="G135" s="364">
        <f>'4M - SPS'!G135</f>
        <v>5.2139423884773821E-2</v>
      </c>
      <c r="H135" s="549">
        <f>'4M - SPS'!H135</f>
        <v>9.9897910659503125E-2</v>
      </c>
      <c r="I135" s="549">
        <f>'4M - SPS'!I135</f>
        <v>9.2398741649694693E-2</v>
      </c>
      <c r="J135" s="549">
        <f>'4M - SPS'!J135</f>
        <v>9.6369500138671779E-2</v>
      </c>
      <c r="K135" s="549">
        <f>'4M - SPS'!K135</f>
        <v>0.10281652912514347</v>
      </c>
      <c r="L135" s="549">
        <f>'4M - SPS'!L135</f>
        <v>5.8394300118172024E-2</v>
      </c>
      <c r="M135" s="549">
        <f>'4M - SPS'!M135</f>
        <v>5.0502999999999999E-2</v>
      </c>
      <c r="N135" s="549">
        <f>'4M - SPS'!N135</f>
        <v>4.5546000000000003E-2</v>
      </c>
      <c r="O135" s="550">
        <f>'4M - SPS'!O135</f>
        <v>4.3242000000000003E-2</v>
      </c>
      <c r="P135" s="550">
        <f>'4M - SPS'!P135</f>
        <v>4.3921000000000002E-2</v>
      </c>
      <c r="Q135" s="550">
        <f>'4M - SPS'!Q135</f>
        <v>4.5185000000000003E-2</v>
      </c>
      <c r="R135" s="550">
        <f>'4M - SPS'!R135</f>
        <v>5.3311060585216834E-2</v>
      </c>
      <c r="S135" s="550">
        <f>'4M - SPS'!S135</f>
        <v>5.9018025316611565E-2</v>
      </c>
      <c r="T135" s="362">
        <f>'4M - SPS'!T135</f>
        <v>9.9897910659503125E-2</v>
      </c>
      <c r="U135" s="362">
        <f>'4M - SPS'!U135</f>
        <v>9.2398741649694693E-2</v>
      </c>
      <c r="V135" s="362">
        <f>'4M - SPS'!V135</f>
        <v>9.6369500138671779E-2</v>
      </c>
      <c r="W135" s="362">
        <f>'4M - SPS'!W135</f>
        <v>0.10281652912514347</v>
      </c>
      <c r="X135" s="362">
        <f>'4M - SPS'!X135</f>
        <v>5.8394300118172024E-2</v>
      </c>
      <c r="Y135" s="362">
        <f>'4M - SPS'!Y135</f>
        <v>5.0502999999999999E-2</v>
      </c>
      <c r="Z135" s="362">
        <f>'4M - SPS'!Z135</f>
        <v>4.5546000000000003E-2</v>
      </c>
      <c r="AA135" s="362">
        <f>'4M - SPS'!AA135</f>
        <v>4.3242000000000003E-2</v>
      </c>
    </row>
    <row r="136" spans="1:27" hidden="1" x14ac:dyDescent="0.25">
      <c r="A136" s="752"/>
      <c r="B136" s="339" t="s">
        <v>20</v>
      </c>
      <c r="C136" s="364">
        <f>'4M - SPS'!C136</f>
        <v>2.7979023307448891E-2</v>
      </c>
      <c r="D136" s="364">
        <f>'4M - SPS'!D136</f>
        <v>2.7062237345416705E-2</v>
      </c>
      <c r="E136" s="364">
        <f>'4M - SPS'!E136</f>
        <v>2.7366766574322021E-2</v>
      </c>
      <c r="F136" s="364">
        <f>'4M - SPS'!F136</f>
        <v>2.8203953398476794E-2</v>
      </c>
      <c r="G136" s="364">
        <f>'4M - SPS'!G136</f>
        <v>2.7858111953350514E-2</v>
      </c>
      <c r="H136" s="549">
        <f>'4M - SPS'!H136</f>
        <v>5.11783628578363E-2</v>
      </c>
      <c r="I136" s="549">
        <f>'4M - SPS'!I136</f>
        <v>5.0263920444823536E-2</v>
      </c>
      <c r="J136" s="549">
        <f>'4M - SPS'!J136</f>
        <v>5.0919729973442698E-2</v>
      </c>
      <c r="K136" s="549">
        <f>'4M - SPS'!K136</f>
        <v>5.1032244195683668E-2</v>
      </c>
      <c r="L136" s="549">
        <f>'4M - SPS'!L136</f>
        <v>3.1834282914929901E-2</v>
      </c>
      <c r="M136" s="549">
        <f>'4M - SPS'!M136</f>
        <v>3.1888338288885681E-2</v>
      </c>
      <c r="N136" s="549">
        <f>'4M - SPS'!N136</f>
        <v>3.1494810525499989E-2</v>
      </c>
      <c r="O136" s="550">
        <f>'4M - SPS'!O136</f>
        <v>3.2101429198820274E-2</v>
      </c>
      <c r="P136" s="550">
        <f>'4M - SPS'!P136</f>
        <v>3.1162005371043862E-2</v>
      </c>
      <c r="Q136" s="550">
        <f>'4M - SPS'!Q136</f>
        <v>3.2028393651727299E-2</v>
      </c>
      <c r="R136" s="550">
        <f>'4M - SPS'!R136</f>
        <v>3.2589271142712109E-2</v>
      </c>
      <c r="S136" s="550">
        <f>'4M - SPS'!S136</f>
        <v>3.2121803164922365E-2</v>
      </c>
      <c r="T136" s="362">
        <f>'4M - SPS'!T136</f>
        <v>5.11783628578363E-2</v>
      </c>
      <c r="U136" s="362">
        <f>'4M - SPS'!U136</f>
        <v>5.0263920444823536E-2</v>
      </c>
      <c r="V136" s="362">
        <f>'4M - SPS'!V136</f>
        <v>5.0919729973442698E-2</v>
      </c>
      <c r="W136" s="362">
        <f>'4M - SPS'!W136</f>
        <v>5.1032244195683668E-2</v>
      </c>
      <c r="X136" s="362">
        <f>'4M - SPS'!X136</f>
        <v>3.1834282914929901E-2</v>
      </c>
      <c r="Y136" s="362">
        <f>'4M - SPS'!Y136</f>
        <v>3.1888338288885681E-2</v>
      </c>
      <c r="Z136" s="362">
        <f>'4M - SPS'!Z136</f>
        <v>3.1494810525499989E-2</v>
      </c>
      <c r="AA136" s="362">
        <f>'4M - SPS'!AA136</f>
        <v>3.2101429198820274E-2</v>
      </c>
    </row>
    <row r="137" spans="1:27" hidden="1" x14ac:dyDescent="0.25">
      <c r="A137" s="752"/>
      <c r="B137" s="18" t="s">
        <v>9</v>
      </c>
      <c r="C137" s="364">
        <f>'4M - SPS'!C137</f>
        <v>4.0318557896803296E-2</v>
      </c>
      <c r="D137" s="364">
        <f>'4M - SPS'!D137</f>
        <v>3.9568248587468539E-2</v>
      </c>
      <c r="E137" s="364">
        <f>'4M - SPS'!E137</f>
        <v>4.0207620734309842E-2</v>
      </c>
      <c r="F137" s="364">
        <f>'4M - SPS'!F137</f>
        <v>3.9948730023870067E-2</v>
      </c>
      <c r="G137" s="364">
        <f>'4M - SPS'!G137</f>
        <v>4.0203143576144802E-2</v>
      </c>
      <c r="H137" s="549">
        <f>'4M - SPS'!H137</f>
        <v>5.0605999999999998E-2</v>
      </c>
      <c r="I137" s="549">
        <f>'4M - SPS'!I137</f>
        <v>4.9686000000000001E-2</v>
      </c>
      <c r="J137" s="549">
        <f>'4M - SPS'!J137</f>
        <v>5.0367000000000002E-2</v>
      </c>
      <c r="K137" s="549">
        <f>'4M - SPS'!K137</f>
        <v>8.0213116119369376E-2</v>
      </c>
      <c r="L137" s="549">
        <f>'4M - SPS'!L137</f>
        <v>4.4581278033074399E-2</v>
      </c>
      <c r="M137" s="549">
        <f>'4M - SPS'!M137</f>
        <v>4.4896473465286448E-2</v>
      </c>
      <c r="N137" s="549">
        <f>'4M - SPS'!N137</f>
        <v>4.451608244196837E-2</v>
      </c>
      <c r="O137" s="550">
        <f>'4M - SPS'!O137</f>
        <v>4.5433396278296651E-2</v>
      </c>
      <c r="P137" s="550">
        <f>'4M - SPS'!P137</f>
        <v>4.498042662427993E-2</v>
      </c>
      <c r="Q137" s="550">
        <f>'4M - SPS'!Q137</f>
        <v>4.6704649300783101E-2</v>
      </c>
      <c r="R137" s="550">
        <f>'4M - SPS'!R137</f>
        <v>4.5712233618312538E-2</v>
      </c>
      <c r="S137" s="550">
        <f>'4M - SPS'!S137</f>
        <v>4.5668710636157968E-2</v>
      </c>
      <c r="T137" s="362">
        <f>'4M - SPS'!T137</f>
        <v>5.0605999999999998E-2</v>
      </c>
      <c r="U137" s="362">
        <f>'4M - SPS'!U137</f>
        <v>4.9686000000000001E-2</v>
      </c>
      <c r="V137" s="362">
        <f>'4M - SPS'!V137</f>
        <v>5.0367000000000002E-2</v>
      </c>
      <c r="W137" s="362">
        <f>'4M - SPS'!W137</f>
        <v>8.0213116119369376E-2</v>
      </c>
      <c r="X137" s="362">
        <f>'4M - SPS'!X137</f>
        <v>4.4581278033074399E-2</v>
      </c>
      <c r="Y137" s="362">
        <f>'4M - SPS'!Y137</f>
        <v>4.4896473465286448E-2</v>
      </c>
      <c r="Z137" s="362">
        <f>'4M - SPS'!Z137</f>
        <v>4.451608244196837E-2</v>
      </c>
      <c r="AA137" s="362">
        <f>'4M - SPS'!AA137</f>
        <v>4.5433396278296651E-2</v>
      </c>
    </row>
    <row r="138" spans="1:27" hidden="1" x14ac:dyDescent="0.25">
      <c r="A138" s="752"/>
      <c r="B138" s="18" t="s">
        <v>3</v>
      </c>
      <c r="C138" s="364">
        <f>'4M - SPS'!C138</f>
        <v>4.2520723114963382E-2</v>
      </c>
      <c r="D138" s="364">
        <f>'4M - SPS'!D138</f>
        <v>4.1743510531885644E-2</v>
      </c>
      <c r="E138" s="364">
        <f>'4M - SPS'!E138</f>
        <v>4.2304659778201283E-2</v>
      </c>
      <c r="F138" s="364">
        <f>'4M - SPS'!F138</f>
        <v>4.1033300936625446E-2</v>
      </c>
      <c r="G138" s="364">
        <f>'4M - SPS'!G138</f>
        <v>4.5919524731222877E-2</v>
      </c>
      <c r="H138" s="549">
        <f>'4M - SPS'!H138</f>
        <v>9.8910563784186292E-2</v>
      </c>
      <c r="I138" s="549">
        <f>'4M - SPS'!I138</f>
        <v>9.195555657538336E-2</v>
      </c>
      <c r="J138" s="549">
        <f>'4M - SPS'!J138</f>
        <v>9.5777195178819052E-2</v>
      </c>
      <c r="K138" s="549">
        <f>'4M - SPS'!K138</f>
        <v>9.8553157711066083E-2</v>
      </c>
      <c r="L138" s="549">
        <f>'4M - SPS'!L138</f>
        <v>5.1290569397417891E-2</v>
      </c>
      <c r="M138" s="549">
        <f>'4M - SPS'!M138</f>
        <v>4.9265793892428474E-2</v>
      </c>
      <c r="N138" s="549">
        <f>'4M - SPS'!N138</f>
        <v>4.7761935328408042E-2</v>
      </c>
      <c r="O138" s="550">
        <f>'4M - SPS'!O138</f>
        <v>4.8052370654002127E-2</v>
      </c>
      <c r="P138" s="550">
        <f>'4M - SPS'!P138</f>
        <v>4.7834360169005517E-2</v>
      </c>
      <c r="Q138" s="550">
        <f>'4M - SPS'!Q138</f>
        <v>4.9115068720552366E-2</v>
      </c>
      <c r="R138" s="550">
        <f>'4M - SPS'!R138</f>
        <v>4.7845235477833134E-2</v>
      </c>
      <c r="S138" s="550">
        <f>'4M - SPS'!S138</f>
        <v>5.2141026777590402E-2</v>
      </c>
      <c r="T138" s="362">
        <f>'4M - SPS'!T138</f>
        <v>9.8910563784186292E-2</v>
      </c>
      <c r="U138" s="362">
        <f>'4M - SPS'!U138</f>
        <v>9.195555657538336E-2</v>
      </c>
      <c r="V138" s="362">
        <f>'4M - SPS'!V138</f>
        <v>9.5777195178819052E-2</v>
      </c>
      <c r="W138" s="362">
        <f>'4M - SPS'!W138</f>
        <v>9.8553157711066083E-2</v>
      </c>
      <c r="X138" s="362">
        <f>'4M - SPS'!X138</f>
        <v>5.1290569397417891E-2</v>
      </c>
      <c r="Y138" s="362">
        <f>'4M - SPS'!Y138</f>
        <v>4.9265793892428474E-2</v>
      </c>
      <c r="Z138" s="362">
        <f>'4M - SPS'!Z138</f>
        <v>4.7761935328408042E-2</v>
      </c>
      <c r="AA138" s="362">
        <f>'4M - SPS'!AA138</f>
        <v>4.8052370654002127E-2</v>
      </c>
    </row>
    <row r="139" spans="1:27" hidden="1" x14ac:dyDescent="0.25">
      <c r="A139" s="752"/>
      <c r="B139" s="18" t="s">
        <v>4</v>
      </c>
      <c r="C139" s="364">
        <f>'4M - SPS'!C139</f>
        <v>3.9332392744537863E-2</v>
      </c>
      <c r="D139" s="364">
        <f>'4M - SPS'!D139</f>
        <v>3.9395134594588245E-2</v>
      </c>
      <c r="E139" s="364">
        <f>'4M - SPS'!E139</f>
        <v>3.9889592752648043E-2</v>
      </c>
      <c r="F139" s="364">
        <f>'4M - SPS'!F139</f>
        <v>4.1567530398382256E-2</v>
      </c>
      <c r="G139" s="364">
        <f>'4M - SPS'!G139</f>
        <v>4.2877148484720788E-2</v>
      </c>
      <c r="H139" s="549">
        <f>'4M - SPS'!H139</f>
        <v>8.4339191855156342E-2</v>
      </c>
      <c r="I139" s="549">
        <f>'4M - SPS'!I139</f>
        <v>8.1305668252964217E-2</v>
      </c>
      <c r="J139" s="549">
        <f>'4M - SPS'!J139</f>
        <v>8.2889255598368225E-2</v>
      </c>
      <c r="K139" s="549">
        <f>'4M - SPS'!K139</f>
        <v>7.9980800342486641E-2</v>
      </c>
      <c r="L139" s="549">
        <f>'4M - SPS'!L139</f>
        <v>4.7714605745392387E-2</v>
      </c>
      <c r="M139" s="549">
        <f>'4M - SPS'!M139</f>
        <v>4.7976376121747467E-2</v>
      </c>
      <c r="N139" s="549">
        <f>'4M - SPS'!N139</f>
        <v>4.4606959534996216E-2</v>
      </c>
      <c r="O139" s="550">
        <f>'4M - SPS'!O139</f>
        <v>4.4622578847787253E-2</v>
      </c>
      <c r="P139" s="550">
        <f>'4M - SPS'!P139</f>
        <v>4.4936242447317053E-2</v>
      </c>
      <c r="Q139" s="550">
        <f>'4M - SPS'!Q139</f>
        <v>4.6311001696948344E-2</v>
      </c>
      <c r="R139" s="550">
        <f>'4M - SPS'!R139</f>
        <v>4.7742451948499416E-2</v>
      </c>
      <c r="S139" s="550">
        <f>'4M - SPS'!S139</f>
        <v>4.8824336976823986E-2</v>
      </c>
      <c r="T139" s="362">
        <f>'4M - SPS'!T139</f>
        <v>8.4339191855156342E-2</v>
      </c>
      <c r="U139" s="362">
        <f>'4M - SPS'!U139</f>
        <v>8.1305668252964217E-2</v>
      </c>
      <c r="V139" s="362">
        <f>'4M - SPS'!V139</f>
        <v>8.2889255598368225E-2</v>
      </c>
      <c r="W139" s="362">
        <f>'4M - SPS'!W139</f>
        <v>7.9980800342486641E-2</v>
      </c>
      <c r="X139" s="362">
        <f>'4M - SPS'!X139</f>
        <v>4.7714605745392387E-2</v>
      </c>
      <c r="Y139" s="362">
        <f>'4M - SPS'!Y139</f>
        <v>4.7976376121747467E-2</v>
      </c>
      <c r="Z139" s="362">
        <f>'4M - SPS'!Z139</f>
        <v>4.4606959534996216E-2</v>
      </c>
      <c r="AA139" s="362">
        <f>'4M - SPS'!AA139</f>
        <v>4.4622578847787253E-2</v>
      </c>
    </row>
    <row r="140" spans="1:27" hidden="1" x14ac:dyDescent="0.25">
      <c r="A140" s="752"/>
      <c r="B140" s="18" t="s">
        <v>5</v>
      </c>
      <c r="C140" s="364">
        <f>'4M - SPS'!C140</f>
        <v>3.7309360712313777E-2</v>
      </c>
      <c r="D140" s="364">
        <f>'4M - SPS'!D140</f>
        <v>3.7592595090519432E-2</v>
      </c>
      <c r="E140" s="364">
        <f>'4M - SPS'!E140</f>
        <v>3.790549063990227E-2</v>
      </c>
      <c r="F140" s="364">
        <f>'4M - SPS'!F140</f>
        <v>3.8795312696370085E-2</v>
      </c>
      <c r="G140" s="364">
        <f>'4M - SPS'!G140</f>
        <v>4.0256529624143049E-2</v>
      </c>
      <c r="H140" s="549">
        <f>'4M - SPS'!H140</f>
        <v>7.9510077581870273E-2</v>
      </c>
      <c r="I140" s="549">
        <f>'4M - SPS'!I140</f>
        <v>7.7383542180068696E-2</v>
      </c>
      <c r="J140" s="549">
        <f>'4M - SPS'!J140</f>
        <v>7.8313464599173391E-2</v>
      </c>
      <c r="K140" s="549">
        <f>'4M - SPS'!K140</f>
        <v>7.7649369252783984E-2</v>
      </c>
      <c r="L140" s="549">
        <f>'4M - SPS'!L140</f>
        <v>4.4937306579294942E-2</v>
      </c>
      <c r="M140" s="549">
        <f>'4M - SPS'!M140</f>
        <v>4.5437401042652557E-2</v>
      </c>
      <c r="N140" s="549">
        <f>'4M - SPS'!N140</f>
        <v>4.289506132791146E-2</v>
      </c>
      <c r="O140" s="550">
        <f>'4M - SPS'!O140</f>
        <v>4.2401976122032031E-2</v>
      </c>
      <c r="P140" s="550">
        <f>'4M - SPS'!P140</f>
        <v>4.2918767292986895E-2</v>
      </c>
      <c r="Q140" s="550">
        <f>'4M - SPS'!Q140</f>
        <v>4.4038735465077361E-2</v>
      </c>
      <c r="R140" s="550">
        <f>'4M - SPS'!R140</f>
        <v>4.469091762017955E-2</v>
      </c>
      <c r="S140" s="550">
        <f>'4M - SPS'!S140</f>
        <v>4.5890958187531021E-2</v>
      </c>
      <c r="T140" s="362">
        <f>'4M - SPS'!T140</f>
        <v>7.9510077581870273E-2</v>
      </c>
      <c r="U140" s="362">
        <f>'4M - SPS'!U140</f>
        <v>7.7383542180068696E-2</v>
      </c>
      <c r="V140" s="362">
        <f>'4M - SPS'!V140</f>
        <v>7.8313464599173391E-2</v>
      </c>
      <c r="W140" s="362">
        <f>'4M - SPS'!W140</f>
        <v>7.7649369252783984E-2</v>
      </c>
      <c r="X140" s="362">
        <f>'4M - SPS'!X140</f>
        <v>4.4937306579294942E-2</v>
      </c>
      <c r="Y140" s="362">
        <f>'4M - SPS'!Y140</f>
        <v>4.5437401042652557E-2</v>
      </c>
      <c r="Z140" s="362">
        <f>'4M - SPS'!Z140</f>
        <v>4.289506132791146E-2</v>
      </c>
      <c r="AA140" s="362">
        <f>'4M - SPS'!AA140</f>
        <v>4.2401976122032031E-2</v>
      </c>
    </row>
    <row r="141" spans="1:27" hidden="1" x14ac:dyDescent="0.25">
      <c r="A141" s="752"/>
      <c r="B141" s="18" t="s">
        <v>21</v>
      </c>
      <c r="C141" s="364">
        <f>'4M - SPS'!C141</f>
        <v>3.7309360712313777E-2</v>
      </c>
      <c r="D141" s="364">
        <f>'4M - SPS'!D141</f>
        <v>3.7592595090519432E-2</v>
      </c>
      <c r="E141" s="364">
        <f>'4M - SPS'!E141</f>
        <v>3.790549063990227E-2</v>
      </c>
      <c r="F141" s="364">
        <f>'4M - SPS'!F141</f>
        <v>3.8795312696370085E-2</v>
      </c>
      <c r="G141" s="364">
        <f>'4M - SPS'!G141</f>
        <v>4.0256529624143049E-2</v>
      </c>
      <c r="H141" s="549">
        <f>'4M - SPS'!H141</f>
        <v>7.9510077581870273E-2</v>
      </c>
      <c r="I141" s="549">
        <f>'4M - SPS'!I141</f>
        <v>7.7383542180068696E-2</v>
      </c>
      <c r="J141" s="549">
        <f>'4M - SPS'!J141</f>
        <v>7.8313464599173391E-2</v>
      </c>
      <c r="K141" s="549">
        <f>'4M - SPS'!K141</f>
        <v>7.7649369252783984E-2</v>
      </c>
      <c r="L141" s="549">
        <f>'4M - SPS'!L141</f>
        <v>4.4937306579294942E-2</v>
      </c>
      <c r="M141" s="549">
        <f>'4M - SPS'!M141</f>
        <v>4.5437401042652557E-2</v>
      </c>
      <c r="N141" s="549">
        <f>'4M - SPS'!N141</f>
        <v>4.289506132791146E-2</v>
      </c>
      <c r="O141" s="550">
        <f>'4M - SPS'!O141</f>
        <v>4.2401976122032031E-2</v>
      </c>
      <c r="P141" s="550">
        <f>'4M - SPS'!P141</f>
        <v>4.2918767292986895E-2</v>
      </c>
      <c r="Q141" s="550">
        <f>'4M - SPS'!Q141</f>
        <v>4.4038735465077361E-2</v>
      </c>
      <c r="R141" s="550">
        <f>'4M - SPS'!R141</f>
        <v>4.469091762017955E-2</v>
      </c>
      <c r="S141" s="550">
        <f>'4M - SPS'!S141</f>
        <v>4.5890958187531021E-2</v>
      </c>
      <c r="T141" s="362">
        <f>'4M - SPS'!T141</f>
        <v>7.9510077581870273E-2</v>
      </c>
      <c r="U141" s="362">
        <f>'4M - SPS'!U141</f>
        <v>7.7383542180068696E-2</v>
      </c>
      <c r="V141" s="362">
        <f>'4M - SPS'!V141</f>
        <v>7.8313464599173391E-2</v>
      </c>
      <c r="W141" s="362">
        <f>'4M - SPS'!W141</f>
        <v>7.7649369252783984E-2</v>
      </c>
      <c r="X141" s="362">
        <f>'4M - SPS'!X141</f>
        <v>4.4937306579294942E-2</v>
      </c>
      <c r="Y141" s="362">
        <f>'4M - SPS'!Y141</f>
        <v>4.5437401042652557E-2</v>
      </c>
      <c r="Z141" s="362">
        <f>'4M - SPS'!Z141</f>
        <v>4.289506132791146E-2</v>
      </c>
      <c r="AA141" s="362">
        <f>'4M - SPS'!AA141</f>
        <v>4.2401976122032031E-2</v>
      </c>
    </row>
    <row r="142" spans="1:27" hidden="1" x14ac:dyDescent="0.25">
      <c r="A142" s="752"/>
      <c r="B142" s="18" t="s">
        <v>22</v>
      </c>
      <c r="C142" s="364">
        <f>'4M - SPS'!C142</f>
        <v>3.7309360712313777E-2</v>
      </c>
      <c r="D142" s="364">
        <f>'4M - SPS'!D142</f>
        <v>3.7592595090519432E-2</v>
      </c>
      <c r="E142" s="364">
        <f>'4M - SPS'!E142</f>
        <v>3.790549063990227E-2</v>
      </c>
      <c r="F142" s="364">
        <f>'4M - SPS'!F142</f>
        <v>3.8795312696370085E-2</v>
      </c>
      <c r="G142" s="364">
        <f>'4M - SPS'!G142</f>
        <v>4.0256529624143049E-2</v>
      </c>
      <c r="H142" s="549">
        <f>'4M - SPS'!H142</f>
        <v>7.9510077581870273E-2</v>
      </c>
      <c r="I142" s="549">
        <f>'4M - SPS'!I142</f>
        <v>7.7383542180068696E-2</v>
      </c>
      <c r="J142" s="549">
        <f>'4M - SPS'!J142</f>
        <v>7.8313464599173391E-2</v>
      </c>
      <c r="K142" s="549">
        <f>'4M - SPS'!K142</f>
        <v>7.7649369252783984E-2</v>
      </c>
      <c r="L142" s="549">
        <f>'4M - SPS'!L142</f>
        <v>4.4937306579294942E-2</v>
      </c>
      <c r="M142" s="549">
        <f>'4M - SPS'!M142</f>
        <v>4.5437401042652557E-2</v>
      </c>
      <c r="N142" s="549">
        <f>'4M - SPS'!N142</f>
        <v>4.289506132791146E-2</v>
      </c>
      <c r="O142" s="550">
        <f>'4M - SPS'!O142</f>
        <v>4.2401976122032031E-2</v>
      </c>
      <c r="P142" s="550">
        <f>'4M - SPS'!P142</f>
        <v>4.2918767292986895E-2</v>
      </c>
      <c r="Q142" s="550">
        <f>'4M - SPS'!Q142</f>
        <v>4.4038735465077361E-2</v>
      </c>
      <c r="R142" s="550">
        <f>'4M - SPS'!R142</f>
        <v>4.469091762017955E-2</v>
      </c>
      <c r="S142" s="550">
        <f>'4M - SPS'!S142</f>
        <v>4.5890958187531021E-2</v>
      </c>
      <c r="T142" s="362">
        <f>'4M - SPS'!T142</f>
        <v>7.9510077581870273E-2</v>
      </c>
      <c r="U142" s="362">
        <f>'4M - SPS'!U142</f>
        <v>7.7383542180068696E-2</v>
      </c>
      <c r="V142" s="362">
        <f>'4M - SPS'!V142</f>
        <v>7.8313464599173391E-2</v>
      </c>
      <c r="W142" s="362">
        <f>'4M - SPS'!W142</f>
        <v>7.7649369252783984E-2</v>
      </c>
      <c r="X142" s="362">
        <f>'4M - SPS'!X142</f>
        <v>4.4937306579294942E-2</v>
      </c>
      <c r="Y142" s="362">
        <f>'4M - SPS'!Y142</f>
        <v>4.5437401042652557E-2</v>
      </c>
      <c r="Z142" s="362">
        <f>'4M - SPS'!Z142</f>
        <v>4.289506132791146E-2</v>
      </c>
      <c r="AA142" s="362">
        <f>'4M - SPS'!AA142</f>
        <v>4.2401976122032031E-2</v>
      </c>
    </row>
    <row r="143" spans="1:27" hidden="1" x14ac:dyDescent="0.25">
      <c r="A143" s="752"/>
      <c r="B143" s="18" t="s">
        <v>7</v>
      </c>
      <c r="C143" s="364">
        <f>'4M - SPS'!C143</f>
        <v>3.5682741979693122E-2</v>
      </c>
      <c r="D143" s="364">
        <f>'4M - SPS'!D143</f>
        <v>3.5900332017223431E-2</v>
      </c>
      <c r="E143" s="364">
        <f>'4M - SPS'!E143</f>
        <v>3.6855222703080198E-2</v>
      </c>
      <c r="F143" s="364">
        <f>'4M - SPS'!F143</f>
        <v>3.7713234347840394E-2</v>
      </c>
      <c r="G143" s="364">
        <f>'4M - SPS'!G143</f>
        <v>3.8506725867705857E-2</v>
      </c>
      <c r="H143" s="549">
        <f>'4M - SPS'!H143</f>
        <v>7.6006995700110214E-2</v>
      </c>
      <c r="I143" s="549">
        <f>'4M - SPS'!I143</f>
        <v>7.3767747211345963E-2</v>
      </c>
      <c r="J143" s="549">
        <f>'4M - SPS'!J143</f>
        <v>7.500139112434763E-2</v>
      </c>
      <c r="K143" s="549">
        <f>'4M - SPS'!K143</f>
        <v>7.4181492605889951E-2</v>
      </c>
      <c r="L143" s="549">
        <f>'4M - SPS'!L143</f>
        <v>4.3086895410529735E-2</v>
      </c>
      <c r="M143" s="549">
        <f>'4M - SPS'!M143</f>
        <v>4.3536621518492115E-2</v>
      </c>
      <c r="N143" s="549">
        <f>'4M - SPS'!N143</f>
        <v>4.1081863431092103E-2</v>
      </c>
      <c r="O143" s="550">
        <f>'4M - SPS'!O143</f>
        <v>4.0636051269151235E-2</v>
      </c>
      <c r="P143" s="550">
        <f>'4M - SPS'!P143</f>
        <v>4.1031074110099472E-2</v>
      </c>
      <c r="Q143" s="550">
        <f>'4M - SPS'!Q143</f>
        <v>4.2855648258242861E-2</v>
      </c>
      <c r="R143" s="550">
        <f>'4M - SPS'!R143</f>
        <v>4.3386601179202781E-2</v>
      </c>
      <c r="S143" s="550">
        <f>'4M - SPS'!S143</f>
        <v>4.394077132166159E-2</v>
      </c>
      <c r="T143" s="362">
        <f>'4M - SPS'!T143</f>
        <v>7.6006995700110214E-2</v>
      </c>
      <c r="U143" s="362">
        <f>'4M - SPS'!U143</f>
        <v>7.3767747211345963E-2</v>
      </c>
      <c r="V143" s="362">
        <f>'4M - SPS'!V143</f>
        <v>7.500139112434763E-2</v>
      </c>
      <c r="W143" s="362">
        <f>'4M - SPS'!W143</f>
        <v>7.4181492605889951E-2</v>
      </c>
      <c r="X143" s="362">
        <f>'4M - SPS'!X143</f>
        <v>4.3086895410529735E-2</v>
      </c>
      <c r="Y143" s="362">
        <f>'4M - SPS'!Y143</f>
        <v>4.3536621518492115E-2</v>
      </c>
      <c r="Z143" s="362">
        <f>'4M - SPS'!Z143</f>
        <v>4.1081863431092103E-2</v>
      </c>
      <c r="AA143" s="362">
        <f>'4M - SPS'!AA143</f>
        <v>4.0636051269151235E-2</v>
      </c>
    </row>
    <row r="144" spans="1:27" ht="15.75" hidden="1" thickBot="1" x14ac:dyDescent="0.3">
      <c r="A144" s="753"/>
      <c r="B144" s="17" t="s">
        <v>8</v>
      </c>
      <c r="C144" s="365">
        <f>'4M - SPS'!C144</f>
        <v>3.720867190622492E-2</v>
      </c>
      <c r="D144" s="365">
        <f>'4M - SPS'!D144</f>
        <v>3.7965054983119348E-2</v>
      </c>
      <c r="E144" s="365">
        <f>'4M - SPS'!E144</f>
        <v>3.9526899842224586E-2</v>
      </c>
      <c r="F144" s="365">
        <f>'4M - SPS'!F144</f>
        <v>4.1066274953560376E-2</v>
      </c>
      <c r="G144" s="365">
        <f>'4M - SPS'!G144</f>
        <v>4.2068085643249667E-2</v>
      </c>
      <c r="H144" s="551">
        <f>'4M - SPS'!H144</f>
        <v>8.5421290752115769E-2</v>
      </c>
      <c r="I144" s="551">
        <f>'4M - SPS'!I144</f>
        <v>8.1374145819631816E-2</v>
      </c>
      <c r="J144" s="551">
        <f>'4M - SPS'!J144</f>
        <v>8.4052972330393119E-2</v>
      </c>
      <c r="K144" s="551">
        <f>'4M - SPS'!K144</f>
        <v>8.1599401894075566E-2</v>
      </c>
      <c r="L144" s="551">
        <f>'4M - SPS'!L144</f>
        <v>4.6856237216303179E-2</v>
      </c>
      <c r="M144" s="551">
        <f>'4M - SPS'!M144</f>
        <v>4.7422920079751796E-2</v>
      </c>
      <c r="N144" s="551">
        <f>'4M - SPS'!N144</f>
        <v>4.3469584651946724E-2</v>
      </c>
      <c r="O144" s="552">
        <f>'4M - SPS'!O144</f>
        <v>4.2387829214501176E-2</v>
      </c>
      <c r="P144" s="552">
        <f>'4M - SPS'!P144</f>
        <v>4.3356261633246691E-2</v>
      </c>
      <c r="Q144" s="552">
        <f>'4M - SPS'!Q144</f>
        <v>4.5889135076079626E-2</v>
      </c>
      <c r="R144" s="552">
        <f>'4M - SPS'!R144</f>
        <v>4.713332980093863E-2</v>
      </c>
      <c r="S144" s="552">
        <f>'4M - SPS'!S144</f>
        <v>4.7909771247272172E-2</v>
      </c>
      <c r="T144" s="363">
        <f>'4M - SPS'!T144</f>
        <v>8.5421290752115769E-2</v>
      </c>
      <c r="U144" s="363">
        <f>'4M - SPS'!U144</f>
        <v>8.1374145819631816E-2</v>
      </c>
      <c r="V144" s="363">
        <f>'4M - SPS'!V144</f>
        <v>8.4052972330393119E-2</v>
      </c>
      <c r="W144" s="363">
        <f>'4M - SPS'!W144</f>
        <v>8.1599401894075566E-2</v>
      </c>
      <c r="X144" s="363">
        <f>'4M - SPS'!X144</f>
        <v>4.6856237216303179E-2</v>
      </c>
      <c r="Y144" s="363">
        <f>'4M - SPS'!Y144</f>
        <v>4.7422920079751796E-2</v>
      </c>
      <c r="Z144" s="363">
        <f>'4M - SPS'!Z144</f>
        <v>4.3469584651946724E-2</v>
      </c>
      <c r="AA144" s="363">
        <f>'4M - SPS'!AA144</f>
        <v>4.2387829214501176E-2</v>
      </c>
    </row>
    <row r="145" spans="1:27" hidden="1" x14ac:dyDescent="0.25">
      <c r="A145" s="68"/>
      <c r="C145" s="475" t="s">
        <v>262</v>
      </c>
      <c r="D145" s="69"/>
      <c r="E145" s="69"/>
      <c r="F145" s="69"/>
      <c r="G145" s="69"/>
      <c r="H145" s="537" t="s">
        <v>289</v>
      </c>
      <c r="I145" s="69"/>
      <c r="J145" s="69"/>
      <c r="K145" s="69"/>
      <c r="L145" s="69"/>
      <c r="M145" s="69"/>
      <c r="N145" s="69"/>
    </row>
    <row r="146" spans="1:27" hidden="1" x14ac:dyDescent="0.25"/>
    <row r="147" spans="1:27" ht="15.75" hidden="1" thickBot="1" x14ac:dyDescent="0.3">
      <c r="A147" s="751" t="s">
        <v>113</v>
      </c>
      <c r="B147" s="344"/>
      <c r="C147" s="769" t="s">
        <v>112</v>
      </c>
      <c r="D147" s="769"/>
      <c r="E147" s="769"/>
      <c r="F147" s="769"/>
      <c r="G147" s="769"/>
      <c r="H147" s="769"/>
      <c r="I147" s="769"/>
      <c r="J147" s="769"/>
      <c r="K147" s="769"/>
      <c r="L147" s="769"/>
      <c r="M147" s="769"/>
      <c r="N147" s="770"/>
      <c r="O147" s="771" t="s">
        <v>112</v>
      </c>
      <c r="P147" s="769"/>
      <c r="Q147" s="769"/>
      <c r="R147" s="769"/>
      <c r="S147" s="769"/>
      <c r="T147" s="769"/>
      <c r="U147" s="769"/>
      <c r="V147" s="769"/>
      <c r="W147" s="769"/>
      <c r="X147" s="769"/>
      <c r="Y147" s="769"/>
      <c r="Z147" s="770"/>
      <c r="AA147" s="575" t="s">
        <v>112</v>
      </c>
    </row>
    <row r="148" spans="1:27" ht="15" hidden="1" customHeight="1" x14ac:dyDescent="0.25">
      <c r="A148" s="752"/>
      <c r="B148" s="345" t="s">
        <v>130</v>
      </c>
      <c r="C148" s="102">
        <f>C$2</f>
        <v>45658</v>
      </c>
      <c r="D148" s="102">
        <f t="shared" ref="D148:AA148" si="77">D$2</f>
        <v>45689</v>
      </c>
      <c r="E148" s="102">
        <f t="shared" si="77"/>
        <v>45717</v>
      </c>
      <c r="F148" s="102">
        <f t="shared" si="77"/>
        <v>45748</v>
      </c>
      <c r="G148" s="102">
        <f t="shared" si="77"/>
        <v>45778</v>
      </c>
      <c r="H148" s="102">
        <f t="shared" si="77"/>
        <v>45809</v>
      </c>
      <c r="I148" s="102">
        <f t="shared" si="77"/>
        <v>45839</v>
      </c>
      <c r="J148" s="102">
        <f t="shared" si="77"/>
        <v>45870</v>
      </c>
      <c r="K148" s="102">
        <f t="shared" si="77"/>
        <v>45901</v>
      </c>
      <c r="L148" s="102">
        <f t="shared" si="77"/>
        <v>45931</v>
      </c>
      <c r="M148" s="102">
        <f t="shared" si="77"/>
        <v>45962</v>
      </c>
      <c r="N148" s="102">
        <f t="shared" si="77"/>
        <v>45992</v>
      </c>
      <c r="O148" s="102">
        <f t="shared" si="77"/>
        <v>46023</v>
      </c>
      <c r="P148" s="102">
        <f t="shared" si="77"/>
        <v>46054</v>
      </c>
      <c r="Q148" s="102">
        <f t="shared" si="77"/>
        <v>46082</v>
      </c>
      <c r="R148" s="102">
        <f t="shared" si="77"/>
        <v>46113</v>
      </c>
      <c r="S148" s="102">
        <f t="shared" si="77"/>
        <v>46143</v>
      </c>
      <c r="T148" s="102">
        <f t="shared" si="77"/>
        <v>46174</v>
      </c>
      <c r="U148" s="102">
        <f t="shared" si="77"/>
        <v>46204</v>
      </c>
      <c r="V148" s="102">
        <f t="shared" si="77"/>
        <v>46235</v>
      </c>
      <c r="W148" s="102">
        <f t="shared" si="77"/>
        <v>46266</v>
      </c>
      <c r="X148" s="102">
        <f t="shared" si="77"/>
        <v>46296</v>
      </c>
      <c r="Y148" s="102">
        <f t="shared" si="77"/>
        <v>46327</v>
      </c>
      <c r="Z148" s="102">
        <f t="shared" si="77"/>
        <v>46357</v>
      </c>
      <c r="AA148" s="102">
        <f t="shared" si="77"/>
        <v>46388</v>
      </c>
    </row>
    <row r="149" spans="1:27" hidden="1" x14ac:dyDescent="0.25">
      <c r="A149" s="752"/>
      <c r="B149" s="341" t="s">
        <v>18</v>
      </c>
      <c r="C149" s="364">
        <f>'4M - SPS'!C149</f>
        <v>2.5206392876862228E-3</v>
      </c>
      <c r="D149" s="364">
        <f>'4M - SPS'!D149</f>
        <v>2.6094049094805729E-3</v>
      </c>
      <c r="E149" s="364">
        <f>'4M - SPS'!E149</f>
        <v>2.6625093600977324E-3</v>
      </c>
      <c r="F149" s="364">
        <f>'4M - SPS'!F149</f>
        <v>2.8186873036299166E-3</v>
      </c>
      <c r="G149" s="364">
        <f>'4M - SPS'!G149</f>
        <v>3.4884703758569541E-3</v>
      </c>
      <c r="H149" s="549">
        <f>'4M - SPS'!H149</f>
        <v>1.2265922418129727E-2</v>
      </c>
      <c r="I149" s="549">
        <f>'4M - SPS'!I149</f>
        <v>1.1540457819931309E-2</v>
      </c>
      <c r="J149" s="549">
        <f>'4M - SPS'!J149</f>
        <v>1.180553540082661E-2</v>
      </c>
      <c r="K149" s="549">
        <f>'4M - SPS'!K149</f>
        <v>1.1612630747216001E-2</v>
      </c>
      <c r="L149" s="549">
        <f>'4M - SPS'!L149</f>
        <v>4.020693420705059E-3</v>
      </c>
      <c r="M149" s="549">
        <f>'4M - SPS'!M149</f>
        <v>4.2265989573474503E-3</v>
      </c>
      <c r="N149" s="549">
        <f>'4M - SPS'!N149</f>
        <v>2.8749386720885359E-3</v>
      </c>
      <c r="O149" s="550">
        <f>'4M - SPS'!O149</f>
        <v>3.1020238779679707E-3</v>
      </c>
      <c r="P149" s="550">
        <f>'4M - SPS'!P149</f>
        <v>3.256232707013106E-3</v>
      </c>
      <c r="Q149" s="550">
        <f>'4M - SPS'!Q149</f>
        <v>3.4722645349226392E-3</v>
      </c>
      <c r="R149" s="550">
        <f>'4M - SPS'!R149</f>
        <v>3.5750823798204566E-3</v>
      </c>
      <c r="S149" s="550">
        <f>'4M - SPS'!S149</f>
        <v>4.2550418124689821E-3</v>
      </c>
      <c r="T149" s="362">
        <f>'4M - SPS'!T149</f>
        <v>1.2265922418129727E-2</v>
      </c>
      <c r="U149" s="362">
        <f>'4M - SPS'!U149</f>
        <v>1.1540457819931309E-2</v>
      </c>
      <c r="V149" s="362">
        <f>'4M - SPS'!V149</f>
        <v>1.180553540082661E-2</v>
      </c>
      <c r="W149" s="362">
        <f>'4M - SPS'!W149</f>
        <v>1.1612630747216001E-2</v>
      </c>
      <c r="X149" s="362">
        <f>'4M - SPS'!X149</f>
        <v>4.020693420705059E-3</v>
      </c>
      <c r="Y149" s="362">
        <f>'4M - SPS'!Y149</f>
        <v>4.2265989573474503E-3</v>
      </c>
      <c r="Z149" s="362">
        <f>'4M - SPS'!Z149</f>
        <v>2.8749386720885359E-3</v>
      </c>
      <c r="AA149" s="362">
        <f>'4M - SPS'!AA149</f>
        <v>3.1020238779679707E-3</v>
      </c>
    </row>
    <row r="150" spans="1:27" hidden="1" x14ac:dyDescent="0.25">
      <c r="A150" s="752"/>
      <c r="B150" s="339" t="s">
        <v>0</v>
      </c>
      <c r="C150" s="364">
        <f>'4M - SPS'!C150</f>
        <v>4.1692768850366182E-3</v>
      </c>
      <c r="D150" s="364">
        <f>'4M - SPS'!D150</f>
        <v>3.7264894681143467E-3</v>
      </c>
      <c r="E150" s="364">
        <f>'4M - SPS'!E150</f>
        <v>3.8763402217987103E-3</v>
      </c>
      <c r="F150" s="364">
        <f>'4M - SPS'!F150</f>
        <v>2.5766990633745573E-3</v>
      </c>
      <c r="G150" s="364">
        <f>'4M - SPS'!G150</f>
        <v>6.0374752687771217E-3</v>
      </c>
      <c r="H150" s="549">
        <f>'4M - SPS'!H150</f>
        <v>2.147043621581371E-2</v>
      </c>
      <c r="I150" s="549">
        <f>'4M - SPS'!I150</f>
        <v>1.8299443424616649E-2</v>
      </c>
      <c r="J150" s="549">
        <f>'4M - SPS'!J150</f>
        <v>2.0046804821180941E-2</v>
      </c>
      <c r="K150" s="549">
        <f>'4M - SPS'!K150</f>
        <v>2.1605842288933919E-2</v>
      </c>
      <c r="L150" s="549">
        <f>'4M - SPS'!L150</f>
        <v>4.2184306025821097E-3</v>
      </c>
      <c r="M150" s="549">
        <f>'4M - SPS'!M150</f>
        <v>3.8932061075715226E-3</v>
      </c>
      <c r="N150" s="549">
        <f>'4M - SPS'!N150</f>
        <v>4.0440646715919591E-3</v>
      </c>
      <c r="O150" s="550">
        <f>'4M - SPS'!O150</f>
        <v>5.113629345997869E-3</v>
      </c>
      <c r="P150" s="550">
        <f>'4M - SPS'!P150</f>
        <v>4.6446398309944823E-3</v>
      </c>
      <c r="Q150" s="550">
        <f>'4M - SPS'!Q150</f>
        <v>5.0429312794476322E-3</v>
      </c>
      <c r="R150" s="550">
        <f>'4M - SPS'!R150</f>
        <v>3.2727645221668589E-3</v>
      </c>
      <c r="S150" s="550">
        <f>'4M - SPS'!S150</f>
        <v>7.3429732224096003E-3</v>
      </c>
      <c r="T150" s="362">
        <f>'4M - SPS'!T150</f>
        <v>2.147043621581371E-2</v>
      </c>
      <c r="U150" s="362">
        <f>'4M - SPS'!U150</f>
        <v>1.8299443424616649E-2</v>
      </c>
      <c r="V150" s="362">
        <f>'4M - SPS'!V150</f>
        <v>2.0046804821180941E-2</v>
      </c>
      <c r="W150" s="362">
        <f>'4M - SPS'!W150</f>
        <v>2.1605842288933919E-2</v>
      </c>
      <c r="X150" s="362">
        <f>'4M - SPS'!X150</f>
        <v>4.2184306025821097E-3</v>
      </c>
      <c r="Y150" s="362">
        <f>'4M - SPS'!Y150</f>
        <v>3.8932061075715226E-3</v>
      </c>
      <c r="Z150" s="362">
        <f>'4M - SPS'!Z150</f>
        <v>4.0440646715919591E-3</v>
      </c>
      <c r="AA150" s="362">
        <f>'4M - SPS'!AA150</f>
        <v>5.113629345997869E-3</v>
      </c>
    </row>
    <row r="151" spans="1:27" hidden="1" x14ac:dyDescent="0.25">
      <c r="A151" s="752"/>
      <c r="B151" s="339" t="s">
        <v>19</v>
      </c>
      <c r="C151" s="364">
        <f>'4M - SPS'!C151</f>
        <v>2.4321966640706207E-3</v>
      </c>
      <c r="D151" s="364">
        <f>'4M - SPS'!D151</f>
        <v>2.6321534960047515E-3</v>
      </c>
      <c r="E151" s="364">
        <f>'4M - SPS'!E151</f>
        <v>3.343031587303571E-3</v>
      </c>
      <c r="F151" s="364">
        <f>'4M - SPS'!F151</f>
        <v>3.894447753643759E-3</v>
      </c>
      <c r="G151" s="364">
        <f>'4M - SPS'!G151</f>
        <v>4.2121225341183359E-3</v>
      </c>
      <c r="H151" s="549">
        <f>'4M - SPS'!H151</f>
        <v>1.5068221001062383E-2</v>
      </c>
      <c r="I151" s="549">
        <f>'4M - SPS'!I151</f>
        <v>1.3831199372294845E-2</v>
      </c>
      <c r="J151" s="549">
        <f>'4M - SPS'!J151</f>
        <v>1.4505454880665002E-2</v>
      </c>
      <c r="K151" s="549">
        <f>'4M - SPS'!K151</f>
        <v>1.3990894339392679E-2</v>
      </c>
      <c r="L151" s="549">
        <f>'4M - SPS'!L151</f>
        <v>4.8318810287315671E-3</v>
      </c>
      <c r="M151" s="549">
        <f>'4M - SPS'!M151</f>
        <v>5.11037564808022E-3</v>
      </c>
      <c r="N151" s="549">
        <f>'4M - SPS'!N151</f>
        <v>2.8954525882078255E-3</v>
      </c>
      <c r="O151" s="550">
        <f>'4M - SPS'!O151</f>
        <v>2.992513021518393E-3</v>
      </c>
      <c r="P151" s="550">
        <f>'4M - SPS'!P151</f>
        <v>3.2828431513517186E-3</v>
      </c>
      <c r="Q151" s="550">
        <f>'4M - SPS'!Q151</f>
        <v>4.3539206155539037E-3</v>
      </c>
      <c r="R151" s="550">
        <f>'4M - SPS'!R151</f>
        <v>4.9280625007652717E-3</v>
      </c>
      <c r="S151" s="550">
        <f>'4M - SPS'!S151</f>
        <v>5.1315519944977366E-3</v>
      </c>
      <c r="T151" s="362">
        <f>'4M - SPS'!T151</f>
        <v>1.5068221001062383E-2</v>
      </c>
      <c r="U151" s="362">
        <f>'4M - SPS'!U151</f>
        <v>1.3831199372294845E-2</v>
      </c>
      <c r="V151" s="362">
        <f>'4M - SPS'!V151</f>
        <v>1.4505454880665002E-2</v>
      </c>
      <c r="W151" s="362">
        <f>'4M - SPS'!W151</f>
        <v>1.3990894339392679E-2</v>
      </c>
      <c r="X151" s="362">
        <f>'4M - SPS'!X151</f>
        <v>4.8318810287315671E-3</v>
      </c>
      <c r="Y151" s="362">
        <f>'4M - SPS'!Y151</f>
        <v>5.11037564808022E-3</v>
      </c>
      <c r="Z151" s="362">
        <f>'4M - SPS'!Z151</f>
        <v>2.8954525882078255E-3</v>
      </c>
      <c r="AA151" s="362">
        <f>'4M - SPS'!AA151</f>
        <v>2.992513021518393E-3</v>
      </c>
    </row>
    <row r="152" spans="1:27" hidden="1" x14ac:dyDescent="0.25">
      <c r="A152" s="752"/>
      <c r="B152" s="339" t="s">
        <v>1</v>
      </c>
      <c r="C152" s="364">
        <f>'4M - SPS'!C152</f>
        <v>0</v>
      </c>
      <c r="D152" s="364">
        <f>'4M - SPS'!D152</f>
        <v>0</v>
      </c>
      <c r="E152" s="364">
        <f>'4M - SPS'!E152</f>
        <v>0</v>
      </c>
      <c r="F152" s="364">
        <f>'4M - SPS'!F152</f>
        <v>3.5624725755516919E-3</v>
      </c>
      <c r="G152" s="364">
        <f>'4M - SPS'!G152</f>
        <v>9.0035761152261768E-3</v>
      </c>
      <c r="H152" s="549">
        <f>'4M - SPS'!H152</f>
        <v>2.1949089340496868E-2</v>
      </c>
      <c r="I152" s="549">
        <f>'4M - SPS'!I152</f>
        <v>1.8509258350305331E-2</v>
      </c>
      <c r="J152" s="549">
        <f>'4M - SPS'!J152</f>
        <v>2.033149986132823E-2</v>
      </c>
      <c r="K152" s="549">
        <f>'4M - SPS'!K152</f>
        <v>2.3701470874856523E-2</v>
      </c>
      <c r="L152" s="549">
        <f>'4M - SPS'!L152</f>
        <v>4.520699881827973E-3</v>
      </c>
      <c r="M152" s="549">
        <f>'4M - SPS'!M152</f>
        <v>0</v>
      </c>
      <c r="N152" s="549">
        <f>'4M - SPS'!N152</f>
        <v>0</v>
      </c>
      <c r="O152" s="550">
        <f>'4M - SPS'!O152</f>
        <v>0</v>
      </c>
      <c r="P152" s="550">
        <f>'4M - SPS'!P152</f>
        <v>0</v>
      </c>
      <c r="Q152" s="550">
        <f>'4M - SPS'!Q152</f>
        <v>0</v>
      </c>
      <c r="R152" s="550">
        <f>'4M - SPS'!R152</f>
        <v>4.5179394147831708E-3</v>
      </c>
      <c r="S152" s="550">
        <f>'4M - SPS'!S152</f>
        <v>1.0923974683388441E-2</v>
      </c>
      <c r="T152" s="362">
        <f>'4M - SPS'!T152</f>
        <v>2.1949089340496868E-2</v>
      </c>
      <c r="U152" s="362">
        <f>'4M - SPS'!U152</f>
        <v>1.8509258350305331E-2</v>
      </c>
      <c r="V152" s="362">
        <f>'4M - SPS'!V152</f>
        <v>2.033149986132823E-2</v>
      </c>
      <c r="W152" s="362">
        <f>'4M - SPS'!W152</f>
        <v>2.3701470874856523E-2</v>
      </c>
      <c r="X152" s="362">
        <f>'4M - SPS'!X152</f>
        <v>4.520699881827973E-3</v>
      </c>
      <c r="Y152" s="362">
        <f>'4M - SPS'!Y152</f>
        <v>0</v>
      </c>
      <c r="Z152" s="362">
        <f>'4M - SPS'!Z152</f>
        <v>0</v>
      </c>
      <c r="AA152" s="362">
        <f>'4M - SPS'!AA152</f>
        <v>0</v>
      </c>
    </row>
    <row r="153" spans="1:27" hidden="1" x14ac:dyDescent="0.25">
      <c r="A153" s="752"/>
      <c r="B153" s="339" t="s">
        <v>20</v>
      </c>
      <c r="C153" s="364">
        <f>'4M - SPS'!C153</f>
        <v>4.1797669255110828E-4</v>
      </c>
      <c r="D153" s="364">
        <f>'4M - SPS'!D153</f>
        <v>4.7626545832960722E-6</v>
      </c>
      <c r="E153" s="364">
        <f>'4M - SPS'!E153</f>
        <v>6.1233425677979886E-5</v>
      </c>
      <c r="F153" s="364">
        <f>'4M - SPS'!F153</f>
        <v>3.2304660152320788E-4</v>
      </c>
      <c r="G153" s="364">
        <f>'4M - SPS'!G153</f>
        <v>6.5888046649485832E-5</v>
      </c>
      <c r="H153" s="549">
        <f>'4M - SPS'!H153</f>
        <v>2.1063714216369717E-4</v>
      </c>
      <c r="I153" s="549">
        <f>'4M - SPS'!I153</f>
        <v>2.1007955517646099E-4</v>
      </c>
      <c r="J153" s="549">
        <f>'4M - SPS'!J153</f>
        <v>2.0327002655730092E-4</v>
      </c>
      <c r="K153" s="549">
        <f>'4M - SPS'!K153</f>
        <v>2.1675580431633945E-4</v>
      </c>
      <c r="L153" s="549">
        <f>'4M - SPS'!L153</f>
        <v>6.2717085070096424E-5</v>
      </c>
      <c r="M153" s="549">
        <f>'4M - SPS'!M153</f>
        <v>5.8661711114318465E-5</v>
      </c>
      <c r="N153" s="549">
        <f>'4M - SPS'!N153</f>
        <v>6.1894745000106972E-6</v>
      </c>
      <c r="O153" s="550">
        <f>'4M - SPS'!O153</f>
        <v>5.1857080117972498E-4</v>
      </c>
      <c r="P153" s="550">
        <f>'4M - SPS'!P153</f>
        <v>5.9946289561374402E-6</v>
      </c>
      <c r="Q153" s="550">
        <f>'4M - SPS'!Q153</f>
        <v>8.0606348272701538E-5</v>
      </c>
      <c r="R153" s="550">
        <f>'4M - SPS'!R153</f>
        <v>4.1272885728788582E-4</v>
      </c>
      <c r="S153" s="550">
        <f>'4M - SPS'!S153</f>
        <v>8.1196835077634985E-5</v>
      </c>
      <c r="T153" s="362">
        <f>'4M - SPS'!T153</f>
        <v>2.1063714216369717E-4</v>
      </c>
      <c r="U153" s="362">
        <f>'4M - SPS'!U153</f>
        <v>2.1007955517646099E-4</v>
      </c>
      <c r="V153" s="362">
        <f>'4M - SPS'!V153</f>
        <v>2.0327002655730092E-4</v>
      </c>
      <c r="W153" s="362">
        <f>'4M - SPS'!W153</f>
        <v>2.1675580431633945E-4</v>
      </c>
      <c r="X153" s="362">
        <f>'4M - SPS'!X153</f>
        <v>6.2717085070096424E-5</v>
      </c>
      <c r="Y153" s="362">
        <f>'4M - SPS'!Y153</f>
        <v>5.8661711114318465E-5</v>
      </c>
      <c r="Z153" s="362">
        <f>'4M - SPS'!Z153</f>
        <v>6.1894745000106972E-6</v>
      </c>
      <c r="AA153" s="362">
        <f>'4M - SPS'!AA153</f>
        <v>5.1857080117972498E-4</v>
      </c>
    </row>
    <row r="154" spans="1:27" hidden="1" x14ac:dyDescent="0.25">
      <c r="A154" s="752"/>
      <c r="B154" s="18" t="s">
        <v>9</v>
      </c>
      <c r="C154" s="364">
        <f>'4M - SPS'!C154</f>
        <v>4.1224421031967025E-3</v>
      </c>
      <c r="D154" s="364">
        <f>'4M - SPS'!D154</f>
        <v>3.6887514125314639E-3</v>
      </c>
      <c r="E154" s="364">
        <f>'4M - SPS'!E154</f>
        <v>3.9703792656901622E-3</v>
      </c>
      <c r="F154" s="364">
        <f>'4M - SPS'!F154</f>
        <v>3.4322699761299359E-3</v>
      </c>
      <c r="G154" s="364">
        <f>'4M - SPS'!G154</f>
        <v>3.0448564238552043E-3</v>
      </c>
      <c r="H154" s="549">
        <f>'4M - SPS'!H154</f>
        <v>0</v>
      </c>
      <c r="I154" s="549">
        <f>'4M - SPS'!I154</f>
        <v>0</v>
      </c>
      <c r="J154" s="549">
        <f>'4M - SPS'!J154</f>
        <v>0</v>
      </c>
      <c r="K154" s="549">
        <f>'4M - SPS'!K154</f>
        <v>1.2805883880630621E-2</v>
      </c>
      <c r="L154" s="549">
        <f>'4M - SPS'!L154</f>
        <v>4.9377219669255994E-3</v>
      </c>
      <c r="M154" s="549">
        <f>'4M - SPS'!M154</f>
        <v>4.0135265347135589E-3</v>
      </c>
      <c r="N154" s="549">
        <f>'4M - SPS'!N154</f>
        <v>3.9879175580316362E-3</v>
      </c>
      <c r="O154" s="550">
        <f>'4M - SPS'!O154</f>
        <v>5.0576037217033498E-3</v>
      </c>
      <c r="P154" s="550">
        <f>'4M - SPS'!P154</f>
        <v>4.594573375720069E-3</v>
      </c>
      <c r="Q154" s="550">
        <f>'4M - SPS'!Q154</f>
        <v>5.1713506992168987E-3</v>
      </c>
      <c r="R154" s="550">
        <f>'4M - SPS'!R154</f>
        <v>4.344766381687455E-3</v>
      </c>
      <c r="S154" s="550">
        <f>'4M - SPS'!S154</f>
        <v>3.7112893638420359E-3</v>
      </c>
      <c r="T154" s="362">
        <f>'4M - SPS'!T154</f>
        <v>0</v>
      </c>
      <c r="U154" s="362">
        <f>'4M - SPS'!U154</f>
        <v>0</v>
      </c>
      <c r="V154" s="362">
        <f>'4M - SPS'!V154</f>
        <v>0</v>
      </c>
      <c r="W154" s="362">
        <f>'4M - SPS'!W154</f>
        <v>1.2805883880630621E-2</v>
      </c>
      <c r="X154" s="362">
        <f>'4M - SPS'!X154</f>
        <v>4.9377219669255994E-3</v>
      </c>
      <c r="Y154" s="362">
        <f>'4M - SPS'!Y154</f>
        <v>4.0135265347135589E-3</v>
      </c>
      <c r="Z154" s="362">
        <f>'4M - SPS'!Z154</f>
        <v>3.9879175580316362E-3</v>
      </c>
      <c r="AA154" s="362">
        <f>'4M - SPS'!AA154</f>
        <v>5.0576037217033498E-3</v>
      </c>
    </row>
    <row r="155" spans="1:27" hidden="1" x14ac:dyDescent="0.25">
      <c r="A155" s="752"/>
      <c r="B155" s="18" t="s">
        <v>3</v>
      </c>
      <c r="C155" s="364">
        <f>'4M - SPS'!C155</f>
        <v>4.1692768850366182E-3</v>
      </c>
      <c r="D155" s="364">
        <f>'4M - SPS'!D155</f>
        <v>3.7264894681143467E-3</v>
      </c>
      <c r="E155" s="364">
        <f>'4M - SPS'!E155</f>
        <v>3.8763402217987103E-3</v>
      </c>
      <c r="F155" s="364">
        <f>'4M - SPS'!F155</f>
        <v>2.5766990633745573E-3</v>
      </c>
      <c r="G155" s="364">
        <f>'4M - SPS'!G155</f>
        <v>6.0374752687771217E-3</v>
      </c>
      <c r="H155" s="549">
        <f>'4M - SPS'!H155</f>
        <v>2.147043621581371E-2</v>
      </c>
      <c r="I155" s="549">
        <f>'4M - SPS'!I155</f>
        <v>1.8299443424616649E-2</v>
      </c>
      <c r="J155" s="549">
        <f>'4M - SPS'!J155</f>
        <v>2.0046804821180941E-2</v>
      </c>
      <c r="K155" s="549">
        <f>'4M - SPS'!K155</f>
        <v>2.1605842288933919E-2</v>
      </c>
      <c r="L155" s="549">
        <f>'4M - SPS'!L155</f>
        <v>4.2184306025821097E-3</v>
      </c>
      <c r="M155" s="549">
        <f>'4M - SPS'!M155</f>
        <v>3.8932061075715226E-3</v>
      </c>
      <c r="N155" s="549">
        <f>'4M - SPS'!N155</f>
        <v>4.0440646715919591E-3</v>
      </c>
      <c r="O155" s="550">
        <f>'4M - SPS'!O155</f>
        <v>5.113629345997869E-3</v>
      </c>
      <c r="P155" s="550">
        <f>'4M - SPS'!P155</f>
        <v>4.6446398309944823E-3</v>
      </c>
      <c r="Q155" s="550">
        <f>'4M - SPS'!Q155</f>
        <v>5.0429312794476322E-3</v>
      </c>
      <c r="R155" s="550">
        <f>'4M - SPS'!R155</f>
        <v>3.2727645221668589E-3</v>
      </c>
      <c r="S155" s="550">
        <f>'4M - SPS'!S155</f>
        <v>7.3429732224096003E-3</v>
      </c>
      <c r="T155" s="362">
        <f>'4M - SPS'!T155</f>
        <v>2.147043621581371E-2</v>
      </c>
      <c r="U155" s="362">
        <f>'4M - SPS'!U155</f>
        <v>1.8299443424616649E-2</v>
      </c>
      <c r="V155" s="362">
        <f>'4M - SPS'!V155</f>
        <v>2.0046804821180941E-2</v>
      </c>
      <c r="W155" s="362">
        <f>'4M - SPS'!W155</f>
        <v>2.1605842288933919E-2</v>
      </c>
      <c r="X155" s="362">
        <f>'4M - SPS'!X155</f>
        <v>4.2184306025821097E-3</v>
      </c>
      <c r="Y155" s="362">
        <f>'4M - SPS'!Y155</f>
        <v>3.8932061075715226E-3</v>
      </c>
      <c r="Z155" s="362">
        <f>'4M - SPS'!Z155</f>
        <v>4.0440646715919591E-3</v>
      </c>
      <c r="AA155" s="362">
        <f>'4M - SPS'!AA155</f>
        <v>5.113629345997869E-3</v>
      </c>
    </row>
    <row r="156" spans="1:27" hidden="1" x14ac:dyDescent="0.25">
      <c r="A156" s="752"/>
      <c r="B156" s="18" t="s">
        <v>4</v>
      </c>
      <c r="C156" s="364">
        <f>'4M - SPS'!C156</f>
        <v>3.0206072554621395E-3</v>
      </c>
      <c r="D156" s="364">
        <f>'4M - SPS'!D156</f>
        <v>2.9808654054117568E-3</v>
      </c>
      <c r="E156" s="364">
        <f>'4M - SPS'!E156</f>
        <v>3.1354072473519607E-3</v>
      </c>
      <c r="F156" s="364">
        <f>'4M - SPS'!F156</f>
        <v>3.7124696016177404E-3</v>
      </c>
      <c r="G156" s="364">
        <f>'4M - SPS'!G156</f>
        <v>4.3028515152792133E-3</v>
      </c>
      <c r="H156" s="549">
        <f>'4M - SPS'!H156</f>
        <v>1.4515808144843659E-2</v>
      </c>
      <c r="I156" s="549">
        <f>'4M - SPS'!I156</f>
        <v>1.3330331747035793E-2</v>
      </c>
      <c r="J156" s="549">
        <f>'4M - SPS'!J156</f>
        <v>1.3925744401631775E-2</v>
      </c>
      <c r="K156" s="549">
        <f>'4M - SPS'!K156</f>
        <v>1.2697199657513368E-2</v>
      </c>
      <c r="L156" s="549">
        <f>'4M - SPS'!L156</f>
        <v>4.9923942546076109E-3</v>
      </c>
      <c r="M156" s="549">
        <f>'4M - SPS'!M156</f>
        <v>4.9276238782525322E-3</v>
      </c>
      <c r="N156" s="549">
        <f>'4M - SPS'!N156</f>
        <v>3.082040465003791E-3</v>
      </c>
      <c r="O156" s="550">
        <f>'4M - SPS'!O156</f>
        <v>3.7124211522127542E-3</v>
      </c>
      <c r="P156" s="550">
        <f>'4M - SPS'!P156</f>
        <v>3.7157575526829542E-3</v>
      </c>
      <c r="Q156" s="550">
        <f>'4M - SPS'!Q156</f>
        <v>4.0839983030516586E-3</v>
      </c>
      <c r="R156" s="550">
        <f>'4M - SPS'!R156</f>
        <v>4.6995480515005933E-3</v>
      </c>
      <c r="S156" s="550">
        <f>'4M - SPS'!S156</f>
        <v>5.2416630231760198E-3</v>
      </c>
      <c r="T156" s="362">
        <f>'4M - SPS'!T156</f>
        <v>1.4515808144843659E-2</v>
      </c>
      <c r="U156" s="362">
        <f>'4M - SPS'!U156</f>
        <v>1.3330331747035793E-2</v>
      </c>
      <c r="V156" s="362">
        <f>'4M - SPS'!V156</f>
        <v>1.3925744401631775E-2</v>
      </c>
      <c r="W156" s="362">
        <f>'4M - SPS'!W156</f>
        <v>1.2697199657513368E-2</v>
      </c>
      <c r="X156" s="362">
        <f>'4M - SPS'!X156</f>
        <v>4.9923942546076109E-3</v>
      </c>
      <c r="Y156" s="362">
        <f>'4M - SPS'!Y156</f>
        <v>4.9276238782525322E-3</v>
      </c>
      <c r="Z156" s="362">
        <f>'4M - SPS'!Z156</f>
        <v>3.082040465003791E-3</v>
      </c>
      <c r="AA156" s="362">
        <f>'4M - SPS'!AA156</f>
        <v>3.7124211522127542E-3</v>
      </c>
    </row>
    <row r="157" spans="1:27" hidden="1" x14ac:dyDescent="0.25">
      <c r="A157" s="752"/>
      <c r="B157" s="18" t="s">
        <v>5</v>
      </c>
      <c r="C157" s="364">
        <f>'4M - SPS'!C157</f>
        <v>2.5206392876862228E-3</v>
      </c>
      <c r="D157" s="364">
        <f>'4M - SPS'!D157</f>
        <v>2.6094049094805729E-3</v>
      </c>
      <c r="E157" s="364">
        <f>'4M - SPS'!E157</f>
        <v>2.6625093600977324E-3</v>
      </c>
      <c r="F157" s="364">
        <f>'4M - SPS'!F157</f>
        <v>2.8186873036299166E-3</v>
      </c>
      <c r="G157" s="364">
        <f>'4M - SPS'!G157</f>
        <v>3.4884703758569541E-3</v>
      </c>
      <c r="H157" s="549">
        <f>'4M - SPS'!H157</f>
        <v>1.2265922418129727E-2</v>
      </c>
      <c r="I157" s="549">
        <f>'4M - SPS'!I157</f>
        <v>1.1540457819931309E-2</v>
      </c>
      <c r="J157" s="549">
        <f>'4M - SPS'!J157</f>
        <v>1.180553540082661E-2</v>
      </c>
      <c r="K157" s="549">
        <f>'4M - SPS'!K157</f>
        <v>1.1612630747216001E-2</v>
      </c>
      <c r="L157" s="549">
        <f>'4M - SPS'!L157</f>
        <v>4.020693420705059E-3</v>
      </c>
      <c r="M157" s="549">
        <f>'4M - SPS'!M157</f>
        <v>4.2265989573474503E-3</v>
      </c>
      <c r="N157" s="549">
        <f>'4M - SPS'!N157</f>
        <v>2.8749386720885359E-3</v>
      </c>
      <c r="O157" s="550">
        <f>'4M - SPS'!O157</f>
        <v>3.1020238779679707E-3</v>
      </c>
      <c r="P157" s="550">
        <f>'4M - SPS'!P157</f>
        <v>3.256232707013106E-3</v>
      </c>
      <c r="Q157" s="550">
        <f>'4M - SPS'!Q157</f>
        <v>3.4722645349226392E-3</v>
      </c>
      <c r="R157" s="550">
        <f>'4M - SPS'!R157</f>
        <v>3.5750823798204566E-3</v>
      </c>
      <c r="S157" s="550">
        <f>'4M - SPS'!S157</f>
        <v>4.2550418124689821E-3</v>
      </c>
      <c r="T157" s="362">
        <f>'4M - SPS'!T157</f>
        <v>1.2265922418129727E-2</v>
      </c>
      <c r="U157" s="362">
        <f>'4M - SPS'!U157</f>
        <v>1.1540457819931309E-2</v>
      </c>
      <c r="V157" s="362">
        <f>'4M - SPS'!V157</f>
        <v>1.180553540082661E-2</v>
      </c>
      <c r="W157" s="362">
        <f>'4M - SPS'!W157</f>
        <v>1.1612630747216001E-2</v>
      </c>
      <c r="X157" s="362">
        <f>'4M - SPS'!X157</f>
        <v>4.020693420705059E-3</v>
      </c>
      <c r="Y157" s="362">
        <f>'4M - SPS'!Y157</f>
        <v>4.2265989573474503E-3</v>
      </c>
      <c r="Z157" s="362">
        <f>'4M - SPS'!Z157</f>
        <v>2.8749386720885359E-3</v>
      </c>
      <c r="AA157" s="362">
        <f>'4M - SPS'!AA157</f>
        <v>3.1020238779679707E-3</v>
      </c>
    </row>
    <row r="158" spans="1:27" hidden="1" x14ac:dyDescent="0.25">
      <c r="A158" s="752"/>
      <c r="B158" s="18" t="s">
        <v>21</v>
      </c>
      <c r="C158" s="364">
        <f>'4M - SPS'!C158</f>
        <v>2.5206392876862228E-3</v>
      </c>
      <c r="D158" s="364">
        <f>'4M - SPS'!D158</f>
        <v>2.6094049094805729E-3</v>
      </c>
      <c r="E158" s="364">
        <f>'4M - SPS'!E158</f>
        <v>2.6625093600977324E-3</v>
      </c>
      <c r="F158" s="364">
        <f>'4M - SPS'!F158</f>
        <v>2.8186873036299166E-3</v>
      </c>
      <c r="G158" s="364">
        <f>'4M - SPS'!G158</f>
        <v>3.4884703758569541E-3</v>
      </c>
      <c r="H158" s="549">
        <f>'4M - SPS'!H158</f>
        <v>1.2265922418129727E-2</v>
      </c>
      <c r="I158" s="549">
        <f>'4M - SPS'!I158</f>
        <v>1.1540457819931309E-2</v>
      </c>
      <c r="J158" s="549">
        <f>'4M - SPS'!J158</f>
        <v>1.180553540082661E-2</v>
      </c>
      <c r="K158" s="549">
        <f>'4M - SPS'!K158</f>
        <v>1.1612630747216001E-2</v>
      </c>
      <c r="L158" s="549">
        <f>'4M - SPS'!L158</f>
        <v>4.020693420705059E-3</v>
      </c>
      <c r="M158" s="549">
        <f>'4M - SPS'!M158</f>
        <v>4.2265989573474503E-3</v>
      </c>
      <c r="N158" s="549">
        <f>'4M - SPS'!N158</f>
        <v>2.8749386720885359E-3</v>
      </c>
      <c r="O158" s="550">
        <f>'4M - SPS'!O158</f>
        <v>3.1020238779679707E-3</v>
      </c>
      <c r="P158" s="550">
        <f>'4M - SPS'!P158</f>
        <v>3.256232707013106E-3</v>
      </c>
      <c r="Q158" s="550">
        <f>'4M - SPS'!Q158</f>
        <v>3.4722645349226392E-3</v>
      </c>
      <c r="R158" s="550">
        <f>'4M - SPS'!R158</f>
        <v>3.5750823798204566E-3</v>
      </c>
      <c r="S158" s="550">
        <f>'4M - SPS'!S158</f>
        <v>4.2550418124689821E-3</v>
      </c>
      <c r="T158" s="362">
        <f>'4M - SPS'!T158</f>
        <v>1.2265922418129727E-2</v>
      </c>
      <c r="U158" s="362">
        <f>'4M - SPS'!U158</f>
        <v>1.1540457819931309E-2</v>
      </c>
      <c r="V158" s="362">
        <f>'4M - SPS'!V158</f>
        <v>1.180553540082661E-2</v>
      </c>
      <c r="W158" s="362">
        <f>'4M - SPS'!W158</f>
        <v>1.1612630747216001E-2</v>
      </c>
      <c r="X158" s="362">
        <f>'4M - SPS'!X158</f>
        <v>4.020693420705059E-3</v>
      </c>
      <c r="Y158" s="362">
        <f>'4M - SPS'!Y158</f>
        <v>4.2265989573474503E-3</v>
      </c>
      <c r="Z158" s="362">
        <f>'4M - SPS'!Z158</f>
        <v>2.8749386720885359E-3</v>
      </c>
      <c r="AA158" s="362">
        <f>'4M - SPS'!AA158</f>
        <v>3.1020238779679707E-3</v>
      </c>
    </row>
    <row r="159" spans="1:27" hidden="1" x14ac:dyDescent="0.25">
      <c r="A159" s="752"/>
      <c r="B159" s="18" t="s">
        <v>22</v>
      </c>
      <c r="C159" s="364">
        <f>'4M - SPS'!C159</f>
        <v>2.5206392876862228E-3</v>
      </c>
      <c r="D159" s="364">
        <f>'4M - SPS'!D159</f>
        <v>2.6094049094805729E-3</v>
      </c>
      <c r="E159" s="364">
        <f>'4M - SPS'!E159</f>
        <v>2.6625093600977324E-3</v>
      </c>
      <c r="F159" s="364">
        <f>'4M - SPS'!F159</f>
        <v>2.8186873036299166E-3</v>
      </c>
      <c r="G159" s="364">
        <f>'4M - SPS'!G159</f>
        <v>3.4884703758569541E-3</v>
      </c>
      <c r="H159" s="549">
        <f>'4M - SPS'!H159</f>
        <v>1.2265922418129727E-2</v>
      </c>
      <c r="I159" s="549">
        <f>'4M - SPS'!I159</f>
        <v>1.1540457819931309E-2</v>
      </c>
      <c r="J159" s="549">
        <f>'4M - SPS'!J159</f>
        <v>1.180553540082661E-2</v>
      </c>
      <c r="K159" s="549">
        <f>'4M - SPS'!K159</f>
        <v>1.1612630747216001E-2</v>
      </c>
      <c r="L159" s="549">
        <f>'4M - SPS'!L159</f>
        <v>4.020693420705059E-3</v>
      </c>
      <c r="M159" s="549">
        <f>'4M - SPS'!M159</f>
        <v>4.2265989573474503E-3</v>
      </c>
      <c r="N159" s="549">
        <f>'4M - SPS'!N159</f>
        <v>2.8749386720885359E-3</v>
      </c>
      <c r="O159" s="550">
        <f>'4M - SPS'!O159</f>
        <v>3.1020238779679707E-3</v>
      </c>
      <c r="P159" s="550">
        <f>'4M - SPS'!P159</f>
        <v>3.256232707013106E-3</v>
      </c>
      <c r="Q159" s="550">
        <f>'4M - SPS'!Q159</f>
        <v>3.4722645349226392E-3</v>
      </c>
      <c r="R159" s="550">
        <f>'4M - SPS'!R159</f>
        <v>3.5750823798204566E-3</v>
      </c>
      <c r="S159" s="550">
        <f>'4M - SPS'!S159</f>
        <v>4.2550418124689821E-3</v>
      </c>
      <c r="T159" s="362">
        <f>'4M - SPS'!T159</f>
        <v>1.2265922418129727E-2</v>
      </c>
      <c r="U159" s="362">
        <f>'4M - SPS'!U159</f>
        <v>1.1540457819931309E-2</v>
      </c>
      <c r="V159" s="362">
        <f>'4M - SPS'!V159</f>
        <v>1.180553540082661E-2</v>
      </c>
      <c r="W159" s="362">
        <f>'4M - SPS'!W159</f>
        <v>1.1612630747216001E-2</v>
      </c>
      <c r="X159" s="362">
        <f>'4M - SPS'!X159</f>
        <v>4.020693420705059E-3</v>
      </c>
      <c r="Y159" s="362">
        <f>'4M - SPS'!Y159</f>
        <v>4.2265989573474503E-3</v>
      </c>
      <c r="Z159" s="362">
        <f>'4M - SPS'!Z159</f>
        <v>2.8749386720885359E-3</v>
      </c>
      <c r="AA159" s="362">
        <f>'4M - SPS'!AA159</f>
        <v>3.1020238779679707E-3</v>
      </c>
    </row>
    <row r="160" spans="1:27" hidden="1" x14ac:dyDescent="0.25">
      <c r="A160" s="752"/>
      <c r="B160" s="18" t="s">
        <v>7</v>
      </c>
      <c r="C160" s="364">
        <f>'4M - SPS'!C160</f>
        <v>2.0482580203068823E-3</v>
      </c>
      <c r="D160" s="364">
        <f>'4M - SPS'!D160</f>
        <v>2.0996679827765714E-3</v>
      </c>
      <c r="E160" s="364">
        <f>'4M - SPS'!E160</f>
        <v>2.5117772969197988E-3</v>
      </c>
      <c r="F160" s="364">
        <f>'4M - SPS'!F160</f>
        <v>2.6967656521596078E-3</v>
      </c>
      <c r="G160" s="364">
        <f>'4M - SPS'!G160</f>
        <v>2.9642741322941464E-3</v>
      </c>
      <c r="H160" s="549">
        <f>'4M - SPS'!H160</f>
        <v>1.0657004299889791E-2</v>
      </c>
      <c r="I160" s="549">
        <f>'4M - SPS'!I160</f>
        <v>9.9142527886540467E-3</v>
      </c>
      <c r="J160" s="549">
        <f>'4M - SPS'!J160</f>
        <v>1.0293608875652354E-2</v>
      </c>
      <c r="K160" s="549">
        <f>'4M - SPS'!K160</f>
        <v>1.0016507394110049E-2</v>
      </c>
      <c r="L160" s="549">
        <f>'4M - SPS'!L160</f>
        <v>3.3911045894702697E-3</v>
      </c>
      <c r="M160" s="549">
        <f>'4M - SPS'!M160</f>
        <v>3.5923784815078798E-3</v>
      </c>
      <c r="N160" s="549">
        <f>'4M - SPS'!N160</f>
        <v>2.3131365689079007E-3</v>
      </c>
      <c r="O160" s="550">
        <f>'4M - SPS'!O160</f>
        <v>2.5239487308487654E-3</v>
      </c>
      <c r="P160" s="550">
        <f>'4M - SPS'!P160</f>
        <v>2.6229258899005273E-3</v>
      </c>
      <c r="Q160" s="550">
        <f>'4M - SPS'!Q160</f>
        <v>3.2783517417571441E-3</v>
      </c>
      <c r="R160" s="550">
        <f>'4M - SPS'!R160</f>
        <v>3.4213988207972166E-3</v>
      </c>
      <c r="S160" s="550">
        <f>'4M - SPS'!S160</f>
        <v>3.6192286783384041E-3</v>
      </c>
      <c r="T160" s="362">
        <f>'4M - SPS'!T160</f>
        <v>1.0657004299889791E-2</v>
      </c>
      <c r="U160" s="362">
        <f>'4M - SPS'!U160</f>
        <v>9.9142527886540467E-3</v>
      </c>
      <c r="V160" s="362">
        <f>'4M - SPS'!V160</f>
        <v>1.0293608875652354E-2</v>
      </c>
      <c r="W160" s="362">
        <f>'4M - SPS'!W160</f>
        <v>1.0016507394110049E-2</v>
      </c>
      <c r="X160" s="362">
        <f>'4M - SPS'!X160</f>
        <v>3.3911045894702697E-3</v>
      </c>
      <c r="Y160" s="362">
        <f>'4M - SPS'!Y160</f>
        <v>3.5923784815078798E-3</v>
      </c>
      <c r="Z160" s="362">
        <f>'4M - SPS'!Z160</f>
        <v>2.3131365689079007E-3</v>
      </c>
      <c r="AA160" s="362">
        <f>'4M - SPS'!AA160</f>
        <v>2.5239487308487654E-3</v>
      </c>
    </row>
    <row r="161" spans="1:27" ht="15.75" hidden="1" thickBot="1" x14ac:dyDescent="0.3">
      <c r="A161" s="753"/>
      <c r="B161" s="17" t="s">
        <v>8</v>
      </c>
      <c r="C161" s="365">
        <f>'4M - SPS'!C161</f>
        <v>2.056328093775078E-3</v>
      </c>
      <c r="D161" s="365">
        <f>'4M - SPS'!D161</f>
        <v>2.3809450168806499E-3</v>
      </c>
      <c r="E161" s="365">
        <f>'4M - SPS'!E161</f>
        <v>3.1301001577754123E-3</v>
      </c>
      <c r="F161" s="365">
        <f>'4M - SPS'!F161</f>
        <v>3.6577250464396274E-3</v>
      </c>
      <c r="G161" s="365">
        <f>'4M - SPS'!G161</f>
        <v>4.0499143567503358E-3</v>
      </c>
      <c r="H161" s="551">
        <f>'4M - SPS'!H161</f>
        <v>1.5023709247884228E-2</v>
      </c>
      <c r="I161" s="551">
        <f>'4M - SPS'!I161</f>
        <v>1.3361854180368192E-2</v>
      </c>
      <c r="J161" s="551">
        <f>'4M - SPS'!J161</f>
        <v>1.4470027669606873E-2</v>
      </c>
      <c r="K161" s="551">
        <f>'4M - SPS'!K161</f>
        <v>1.3455598105924432E-2</v>
      </c>
      <c r="L161" s="551">
        <f>'4M - SPS'!L161</f>
        <v>4.6517627836968204E-3</v>
      </c>
      <c r="M161" s="551">
        <f>'4M - SPS'!M161</f>
        <v>4.9110799202482062E-3</v>
      </c>
      <c r="N161" s="551">
        <f>'4M - SPS'!N161</f>
        <v>2.6224153480532775E-3</v>
      </c>
      <c r="O161" s="552">
        <f>'4M - SPS'!O161</f>
        <v>2.5321707854988316E-3</v>
      </c>
      <c r="P161" s="552">
        <f>'4M - SPS'!P161</f>
        <v>2.9707383667533136E-3</v>
      </c>
      <c r="Q161" s="552">
        <f>'4M - SPS'!Q161</f>
        <v>4.0778649239203634E-3</v>
      </c>
      <c r="R161" s="552">
        <f>'4M - SPS'!R161</f>
        <v>4.6306701990613671E-3</v>
      </c>
      <c r="S161" s="552">
        <f>'4M - SPS'!S161</f>
        <v>4.9352287527278365E-3</v>
      </c>
      <c r="T161" s="363">
        <f>'4M - SPS'!T161</f>
        <v>1.5023709247884228E-2</v>
      </c>
      <c r="U161" s="363">
        <f>'4M - SPS'!U161</f>
        <v>1.3361854180368192E-2</v>
      </c>
      <c r="V161" s="363">
        <f>'4M - SPS'!V161</f>
        <v>1.4470027669606873E-2</v>
      </c>
      <c r="W161" s="363">
        <f>'4M - SPS'!W161</f>
        <v>1.3455598105924432E-2</v>
      </c>
      <c r="X161" s="363">
        <f>'4M - SPS'!X161</f>
        <v>4.6517627836968204E-3</v>
      </c>
      <c r="Y161" s="363">
        <f>'4M - SPS'!Y161</f>
        <v>4.9110799202482062E-3</v>
      </c>
      <c r="Z161" s="363">
        <f>'4M - SPS'!Z161</f>
        <v>2.6224153480532775E-3</v>
      </c>
      <c r="AA161" s="363">
        <f>'4M - SPS'!AA161</f>
        <v>2.5321707854988316E-3</v>
      </c>
    </row>
    <row r="162" spans="1:27" hidden="1" x14ac:dyDescent="0.25">
      <c r="C162" s="475" t="s">
        <v>262</v>
      </c>
      <c r="H162" s="537" t="s">
        <v>289</v>
      </c>
    </row>
    <row r="163" spans="1:27" hidden="1" x14ac:dyDescent="0.25">
      <c r="A163" s="121" t="s">
        <v>160</v>
      </c>
      <c r="B163" s="68"/>
      <c r="C163" s="71"/>
      <c r="D163" s="71"/>
      <c r="E163" s="71"/>
      <c r="F163" s="71"/>
      <c r="G163" s="71"/>
      <c r="H163" s="71"/>
      <c r="I163" s="71"/>
      <c r="J163" s="71"/>
      <c r="K163" s="71"/>
      <c r="L163" s="71"/>
      <c r="M163" s="71"/>
      <c r="N163" s="71"/>
    </row>
    <row r="164" spans="1:27" ht="16.5" hidden="1" thickBot="1" x14ac:dyDescent="0.3">
      <c r="A164" s="745" t="s">
        <v>114</v>
      </c>
      <c r="B164" s="346" t="s">
        <v>111</v>
      </c>
      <c r="C164" s="102">
        <f>C$2</f>
        <v>45658</v>
      </c>
      <c r="D164" s="102">
        <f t="shared" ref="D164:AA164" si="78">D$2</f>
        <v>45689</v>
      </c>
      <c r="E164" s="102">
        <f t="shared" si="78"/>
        <v>45717</v>
      </c>
      <c r="F164" s="102">
        <f t="shared" si="78"/>
        <v>45748</v>
      </c>
      <c r="G164" s="102">
        <f t="shared" si="78"/>
        <v>45778</v>
      </c>
      <c r="H164" s="102">
        <f t="shared" si="78"/>
        <v>45809</v>
      </c>
      <c r="I164" s="102">
        <f t="shared" si="78"/>
        <v>45839</v>
      </c>
      <c r="J164" s="102">
        <f t="shared" si="78"/>
        <v>45870</v>
      </c>
      <c r="K164" s="102">
        <f t="shared" si="78"/>
        <v>45901</v>
      </c>
      <c r="L164" s="102">
        <f t="shared" si="78"/>
        <v>45931</v>
      </c>
      <c r="M164" s="102">
        <f t="shared" si="78"/>
        <v>45962</v>
      </c>
      <c r="N164" s="102">
        <f t="shared" si="78"/>
        <v>45992</v>
      </c>
      <c r="O164" s="102">
        <f t="shared" si="78"/>
        <v>46023</v>
      </c>
      <c r="P164" s="102">
        <f t="shared" si="78"/>
        <v>46054</v>
      </c>
      <c r="Q164" s="102">
        <f t="shared" si="78"/>
        <v>46082</v>
      </c>
      <c r="R164" s="102">
        <f t="shared" si="78"/>
        <v>46113</v>
      </c>
      <c r="S164" s="102">
        <f t="shared" si="78"/>
        <v>46143</v>
      </c>
      <c r="T164" s="102">
        <f t="shared" si="78"/>
        <v>46174</v>
      </c>
      <c r="U164" s="102">
        <f t="shared" si="78"/>
        <v>46204</v>
      </c>
      <c r="V164" s="102">
        <f t="shared" si="78"/>
        <v>46235</v>
      </c>
      <c r="W164" s="102">
        <f t="shared" si="78"/>
        <v>46266</v>
      </c>
      <c r="X164" s="102">
        <f t="shared" si="78"/>
        <v>46296</v>
      </c>
      <c r="Y164" s="102">
        <f t="shared" si="78"/>
        <v>46327</v>
      </c>
      <c r="Z164" s="102">
        <f t="shared" si="78"/>
        <v>46357</v>
      </c>
      <c r="AA164" s="102">
        <f t="shared" si="78"/>
        <v>46388</v>
      </c>
    </row>
    <row r="165" spans="1:27" hidden="1" x14ac:dyDescent="0.25">
      <c r="A165" s="746"/>
      <c r="B165" s="340" t="s">
        <v>18</v>
      </c>
      <c r="C165" s="13">
        <f>((C3*0.5)-C39)*C75*C132*C$106</f>
        <v>0</v>
      </c>
      <c r="D165" s="13">
        <f>((D3*0.5)+C21-D39)*D75*D132*D$106</f>
        <v>0</v>
      </c>
      <c r="E165" s="13">
        <f t="shared" ref="E165:AA165" si="79">((E3*0.5)+D21-E39)*E75*E132*E$106</f>
        <v>0</v>
      </c>
      <c r="F165" s="13">
        <f t="shared" si="79"/>
        <v>0</v>
      </c>
      <c r="G165" s="13">
        <f t="shared" si="79"/>
        <v>0</v>
      </c>
      <c r="H165" s="13">
        <f t="shared" si="79"/>
        <v>0</v>
      </c>
      <c r="I165" s="13">
        <f t="shared" si="79"/>
        <v>0</v>
      </c>
      <c r="J165" s="13">
        <f t="shared" si="79"/>
        <v>0</v>
      </c>
      <c r="K165" s="13">
        <f t="shared" si="79"/>
        <v>0</v>
      </c>
      <c r="L165" s="13">
        <f t="shared" si="79"/>
        <v>0</v>
      </c>
      <c r="M165" s="13">
        <f t="shared" si="79"/>
        <v>0</v>
      </c>
      <c r="N165" s="13">
        <f t="shared" si="79"/>
        <v>0</v>
      </c>
      <c r="O165" s="13">
        <f t="shared" si="79"/>
        <v>0</v>
      </c>
      <c r="P165" s="13">
        <f t="shared" si="79"/>
        <v>0</v>
      </c>
      <c r="Q165" s="13">
        <f t="shared" si="79"/>
        <v>0</v>
      </c>
      <c r="R165" s="13">
        <f t="shared" si="79"/>
        <v>0</v>
      </c>
      <c r="S165" s="13">
        <f t="shared" si="79"/>
        <v>0</v>
      </c>
      <c r="T165" s="13">
        <f t="shared" si="79"/>
        <v>0</v>
      </c>
      <c r="U165" s="13">
        <f t="shared" si="79"/>
        <v>0</v>
      </c>
      <c r="V165" s="13">
        <f t="shared" si="79"/>
        <v>0</v>
      </c>
      <c r="W165" s="13">
        <f t="shared" si="79"/>
        <v>0</v>
      </c>
      <c r="X165" s="13">
        <f t="shared" si="79"/>
        <v>0</v>
      </c>
      <c r="Y165" s="13">
        <f t="shared" si="79"/>
        <v>0</v>
      </c>
      <c r="Z165" s="13">
        <f t="shared" si="79"/>
        <v>0</v>
      </c>
      <c r="AA165" s="13">
        <f t="shared" si="79"/>
        <v>0</v>
      </c>
    </row>
    <row r="166" spans="1:27" hidden="1" x14ac:dyDescent="0.25">
      <c r="A166" s="746"/>
      <c r="B166" s="169" t="s">
        <v>0</v>
      </c>
      <c r="C166" s="13">
        <f t="shared" ref="C166:C177" si="80">((C4*0.5)-C40)*C76*C133*C$106</f>
        <v>0</v>
      </c>
      <c r="D166" s="13">
        <f t="shared" ref="D166:AA166" si="81">((D4*0.5)+C22-D40)*D76*D133*D$106</f>
        <v>0</v>
      </c>
      <c r="E166" s="13">
        <f t="shared" si="81"/>
        <v>0</v>
      </c>
      <c r="F166" s="13">
        <f t="shared" si="81"/>
        <v>0</v>
      </c>
      <c r="G166" s="13">
        <f t="shared" si="81"/>
        <v>0</v>
      </c>
      <c r="H166" s="13">
        <f t="shared" si="81"/>
        <v>0</v>
      </c>
      <c r="I166" s="13">
        <f t="shared" si="81"/>
        <v>0</v>
      </c>
      <c r="J166" s="13">
        <f t="shared" si="81"/>
        <v>0</v>
      </c>
      <c r="K166" s="13">
        <f t="shared" si="81"/>
        <v>0</v>
      </c>
      <c r="L166" s="13">
        <f t="shared" si="81"/>
        <v>0</v>
      </c>
      <c r="M166" s="13">
        <f t="shared" si="81"/>
        <v>0</v>
      </c>
      <c r="N166" s="13">
        <f t="shared" si="81"/>
        <v>0</v>
      </c>
      <c r="O166" s="13">
        <f t="shared" si="81"/>
        <v>0</v>
      </c>
      <c r="P166" s="13">
        <f t="shared" si="81"/>
        <v>0</v>
      </c>
      <c r="Q166" s="13">
        <f t="shared" si="81"/>
        <v>0</v>
      </c>
      <c r="R166" s="13">
        <f t="shared" si="81"/>
        <v>0</v>
      </c>
      <c r="S166" s="13">
        <f t="shared" si="81"/>
        <v>0</v>
      </c>
      <c r="T166" s="13">
        <f t="shared" si="81"/>
        <v>0</v>
      </c>
      <c r="U166" s="13">
        <f t="shared" si="81"/>
        <v>0</v>
      </c>
      <c r="V166" s="13">
        <f t="shared" si="81"/>
        <v>0</v>
      </c>
      <c r="W166" s="13">
        <f t="shared" si="81"/>
        <v>0</v>
      </c>
      <c r="X166" s="13">
        <f t="shared" si="81"/>
        <v>0</v>
      </c>
      <c r="Y166" s="13">
        <f t="shared" si="81"/>
        <v>0</v>
      </c>
      <c r="Z166" s="13">
        <f t="shared" si="81"/>
        <v>0</v>
      </c>
      <c r="AA166" s="13">
        <f t="shared" si="81"/>
        <v>0</v>
      </c>
    </row>
    <row r="167" spans="1:27" hidden="1" x14ac:dyDescent="0.25">
      <c r="A167" s="746"/>
      <c r="B167" s="169" t="s">
        <v>19</v>
      </c>
      <c r="C167" s="13">
        <f t="shared" si="80"/>
        <v>0</v>
      </c>
      <c r="D167" s="13">
        <f t="shared" ref="D167:AA167" si="82">((D5*0.5)+C23-D41)*D77*D134*D$106</f>
        <v>0</v>
      </c>
      <c r="E167" s="13">
        <f t="shared" si="82"/>
        <v>0</v>
      </c>
      <c r="F167" s="13">
        <f t="shared" si="82"/>
        <v>0</v>
      </c>
      <c r="G167" s="13">
        <f t="shared" si="82"/>
        <v>0</v>
      </c>
      <c r="H167" s="13">
        <f t="shared" si="82"/>
        <v>0</v>
      </c>
      <c r="I167" s="13">
        <f t="shared" si="82"/>
        <v>0</v>
      </c>
      <c r="J167" s="13">
        <f t="shared" si="82"/>
        <v>0</v>
      </c>
      <c r="K167" s="13">
        <f t="shared" si="82"/>
        <v>0</v>
      </c>
      <c r="L167" s="13">
        <f t="shared" si="82"/>
        <v>0</v>
      </c>
      <c r="M167" s="13">
        <f t="shared" si="82"/>
        <v>0</v>
      </c>
      <c r="N167" s="13">
        <f t="shared" si="82"/>
        <v>0</v>
      </c>
      <c r="O167" s="13">
        <f t="shared" si="82"/>
        <v>0</v>
      </c>
      <c r="P167" s="13">
        <f t="shared" si="82"/>
        <v>0</v>
      </c>
      <c r="Q167" s="13">
        <f t="shared" si="82"/>
        <v>0</v>
      </c>
      <c r="R167" s="13">
        <f t="shared" si="82"/>
        <v>0</v>
      </c>
      <c r="S167" s="13">
        <f t="shared" si="82"/>
        <v>0</v>
      </c>
      <c r="T167" s="13">
        <f t="shared" si="82"/>
        <v>0</v>
      </c>
      <c r="U167" s="13">
        <f t="shared" si="82"/>
        <v>0</v>
      </c>
      <c r="V167" s="13">
        <f t="shared" si="82"/>
        <v>0</v>
      </c>
      <c r="W167" s="13">
        <f t="shared" si="82"/>
        <v>0</v>
      </c>
      <c r="X167" s="13">
        <f t="shared" si="82"/>
        <v>0</v>
      </c>
      <c r="Y167" s="13">
        <f t="shared" si="82"/>
        <v>0</v>
      </c>
      <c r="Z167" s="13">
        <f t="shared" si="82"/>
        <v>0</v>
      </c>
      <c r="AA167" s="13">
        <f t="shared" si="82"/>
        <v>0</v>
      </c>
    </row>
    <row r="168" spans="1:27" hidden="1" x14ac:dyDescent="0.25">
      <c r="A168" s="746"/>
      <c r="B168" s="169" t="s">
        <v>1</v>
      </c>
      <c r="C168" s="13">
        <f t="shared" si="80"/>
        <v>0</v>
      </c>
      <c r="D168" s="13">
        <f t="shared" ref="D168:AA168" si="83">((D6*0.5)+C24-D42)*D78*D135*D$106</f>
        <v>0</v>
      </c>
      <c r="E168" s="13">
        <f t="shared" si="83"/>
        <v>0</v>
      </c>
      <c r="F168" s="13">
        <f t="shared" si="83"/>
        <v>0</v>
      </c>
      <c r="G168" s="13">
        <f t="shared" si="83"/>
        <v>0</v>
      </c>
      <c r="H168" s="13">
        <f t="shared" si="83"/>
        <v>0</v>
      </c>
      <c r="I168" s="13">
        <f t="shared" si="83"/>
        <v>0</v>
      </c>
      <c r="J168" s="13">
        <f t="shared" si="83"/>
        <v>0</v>
      </c>
      <c r="K168" s="13">
        <f t="shared" si="83"/>
        <v>0</v>
      </c>
      <c r="L168" s="13">
        <f t="shared" si="83"/>
        <v>0</v>
      </c>
      <c r="M168" s="13">
        <f t="shared" si="83"/>
        <v>0</v>
      </c>
      <c r="N168" s="13">
        <f t="shared" si="83"/>
        <v>0</v>
      </c>
      <c r="O168" s="13">
        <f t="shared" si="83"/>
        <v>0</v>
      </c>
      <c r="P168" s="13">
        <f t="shared" si="83"/>
        <v>0</v>
      </c>
      <c r="Q168" s="13">
        <f t="shared" si="83"/>
        <v>0</v>
      </c>
      <c r="R168" s="13">
        <f t="shared" si="83"/>
        <v>0</v>
      </c>
      <c r="S168" s="13">
        <f t="shared" si="83"/>
        <v>0</v>
      </c>
      <c r="T168" s="13">
        <f t="shared" si="83"/>
        <v>0</v>
      </c>
      <c r="U168" s="13">
        <f t="shared" si="83"/>
        <v>0</v>
      </c>
      <c r="V168" s="13">
        <f t="shared" si="83"/>
        <v>0</v>
      </c>
      <c r="W168" s="13">
        <f t="shared" si="83"/>
        <v>0</v>
      </c>
      <c r="X168" s="13">
        <f t="shared" si="83"/>
        <v>0</v>
      </c>
      <c r="Y168" s="13">
        <f t="shared" si="83"/>
        <v>0</v>
      </c>
      <c r="Z168" s="13">
        <f t="shared" si="83"/>
        <v>0</v>
      </c>
      <c r="AA168" s="13">
        <f t="shared" si="83"/>
        <v>0</v>
      </c>
    </row>
    <row r="169" spans="1:27" hidden="1" x14ac:dyDescent="0.25">
      <c r="A169" s="746"/>
      <c r="B169" s="169" t="s">
        <v>20</v>
      </c>
      <c r="C169" s="13">
        <f t="shared" si="80"/>
        <v>0</v>
      </c>
      <c r="D169" s="13">
        <f t="shared" ref="D169:AA169" si="84">((D7*0.5)+C25-D43)*D79*D136*D$106</f>
        <v>0</v>
      </c>
      <c r="E169" s="13">
        <f t="shared" si="84"/>
        <v>0</v>
      </c>
      <c r="F169" s="13">
        <f t="shared" si="84"/>
        <v>0</v>
      </c>
      <c r="G169" s="13">
        <f t="shared" si="84"/>
        <v>0</v>
      </c>
      <c r="H169" s="13">
        <f t="shared" si="84"/>
        <v>0</v>
      </c>
      <c r="I169" s="13">
        <f t="shared" si="84"/>
        <v>0</v>
      </c>
      <c r="J169" s="13">
        <f t="shared" si="84"/>
        <v>0</v>
      </c>
      <c r="K169" s="13">
        <f t="shared" si="84"/>
        <v>0</v>
      </c>
      <c r="L169" s="13">
        <f t="shared" si="84"/>
        <v>0</v>
      </c>
      <c r="M169" s="13">
        <f t="shared" si="84"/>
        <v>0</v>
      </c>
      <c r="N169" s="13">
        <f t="shared" si="84"/>
        <v>0</v>
      </c>
      <c r="O169" s="13">
        <f t="shared" si="84"/>
        <v>0</v>
      </c>
      <c r="P169" s="13">
        <f t="shared" si="84"/>
        <v>0</v>
      </c>
      <c r="Q169" s="13">
        <f t="shared" si="84"/>
        <v>0</v>
      </c>
      <c r="R169" s="13">
        <f t="shared" si="84"/>
        <v>0</v>
      </c>
      <c r="S169" s="13">
        <f t="shared" si="84"/>
        <v>0</v>
      </c>
      <c r="T169" s="13">
        <f t="shared" si="84"/>
        <v>0</v>
      </c>
      <c r="U169" s="13">
        <f t="shared" si="84"/>
        <v>0</v>
      </c>
      <c r="V169" s="13">
        <f t="shared" si="84"/>
        <v>0</v>
      </c>
      <c r="W169" s="13">
        <f t="shared" si="84"/>
        <v>0</v>
      </c>
      <c r="X169" s="13">
        <f t="shared" si="84"/>
        <v>0</v>
      </c>
      <c r="Y169" s="13">
        <f t="shared" si="84"/>
        <v>0</v>
      </c>
      <c r="Z169" s="13">
        <f t="shared" si="84"/>
        <v>0</v>
      </c>
      <c r="AA169" s="13">
        <f t="shared" si="84"/>
        <v>0</v>
      </c>
    </row>
    <row r="170" spans="1:27" hidden="1" x14ac:dyDescent="0.25">
      <c r="A170" s="746"/>
      <c r="B170" s="58" t="s">
        <v>9</v>
      </c>
      <c r="C170" s="13">
        <f t="shared" si="80"/>
        <v>0</v>
      </c>
      <c r="D170" s="13">
        <f t="shared" ref="D170:AA170" si="85">((D8*0.5)+C26-D44)*D80*D137*D$106</f>
        <v>0</v>
      </c>
      <c r="E170" s="13">
        <f t="shared" si="85"/>
        <v>0</v>
      </c>
      <c r="F170" s="13">
        <f t="shared" si="85"/>
        <v>0</v>
      </c>
      <c r="G170" s="13">
        <f t="shared" si="85"/>
        <v>0</v>
      </c>
      <c r="H170" s="13">
        <f t="shared" si="85"/>
        <v>0</v>
      </c>
      <c r="I170" s="13">
        <f t="shared" si="85"/>
        <v>0</v>
      </c>
      <c r="J170" s="13">
        <f t="shared" si="85"/>
        <v>0</v>
      </c>
      <c r="K170" s="13">
        <f t="shared" si="85"/>
        <v>0</v>
      </c>
      <c r="L170" s="13">
        <f t="shared" si="85"/>
        <v>0</v>
      </c>
      <c r="M170" s="13">
        <f t="shared" si="85"/>
        <v>0</v>
      </c>
      <c r="N170" s="13">
        <f t="shared" si="85"/>
        <v>0</v>
      </c>
      <c r="O170" s="13">
        <f t="shared" si="85"/>
        <v>0</v>
      </c>
      <c r="P170" s="13">
        <f t="shared" si="85"/>
        <v>0</v>
      </c>
      <c r="Q170" s="13">
        <f t="shared" si="85"/>
        <v>0</v>
      </c>
      <c r="R170" s="13">
        <f t="shared" si="85"/>
        <v>0</v>
      </c>
      <c r="S170" s="13">
        <f t="shared" si="85"/>
        <v>0</v>
      </c>
      <c r="T170" s="13">
        <f t="shared" si="85"/>
        <v>0</v>
      </c>
      <c r="U170" s="13">
        <f t="shared" si="85"/>
        <v>0</v>
      </c>
      <c r="V170" s="13">
        <f t="shared" si="85"/>
        <v>0</v>
      </c>
      <c r="W170" s="13">
        <f t="shared" si="85"/>
        <v>0</v>
      </c>
      <c r="X170" s="13">
        <f t="shared" si="85"/>
        <v>0</v>
      </c>
      <c r="Y170" s="13">
        <f t="shared" si="85"/>
        <v>0</v>
      </c>
      <c r="Z170" s="13">
        <f t="shared" si="85"/>
        <v>0</v>
      </c>
      <c r="AA170" s="13">
        <f t="shared" si="85"/>
        <v>0</v>
      </c>
    </row>
    <row r="171" spans="1:27" hidden="1" x14ac:dyDescent="0.25">
      <c r="A171" s="746"/>
      <c r="B171" s="58" t="s">
        <v>3</v>
      </c>
      <c r="C171" s="13">
        <f t="shared" si="80"/>
        <v>0</v>
      </c>
      <c r="D171" s="13">
        <f t="shared" ref="D171:AA171" si="86">((D9*0.5)+C27-D45)*D81*D138*D$106</f>
        <v>0</v>
      </c>
      <c r="E171" s="13">
        <f t="shared" si="86"/>
        <v>0</v>
      </c>
      <c r="F171" s="13">
        <f t="shared" si="86"/>
        <v>0</v>
      </c>
      <c r="G171" s="13">
        <f t="shared" si="86"/>
        <v>0</v>
      </c>
      <c r="H171" s="13">
        <f t="shared" si="86"/>
        <v>0</v>
      </c>
      <c r="I171" s="13">
        <f t="shared" si="86"/>
        <v>0</v>
      </c>
      <c r="J171" s="13">
        <f t="shared" si="86"/>
        <v>0</v>
      </c>
      <c r="K171" s="13">
        <f t="shared" si="86"/>
        <v>0</v>
      </c>
      <c r="L171" s="13">
        <f t="shared" si="86"/>
        <v>0</v>
      </c>
      <c r="M171" s="13">
        <f t="shared" si="86"/>
        <v>0</v>
      </c>
      <c r="N171" s="13">
        <f t="shared" si="86"/>
        <v>0</v>
      </c>
      <c r="O171" s="13">
        <f t="shared" si="86"/>
        <v>0</v>
      </c>
      <c r="P171" s="13">
        <f t="shared" si="86"/>
        <v>0</v>
      </c>
      <c r="Q171" s="13">
        <f t="shared" si="86"/>
        <v>0</v>
      </c>
      <c r="R171" s="13">
        <f t="shared" si="86"/>
        <v>0</v>
      </c>
      <c r="S171" s="13">
        <f t="shared" si="86"/>
        <v>0</v>
      </c>
      <c r="T171" s="13">
        <f t="shared" si="86"/>
        <v>0</v>
      </c>
      <c r="U171" s="13">
        <f t="shared" si="86"/>
        <v>0</v>
      </c>
      <c r="V171" s="13">
        <f t="shared" si="86"/>
        <v>0</v>
      </c>
      <c r="W171" s="13">
        <f t="shared" si="86"/>
        <v>0</v>
      </c>
      <c r="X171" s="13">
        <f t="shared" si="86"/>
        <v>0</v>
      </c>
      <c r="Y171" s="13">
        <f t="shared" si="86"/>
        <v>0</v>
      </c>
      <c r="Z171" s="13">
        <f t="shared" si="86"/>
        <v>0</v>
      </c>
      <c r="AA171" s="13">
        <f t="shared" si="86"/>
        <v>0</v>
      </c>
    </row>
    <row r="172" spans="1:27" ht="15.75" hidden="1" customHeight="1" x14ac:dyDescent="0.25">
      <c r="A172" s="746"/>
      <c r="B172" s="58" t="s">
        <v>4</v>
      </c>
      <c r="C172" s="13">
        <f t="shared" si="80"/>
        <v>0</v>
      </c>
      <c r="D172" s="13">
        <f t="shared" ref="D172:AA172" si="87">((D10*0.5)+C28-D46)*D82*D139*D$106</f>
        <v>0</v>
      </c>
      <c r="E172" s="13">
        <f t="shared" si="87"/>
        <v>0</v>
      </c>
      <c r="F172" s="13">
        <f t="shared" si="87"/>
        <v>0</v>
      </c>
      <c r="G172" s="13">
        <f t="shared" si="87"/>
        <v>0</v>
      </c>
      <c r="H172" s="13">
        <f t="shared" si="87"/>
        <v>0</v>
      </c>
      <c r="I172" s="13">
        <f t="shared" si="87"/>
        <v>0</v>
      </c>
      <c r="J172" s="13">
        <f t="shared" si="87"/>
        <v>436.6998875849111</v>
      </c>
      <c r="K172" s="13">
        <f t="shared" si="87"/>
        <v>889.72503214263702</v>
      </c>
      <c r="L172" s="13">
        <f t="shared" si="87"/>
        <v>862.7374645313522</v>
      </c>
      <c r="M172" s="13">
        <f t="shared" si="87"/>
        <v>911.59244672860996</v>
      </c>
      <c r="N172" s="13">
        <f t="shared" si="87"/>
        <v>1178.2063980127887</v>
      </c>
      <c r="O172" s="13">
        <f t="shared" si="87"/>
        <v>1588.6228031494745</v>
      </c>
      <c r="P172" s="13">
        <f t="shared" si="87"/>
        <v>1233.8508416209918</v>
      </c>
      <c r="Q172" s="13">
        <f t="shared" si="87"/>
        <v>1381.0455164302075</v>
      </c>
      <c r="R172" s="13">
        <f t="shared" si="87"/>
        <v>1390.3254670906845</v>
      </c>
      <c r="S172" s="13">
        <f t="shared" si="87"/>
        <v>1750.8995681302856</v>
      </c>
      <c r="T172" s="13">
        <f t="shared" si="87"/>
        <v>2426.0672338156078</v>
      </c>
      <c r="U172" s="13">
        <f t="shared" si="87"/>
        <v>2976.1392120768487</v>
      </c>
      <c r="V172" s="13">
        <f t="shared" si="87"/>
        <v>2431.0059557117197</v>
      </c>
      <c r="W172" s="13">
        <f t="shared" si="87"/>
        <v>2476.4453959974935</v>
      </c>
      <c r="X172" s="13">
        <f t="shared" si="87"/>
        <v>1707.9260527451318</v>
      </c>
      <c r="Y172" s="13">
        <f t="shared" si="87"/>
        <v>1400.2957952506661</v>
      </c>
      <c r="Z172" s="13">
        <f t="shared" si="87"/>
        <v>1427.2640304293136</v>
      </c>
      <c r="AA172" s="13">
        <f t="shared" si="87"/>
        <v>1588.6228031494745</v>
      </c>
    </row>
    <row r="173" spans="1:27" hidden="1" x14ac:dyDescent="0.25">
      <c r="A173" s="746"/>
      <c r="B173" s="58" t="s">
        <v>5</v>
      </c>
      <c r="C173" s="13">
        <f t="shared" si="80"/>
        <v>0</v>
      </c>
      <c r="D173" s="13">
        <f t="shared" ref="D173:AA173" si="88">((D11*0.5)+C29-D47)*D83*D140*D$106</f>
        <v>0</v>
      </c>
      <c r="E173" s="13">
        <f t="shared" si="88"/>
        <v>0</v>
      </c>
      <c r="F173" s="13">
        <f t="shared" si="88"/>
        <v>0</v>
      </c>
      <c r="G173" s="13">
        <f t="shared" si="88"/>
        <v>0</v>
      </c>
      <c r="H173" s="13">
        <f t="shared" si="88"/>
        <v>0</v>
      </c>
      <c r="I173" s="13">
        <f t="shared" si="88"/>
        <v>0</v>
      </c>
      <c r="J173" s="13">
        <f t="shared" si="88"/>
        <v>0</v>
      </c>
      <c r="K173" s="13">
        <f t="shared" si="88"/>
        <v>0</v>
      </c>
      <c r="L173" s="13">
        <f t="shared" si="88"/>
        <v>0</v>
      </c>
      <c r="M173" s="13">
        <f t="shared" si="88"/>
        <v>0</v>
      </c>
      <c r="N173" s="13">
        <f t="shared" si="88"/>
        <v>0</v>
      </c>
      <c r="O173" s="13">
        <f t="shared" si="88"/>
        <v>0</v>
      </c>
      <c r="P173" s="13">
        <f t="shared" si="88"/>
        <v>0</v>
      </c>
      <c r="Q173" s="13">
        <f t="shared" si="88"/>
        <v>0</v>
      </c>
      <c r="R173" s="13">
        <f t="shared" si="88"/>
        <v>0</v>
      </c>
      <c r="S173" s="13">
        <f t="shared" si="88"/>
        <v>0</v>
      </c>
      <c r="T173" s="13">
        <f t="shared" si="88"/>
        <v>0</v>
      </c>
      <c r="U173" s="13">
        <f t="shared" si="88"/>
        <v>0</v>
      </c>
      <c r="V173" s="13">
        <f t="shared" si="88"/>
        <v>0</v>
      </c>
      <c r="W173" s="13">
        <f t="shared" si="88"/>
        <v>0</v>
      </c>
      <c r="X173" s="13">
        <f t="shared" si="88"/>
        <v>0</v>
      </c>
      <c r="Y173" s="13">
        <f t="shared" si="88"/>
        <v>0</v>
      </c>
      <c r="Z173" s="13">
        <f t="shared" si="88"/>
        <v>0</v>
      </c>
      <c r="AA173" s="13">
        <f t="shared" si="88"/>
        <v>0</v>
      </c>
    </row>
    <row r="174" spans="1:27" hidden="1" x14ac:dyDescent="0.25">
      <c r="A174" s="746"/>
      <c r="B174" s="58" t="s">
        <v>21</v>
      </c>
      <c r="C174" s="13">
        <f t="shared" si="80"/>
        <v>0</v>
      </c>
      <c r="D174" s="13">
        <f t="shared" ref="D174:AA174" si="89">((D12*0.5)+C30-D48)*D84*D141*D$106</f>
        <v>0</v>
      </c>
      <c r="E174" s="13">
        <f t="shared" si="89"/>
        <v>0</v>
      </c>
      <c r="F174" s="13">
        <f t="shared" si="89"/>
        <v>0</v>
      </c>
      <c r="G174" s="13">
        <f t="shared" si="89"/>
        <v>0</v>
      </c>
      <c r="H174" s="13">
        <f t="shared" si="89"/>
        <v>0</v>
      </c>
      <c r="I174" s="13">
        <f t="shared" si="89"/>
        <v>0</v>
      </c>
      <c r="J174" s="13">
        <f t="shared" si="89"/>
        <v>0</v>
      </c>
      <c r="K174" s="13">
        <f t="shared" si="89"/>
        <v>0</v>
      </c>
      <c r="L174" s="13">
        <f t="shared" si="89"/>
        <v>0</v>
      </c>
      <c r="M174" s="13">
        <f t="shared" si="89"/>
        <v>0</v>
      </c>
      <c r="N174" s="13">
        <f t="shared" si="89"/>
        <v>0</v>
      </c>
      <c r="O174" s="13">
        <f t="shared" si="89"/>
        <v>0</v>
      </c>
      <c r="P174" s="13">
        <f t="shared" si="89"/>
        <v>0</v>
      </c>
      <c r="Q174" s="13">
        <f t="shared" si="89"/>
        <v>0</v>
      </c>
      <c r="R174" s="13">
        <f t="shared" si="89"/>
        <v>0</v>
      </c>
      <c r="S174" s="13">
        <f t="shared" si="89"/>
        <v>0</v>
      </c>
      <c r="T174" s="13">
        <f t="shared" si="89"/>
        <v>0</v>
      </c>
      <c r="U174" s="13">
        <f t="shared" si="89"/>
        <v>0</v>
      </c>
      <c r="V174" s="13">
        <f t="shared" si="89"/>
        <v>0</v>
      </c>
      <c r="W174" s="13">
        <f t="shared" si="89"/>
        <v>0</v>
      </c>
      <c r="X174" s="13">
        <f t="shared" si="89"/>
        <v>0</v>
      </c>
      <c r="Y174" s="13">
        <f t="shared" si="89"/>
        <v>0</v>
      </c>
      <c r="Z174" s="13">
        <f t="shared" si="89"/>
        <v>0</v>
      </c>
      <c r="AA174" s="13">
        <f t="shared" si="89"/>
        <v>0</v>
      </c>
    </row>
    <row r="175" spans="1:27" hidden="1" x14ac:dyDescent="0.25">
      <c r="A175" s="746"/>
      <c r="B175" s="58" t="s">
        <v>22</v>
      </c>
      <c r="C175" s="13">
        <f t="shared" si="80"/>
        <v>0</v>
      </c>
      <c r="D175" s="13">
        <f t="shared" ref="D175:AA175" si="90">((D13*0.5)+C31-D49)*D85*D142*D$106</f>
        <v>0</v>
      </c>
      <c r="E175" s="13">
        <f t="shared" si="90"/>
        <v>0</v>
      </c>
      <c r="F175" s="13">
        <f t="shared" si="90"/>
        <v>0</v>
      </c>
      <c r="G175" s="13">
        <f t="shared" si="90"/>
        <v>0</v>
      </c>
      <c r="H175" s="13">
        <f t="shared" si="90"/>
        <v>0</v>
      </c>
      <c r="I175" s="13">
        <f t="shared" si="90"/>
        <v>0</v>
      </c>
      <c r="J175" s="13">
        <f t="shared" si="90"/>
        <v>0</v>
      </c>
      <c r="K175" s="13">
        <f t="shared" si="90"/>
        <v>0</v>
      </c>
      <c r="L175" s="13">
        <f t="shared" si="90"/>
        <v>0</v>
      </c>
      <c r="M175" s="13">
        <f t="shared" si="90"/>
        <v>0</v>
      </c>
      <c r="N175" s="13">
        <f t="shared" si="90"/>
        <v>0</v>
      </c>
      <c r="O175" s="13">
        <f t="shared" si="90"/>
        <v>0</v>
      </c>
      <c r="P175" s="13">
        <f t="shared" si="90"/>
        <v>0</v>
      </c>
      <c r="Q175" s="13">
        <f t="shared" si="90"/>
        <v>0</v>
      </c>
      <c r="R175" s="13">
        <f t="shared" si="90"/>
        <v>0</v>
      </c>
      <c r="S175" s="13">
        <f t="shared" si="90"/>
        <v>0</v>
      </c>
      <c r="T175" s="13">
        <f t="shared" si="90"/>
        <v>0</v>
      </c>
      <c r="U175" s="13">
        <f t="shared" si="90"/>
        <v>0</v>
      </c>
      <c r="V175" s="13">
        <f t="shared" si="90"/>
        <v>0</v>
      </c>
      <c r="W175" s="13">
        <f t="shared" si="90"/>
        <v>0</v>
      </c>
      <c r="X175" s="13">
        <f t="shared" si="90"/>
        <v>0</v>
      </c>
      <c r="Y175" s="13">
        <f t="shared" si="90"/>
        <v>0</v>
      </c>
      <c r="Z175" s="13">
        <f t="shared" si="90"/>
        <v>0</v>
      </c>
      <c r="AA175" s="13">
        <f t="shared" si="90"/>
        <v>0</v>
      </c>
    </row>
    <row r="176" spans="1:27" ht="15.75" hidden="1" customHeight="1" x14ac:dyDescent="0.25">
      <c r="A176" s="746"/>
      <c r="B176" s="58" t="s">
        <v>7</v>
      </c>
      <c r="C176" s="13">
        <f t="shared" si="80"/>
        <v>0</v>
      </c>
      <c r="D176" s="13">
        <f t="shared" ref="D176:AA176" si="91">((D14*0.5)+C32-D50)*D86*D143*D$106</f>
        <v>0</v>
      </c>
      <c r="E176" s="13">
        <f t="shared" si="91"/>
        <v>0</v>
      </c>
      <c r="F176" s="13">
        <f t="shared" si="91"/>
        <v>0</v>
      </c>
      <c r="G176" s="13">
        <f t="shared" si="91"/>
        <v>0</v>
      </c>
      <c r="H176" s="13">
        <f t="shared" si="91"/>
        <v>0</v>
      </c>
      <c r="I176" s="13">
        <f t="shared" si="91"/>
        <v>0</v>
      </c>
      <c r="J176" s="13">
        <f t="shared" si="91"/>
        <v>0</v>
      </c>
      <c r="K176" s="13">
        <f t="shared" si="91"/>
        <v>0</v>
      </c>
      <c r="L176" s="13">
        <f t="shared" si="91"/>
        <v>0</v>
      </c>
      <c r="M176" s="13">
        <f t="shared" si="91"/>
        <v>0</v>
      </c>
      <c r="N176" s="13">
        <f t="shared" si="91"/>
        <v>0</v>
      </c>
      <c r="O176" s="13">
        <f t="shared" si="91"/>
        <v>0</v>
      </c>
      <c r="P176" s="13">
        <f t="shared" si="91"/>
        <v>0</v>
      </c>
      <c r="Q176" s="13">
        <f t="shared" si="91"/>
        <v>0</v>
      </c>
      <c r="R176" s="13">
        <f t="shared" si="91"/>
        <v>0</v>
      </c>
      <c r="S176" s="13">
        <f t="shared" si="91"/>
        <v>0</v>
      </c>
      <c r="T176" s="13">
        <f t="shared" si="91"/>
        <v>0</v>
      </c>
      <c r="U176" s="13">
        <f t="shared" si="91"/>
        <v>0</v>
      </c>
      <c r="V176" s="13">
        <f t="shared" si="91"/>
        <v>0</v>
      </c>
      <c r="W176" s="13">
        <f t="shared" si="91"/>
        <v>0</v>
      </c>
      <c r="X176" s="13">
        <f t="shared" si="91"/>
        <v>0</v>
      </c>
      <c r="Y176" s="13">
        <f t="shared" si="91"/>
        <v>0</v>
      </c>
      <c r="Z176" s="13">
        <f t="shared" si="91"/>
        <v>0</v>
      </c>
      <c r="AA176" s="13">
        <f t="shared" si="91"/>
        <v>0</v>
      </c>
    </row>
    <row r="177" spans="1:27" ht="15.75" hidden="1" customHeight="1" x14ac:dyDescent="0.25">
      <c r="A177" s="746"/>
      <c r="B177" s="58" t="s">
        <v>8</v>
      </c>
      <c r="C177" s="13">
        <f t="shared" si="80"/>
        <v>0</v>
      </c>
      <c r="D177" s="13">
        <f t="shared" ref="D177:AA177" si="92">((D15*0.5)+C33-D51)*D87*D144*D$106</f>
        <v>0</v>
      </c>
      <c r="E177" s="13">
        <f t="shared" si="92"/>
        <v>0</v>
      </c>
      <c r="F177" s="13">
        <f t="shared" si="92"/>
        <v>0</v>
      </c>
      <c r="G177" s="13">
        <f t="shared" si="92"/>
        <v>0</v>
      </c>
      <c r="H177" s="13">
        <f t="shared" si="92"/>
        <v>0</v>
      </c>
      <c r="I177" s="13">
        <f t="shared" si="92"/>
        <v>0</v>
      </c>
      <c r="J177" s="13">
        <f t="shared" si="92"/>
        <v>0</v>
      </c>
      <c r="K177" s="13">
        <f t="shared" si="92"/>
        <v>0</v>
      </c>
      <c r="L177" s="13">
        <f t="shared" si="92"/>
        <v>0</v>
      </c>
      <c r="M177" s="13">
        <f t="shared" si="92"/>
        <v>0</v>
      </c>
      <c r="N177" s="13">
        <f t="shared" si="92"/>
        <v>0</v>
      </c>
      <c r="O177" s="13">
        <f t="shared" si="92"/>
        <v>0</v>
      </c>
      <c r="P177" s="13">
        <f t="shared" si="92"/>
        <v>0</v>
      </c>
      <c r="Q177" s="13">
        <f t="shared" si="92"/>
        <v>0</v>
      </c>
      <c r="R177" s="13">
        <f t="shared" si="92"/>
        <v>0</v>
      </c>
      <c r="S177" s="13">
        <f t="shared" si="92"/>
        <v>0</v>
      </c>
      <c r="T177" s="13">
        <f t="shared" si="92"/>
        <v>0</v>
      </c>
      <c r="U177" s="13">
        <f t="shared" si="92"/>
        <v>0</v>
      </c>
      <c r="V177" s="13">
        <f t="shared" si="92"/>
        <v>0</v>
      </c>
      <c r="W177" s="13">
        <f t="shared" si="92"/>
        <v>0</v>
      </c>
      <c r="X177" s="13">
        <f t="shared" si="92"/>
        <v>0</v>
      </c>
      <c r="Y177" s="13">
        <f t="shared" si="92"/>
        <v>0</v>
      </c>
      <c r="Z177" s="13">
        <f t="shared" si="92"/>
        <v>0</v>
      </c>
      <c r="AA177" s="13">
        <f t="shared" si="92"/>
        <v>0</v>
      </c>
    </row>
    <row r="178" spans="1:27" ht="15.75" hidden="1" customHeight="1" x14ac:dyDescent="0.25">
      <c r="A178" s="746"/>
      <c r="B178" s="8"/>
      <c r="C178" s="2"/>
      <c r="D178" s="2"/>
      <c r="E178" s="2"/>
      <c r="F178" s="2"/>
      <c r="G178" s="2"/>
      <c r="H178" s="2"/>
      <c r="I178" s="2"/>
      <c r="J178" s="2"/>
      <c r="K178" s="2"/>
      <c r="L178" s="2"/>
      <c r="M178" s="2"/>
      <c r="N178" s="2"/>
      <c r="O178" s="2"/>
      <c r="P178" s="2"/>
      <c r="Q178" s="2"/>
      <c r="R178" s="2"/>
      <c r="S178" s="2"/>
      <c r="T178" s="2"/>
      <c r="U178" s="2"/>
      <c r="V178" s="2"/>
      <c r="W178" s="2"/>
      <c r="X178" s="2"/>
      <c r="Y178" s="2"/>
      <c r="Z178" s="2"/>
      <c r="AA178" s="2"/>
    </row>
    <row r="179" spans="1:27" ht="15.75" hidden="1" customHeight="1" x14ac:dyDescent="0.25">
      <c r="A179" s="746"/>
      <c r="B179" s="168" t="s">
        <v>24</v>
      </c>
      <c r="C179" s="13">
        <f>SUM(C165:C178)</f>
        <v>0</v>
      </c>
      <c r="D179" s="13">
        <f>SUM(D165:D178)</f>
        <v>0</v>
      </c>
      <c r="E179" s="13">
        <f t="shared" ref="E179:AA179" si="93">SUM(E165:E178)</f>
        <v>0</v>
      </c>
      <c r="F179" s="13">
        <f t="shared" si="93"/>
        <v>0</v>
      </c>
      <c r="G179" s="13">
        <f t="shared" si="93"/>
        <v>0</v>
      </c>
      <c r="H179" s="13">
        <f t="shared" si="93"/>
        <v>0</v>
      </c>
      <c r="I179" s="13">
        <f t="shared" si="93"/>
        <v>0</v>
      </c>
      <c r="J179" s="13">
        <f t="shared" si="93"/>
        <v>436.6998875849111</v>
      </c>
      <c r="K179" s="13">
        <f t="shared" si="93"/>
        <v>889.72503214263702</v>
      </c>
      <c r="L179" s="13">
        <f t="shared" si="93"/>
        <v>862.7374645313522</v>
      </c>
      <c r="M179" s="13">
        <f t="shared" si="93"/>
        <v>911.59244672860996</v>
      </c>
      <c r="N179" s="13">
        <f t="shared" si="93"/>
        <v>1178.2063980127887</v>
      </c>
      <c r="O179" s="13">
        <f t="shared" si="93"/>
        <v>1588.6228031494745</v>
      </c>
      <c r="P179" s="13">
        <f t="shared" si="93"/>
        <v>1233.8508416209918</v>
      </c>
      <c r="Q179" s="13">
        <f t="shared" si="93"/>
        <v>1381.0455164302075</v>
      </c>
      <c r="R179" s="13">
        <f t="shared" si="93"/>
        <v>1390.3254670906845</v>
      </c>
      <c r="S179" s="13">
        <f t="shared" si="93"/>
        <v>1750.8995681302856</v>
      </c>
      <c r="T179" s="13">
        <f t="shared" si="93"/>
        <v>2426.0672338156078</v>
      </c>
      <c r="U179" s="13">
        <f t="shared" si="93"/>
        <v>2976.1392120768487</v>
      </c>
      <c r="V179" s="13">
        <f t="shared" si="93"/>
        <v>2431.0059557117197</v>
      </c>
      <c r="W179" s="13">
        <f t="shared" si="93"/>
        <v>2476.4453959974935</v>
      </c>
      <c r="X179" s="13">
        <f t="shared" si="93"/>
        <v>1707.9260527451318</v>
      </c>
      <c r="Y179" s="13">
        <f t="shared" si="93"/>
        <v>1400.2957952506661</v>
      </c>
      <c r="Z179" s="13">
        <f t="shared" si="93"/>
        <v>1427.2640304293136</v>
      </c>
      <c r="AA179" s="13">
        <f t="shared" si="93"/>
        <v>1588.6228031494745</v>
      </c>
    </row>
    <row r="180" spans="1:27" ht="16.5" hidden="1" customHeight="1" x14ac:dyDescent="0.25">
      <c r="A180" s="747"/>
      <c r="B180" s="94" t="s">
        <v>25</v>
      </c>
      <c r="C180" s="14">
        <f>C179</f>
        <v>0</v>
      </c>
      <c r="D180" s="14">
        <f>C180+D179</f>
        <v>0</v>
      </c>
      <c r="E180" s="14">
        <f t="shared" ref="E180:AA180" si="94">D180+E179</f>
        <v>0</v>
      </c>
      <c r="F180" s="14">
        <f t="shared" si="94"/>
        <v>0</v>
      </c>
      <c r="G180" s="14">
        <f t="shared" si="94"/>
        <v>0</v>
      </c>
      <c r="H180" s="14">
        <f t="shared" si="94"/>
        <v>0</v>
      </c>
      <c r="I180" s="14">
        <f t="shared" si="94"/>
        <v>0</v>
      </c>
      <c r="J180" s="14">
        <f t="shared" si="94"/>
        <v>436.6998875849111</v>
      </c>
      <c r="K180" s="14">
        <f t="shared" si="94"/>
        <v>1326.4249197275481</v>
      </c>
      <c r="L180" s="14">
        <f t="shared" si="94"/>
        <v>2189.1623842589001</v>
      </c>
      <c r="M180" s="14">
        <f t="shared" si="94"/>
        <v>3100.7548309875101</v>
      </c>
      <c r="N180" s="14">
        <f t="shared" si="94"/>
        <v>4278.9612290002988</v>
      </c>
      <c r="O180" s="14">
        <f t="shared" si="94"/>
        <v>5867.5840321497735</v>
      </c>
      <c r="P180" s="14">
        <f t="shared" si="94"/>
        <v>7101.4348737707651</v>
      </c>
      <c r="Q180" s="14">
        <f t="shared" si="94"/>
        <v>8482.4803902009735</v>
      </c>
      <c r="R180" s="14">
        <f t="shared" si="94"/>
        <v>9872.805857291658</v>
      </c>
      <c r="S180" s="14">
        <f t="shared" si="94"/>
        <v>11623.705425421944</v>
      </c>
      <c r="T180" s="14">
        <f t="shared" si="94"/>
        <v>14049.772659237551</v>
      </c>
      <c r="U180" s="14">
        <f t="shared" si="94"/>
        <v>17025.911871314398</v>
      </c>
      <c r="V180" s="14">
        <f t="shared" si="94"/>
        <v>19456.917827026118</v>
      </c>
      <c r="W180" s="14">
        <f t="shared" si="94"/>
        <v>21933.363223023611</v>
      </c>
      <c r="X180" s="14">
        <f t="shared" si="94"/>
        <v>23641.289275768744</v>
      </c>
      <c r="Y180" s="14">
        <f t="shared" si="94"/>
        <v>25041.58507101941</v>
      </c>
      <c r="Z180" s="14">
        <f t="shared" si="94"/>
        <v>26468.849101448723</v>
      </c>
      <c r="AA180" s="14">
        <f t="shared" si="94"/>
        <v>28057.471904598198</v>
      </c>
    </row>
    <row r="181" spans="1:27" hidden="1" x14ac:dyDescent="0.25">
      <c r="A181" s="68"/>
      <c r="B181" s="68"/>
      <c r="C181" s="71"/>
      <c r="D181" s="71"/>
      <c r="E181" s="71"/>
      <c r="F181" s="71"/>
      <c r="G181" s="71"/>
      <c r="H181" s="71"/>
      <c r="I181" s="71"/>
      <c r="J181" s="71"/>
      <c r="K181" s="71"/>
      <c r="L181" s="71"/>
      <c r="M181" s="71"/>
      <c r="N181" s="71"/>
    </row>
    <row r="182" spans="1:27" hidden="1" x14ac:dyDescent="0.25">
      <c r="A182" s="68"/>
      <c r="B182" s="68"/>
      <c r="C182" s="71"/>
      <c r="D182" s="71"/>
      <c r="E182" s="71"/>
      <c r="F182" s="71"/>
      <c r="G182" s="71"/>
      <c r="H182" s="71"/>
      <c r="I182" s="71"/>
      <c r="J182" s="71"/>
      <c r="K182" s="71"/>
      <c r="L182" s="71"/>
      <c r="M182" s="71"/>
      <c r="N182" s="71"/>
    </row>
    <row r="183" spans="1:27" ht="16.5" hidden="1" thickBot="1" x14ac:dyDescent="0.3">
      <c r="A183" s="745" t="s">
        <v>115</v>
      </c>
      <c r="B183" s="346" t="s">
        <v>111</v>
      </c>
      <c r="C183" s="102">
        <f>C$2</f>
        <v>45658</v>
      </c>
      <c r="D183" s="102">
        <f t="shared" ref="D183:AA183" si="95">D$2</f>
        <v>45689</v>
      </c>
      <c r="E183" s="102">
        <f t="shared" si="95"/>
        <v>45717</v>
      </c>
      <c r="F183" s="102">
        <f t="shared" si="95"/>
        <v>45748</v>
      </c>
      <c r="G183" s="102">
        <f t="shared" si="95"/>
        <v>45778</v>
      </c>
      <c r="H183" s="102">
        <f t="shared" si="95"/>
        <v>45809</v>
      </c>
      <c r="I183" s="102">
        <f t="shared" si="95"/>
        <v>45839</v>
      </c>
      <c r="J183" s="102">
        <f t="shared" si="95"/>
        <v>45870</v>
      </c>
      <c r="K183" s="102">
        <f t="shared" si="95"/>
        <v>45901</v>
      </c>
      <c r="L183" s="102">
        <f t="shared" si="95"/>
        <v>45931</v>
      </c>
      <c r="M183" s="102">
        <f t="shared" si="95"/>
        <v>45962</v>
      </c>
      <c r="N183" s="102">
        <f t="shared" si="95"/>
        <v>45992</v>
      </c>
      <c r="O183" s="102">
        <f t="shared" si="95"/>
        <v>46023</v>
      </c>
      <c r="P183" s="102">
        <f t="shared" si="95"/>
        <v>46054</v>
      </c>
      <c r="Q183" s="102">
        <f t="shared" si="95"/>
        <v>46082</v>
      </c>
      <c r="R183" s="102">
        <f t="shared" si="95"/>
        <v>46113</v>
      </c>
      <c r="S183" s="102">
        <f t="shared" si="95"/>
        <v>46143</v>
      </c>
      <c r="T183" s="102">
        <f t="shared" si="95"/>
        <v>46174</v>
      </c>
      <c r="U183" s="102">
        <f t="shared" si="95"/>
        <v>46204</v>
      </c>
      <c r="V183" s="102">
        <f t="shared" si="95"/>
        <v>46235</v>
      </c>
      <c r="W183" s="102">
        <f t="shared" si="95"/>
        <v>46266</v>
      </c>
      <c r="X183" s="102">
        <f t="shared" si="95"/>
        <v>46296</v>
      </c>
      <c r="Y183" s="102">
        <f t="shared" si="95"/>
        <v>46327</v>
      </c>
      <c r="Z183" s="102">
        <f t="shared" si="95"/>
        <v>46357</v>
      </c>
      <c r="AA183" s="102">
        <f t="shared" si="95"/>
        <v>46388</v>
      </c>
    </row>
    <row r="184" spans="1:27" hidden="1" x14ac:dyDescent="0.25">
      <c r="A184" s="746"/>
      <c r="B184" s="340" t="s">
        <v>18</v>
      </c>
      <c r="C184" s="13">
        <f>((C3*0.5)-C39)*C75*C149*C$106</f>
        <v>0</v>
      </c>
      <c r="D184" s="13">
        <f>((D3*0.5)+C21-D39)*D75*D149*D$106</f>
        <v>0</v>
      </c>
      <c r="E184" s="13">
        <f t="shared" ref="E184:AA184" si="96">((E3*0.5)+D21-E39)*E75*E149*E$106</f>
        <v>0</v>
      </c>
      <c r="F184" s="13">
        <f t="shared" si="96"/>
        <v>0</v>
      </c>
      <c r="G184" s="13">
        <f t="shared" si="96"/>
        <v>0</v>
      </c>
      <c r="H184" s="13">
        <f t="shared" si="96"/>
        <v>0</v>
      </c>
      <c r="I184" s="13">
        <f t="shared" si="96"/>
        <v>0</v>
      </c>
      <c r="J184" s="13">
        <f t="shared" si="96"/>
        <v>0</v>
      </c>
      <c r="K184" s="13">
        <f t="shared" si="96"/>
        <v>0</v>
      </c>
      <c r="L184" s="13">
        <f t="shared" si="96"/>
        <v>0</v>
      </c>
      <c r="M184" s="13">
        <f t="shared" si="96"/>
        <v>0</v>
      </c>
      <c r="N184" s="13">
        <f t="shared" si="96"/>
        <v>0</v>
      </c>
      <c r="O184" s="13">
        <f t="shared" si="96"/>
        <v>0</v>
      </c>
      <c r="P184" s="13">
        <f t="shared" si="96"/>
        <v>0</v>
      </c>
      <c r="Q184" s="13">
        <f t="shared" si="96"/>
        <v>0</v>
      </c>
      <c r="R184" s="13">
        <f t="shared" si="96"/>
        <v>0</v>
      </c>
      <c r="S184" s="13">
        <f t="shared" si="96"/>
        <v>0</v>
      </c>
      <c r="T184" s="13">
        <f t="shared" si="96"/>
        <v>0</v>
      </c>
      <c r="U184" s="13">
        <f t="shared" si="96"/>
        <v>0</v>
      </c>
      <c r="V184" s="13">
        <f t="shared" si="96"/>
        <v>0</v>
      </c>
      <c r="W184" s="13">
        <f t="shared" si="96"/>
        <v>0</v>
      </c>
      <c r="X184" s="13">
        <f t="shared" si="96"/>
        <v>0</v>
      </c>
      <c r="Y184" s="13">
        <f t="shared" si="96"/>
        <v>0</v>
      </c>
      <c r="Z184" s="13">
        <f t="shared" si="96"/>
        <v>0</v>
      </c>
      <c r="AA184" s="13">
        <f t="shared" si="96"/>
        <v>0</v>
      </c>
    </row>
    <row r="185" spans="1:27" hidden="1" x14ac:dyDescent="0.25">
      <c r="A185" s="746"/>
      <c r="B185" s="169" t="s">
        <v>0</v>
      </c>
      <c r="C185" s="13">
        <f t="shared" ref="C185:C196" si="97">((C4*0.5)-C40)*C76*C150*C$106</f>
        <v>0</v>
      </c>
      <c r="D185" s="13">
        <f t="shared" ref="D185:AA185" si="98">((D4*0.5)+C22-D40)*D76*D150*D$106</f>
        <v>0</v>
      </c>
      <c r="E185" s="13">
        <f t="shared" si="98"/>
        <v>0</v>
      </c>
      <c r="F185" s="13">
        <f t="shared" si="98"/>
        <v>0</v>
      </c>
      <c r="G185" s="13">
        <f t="shared" si="98"/>
        <v>0</v>
      </c>
      <c r="H185" s="13">
        <f t="shared" si="98"/>
        <v>0</v>
      </c>
      <c r="I185" s="13">
        <f t="shared" si="98"/>
        <v>0</v>
      </c>
      <c r="J185" s="13">
        <f t="shared" si="98"/>
        <v>0</v>
      </c>
      <c r="K185" s="13">
        <f t="shared" si="98"/>
        <v>0</v>
      </c>
      <c r="L185" s="13">
        <f t="shared" si="98"/>
        <v>0</v>
      </c>
      <c r="M185" s="13">
        <f t="shared" si="98"/>
        <v>0</v>
      </c>
      <c r="N185" s="13">
        <f t="shared" si="98"/>
        <v>0</v>
      </c>
      <c r="O185" s="13">
        <f t="shared" si="98"/>
        <v>0</v>
      </c>
      <c r="P185" s="13">
        <f t="shared" si="98"/>
        <v>0</v>
      </c>
      <c r="Q185" s="13">
        <f t="shared" si="98"/>
        <v>0</v>
      </c>
      <c r="R185" s="13">
        <f t="shared" si="98"/>
        <v>0</v>
      </c>
      <c r="S185" s="13">
        <f t="shared" si="98"/>
        <v>0</v>
      </c>
      <c r="T185" s="13">
        <f t="shared" si="98"/>
        <v>0</v>
      </c>
      <c r="U185" s="13">
        <f t="shared" si="98"/>
        <v>0</v>
      </c>
      <c r="V185" s="13">
        <f t="shared" si="98"/>
        <v>0</v>
      </c>
      <c r="W185" s="13">
        <f t="shared" si="98"/>
        <v>0</v>
      </c>
      <c r="X185" s="13">
        <f t="shared" si="98"/>
        <v>0</v>
      </c>
      <c r="Y185" s="13">
        <f t="shared" si="98"/>
        <v>0</v>
      </c>
      <c r="Z185" s="13">
        <f t="shared" si="98"/>
        <v>0</v>
      </c>
      <c r="AA185" s="13">
        <f t="shared" si="98"/>
        <v>0</v>
      </c>
    </row>
    <row r="186" spans="1:27" hidden="1" x14ac:dyDescent="0.25">
      <c r="A186" s="746"/>
      <c r="B186" s="169" t="s">
        <v>19</v>
      </c>
      <c r="C186" s="13">
        <f t="shared" si="97"/>
        <v>0</v>
      </c>
      <c r="D186" s="13">
        <f t="shared" ref="D186:AA186" si="99">((D5*0.5)+C23-D41)*D77*D151*D$106</f>
        <v>0</v>
      </c>
      <c r="E186" s="13">
        <f t="shared" si="99"/>
        <v>0</v>
      </c>
      <c r="F186" s="13">
        <f t="shared" si="99"/>
        <v>0</v>
      </c>
      <c r="G186" s="13">
        <f t="shared" si="99"/>
        <v>0</v>
      </c>
      <c r="H186" s="13">
        <f t="shared" si="99"/>
        <v>0</v>
      </c>
      <c r="I186" s="13">
        <f t="shared" si="99"/>
        <v>0</v>
      </c>
      <c r="J186" s="13">
        <f t="shared" si="99"/>
        <v>0</v>
      </c>
      <c r="K186" s="13">
        <f t="shared" si="99"/>
        <v>0</v>
      </c>
      <c r="L186" s="13">
        <f t="shared" si="99"/>
        <v>0</v>
      </c>
      <c r="M186" s="13">
        <f t="shared" si="99"/>
        <v>0</v>
      </c>
      <c r="N186" s="13">
        <f t="shared" si="99"/>
        <v>0</v>
      </c>
      <c r="O186" s="13">
        <f t="shared" si="99"/>
        <v>0</v>
      </c>
      <c r="P186" s="13">
        <f t="shared" si="99"/>
        <v>0</v>
      </c>
      <c r="Q186" s="13">
        <f t="shared" si="99"/>
        <v>0</v>
      </c>
      <c r="R186" s="13">
        <f t="shared" si="99"/>
        <v>0</v>
      </c>
      <c r="S186" s="13">
        <f t="shared" si="99"/>
        <v>0</v>
      </c>
      <c r="T186" s="13">
        <f t="shared" si="99"/>
        <v>0</v>
      </c>
      <c r="U186" s="13">
        <f t="shared" si="99"/>
        <v>0</v>
      </c>
      <c r="V186" s="13">
        <f t="shared" si="99"/>
        <v>0</v>
      </c>
      <c r="W186" s="13">
        <f t="shared" si="99"/>
        <v>0</v>
      </c>
      <c r="X186" s="13">
        <f t="shared" si="99"/>
        <v>0</v>
      </c>
      <c r="Y186" s="13">
        <f t="shared" si="99"/>
        <v>0</v>
      </c>
      <c r="Z186" s="13">
        <f t="shared" si="99"/>
        <v>0</v>
      </c>
      <c r="AA186" s="13">
        <f t="shared" si="99"/>
        <v>0</v>
      </c>
    </row>
    <row r="187" spans="1:27" hidden="1" x14ac:dyDescent="0.25">
      <c r="A187" s="746"/>
      <c r="B187" s="169" t="s">
        <v>1</v>
      </c>
      <c r="C187" s="13">
        <f t="shared" si="97"/>
        <v>0</v>
      </c>
      <c r="D187" s="13">
        <f t="shared" ref="D187:AA187" si="100">((D6*0.5)+C24-D42)*D78*D152*D$106</f>
        <v>0</v>
      </c>
      <c r="E187" s="13">
        <f t="shared" si="100"/>
        <v>0</v>
      </c>
      <c r="F187" s="13">
        <f t="shared" si="100"/>
        <v>0</v>
      </c>
      <c r="G187" s="13">
        <f t="shared" si="100"/>
        <v>0</v>
      </c>
      <c r="H187" s="13">
        <f t="shared" si="100"/>
        <v>0</v>
      </c>
      <c r="I187" s="13">
        <f t="shared" si="100"/>
        <v>0</v>
      </c>
      <c r="J187" s="13">
        <f t="shared" si="100"/>
        <v>0</v>
      </c>
      <c r="K187" s="13">
        <f t="shared" si="100"/>
        <v>0</v>
      </c>
      <c r="L187" s="13">
        <f t="shared" si="100"/>
        <v>0</v>
      </c>
      <c r="M187" s="13">
        <f t="shared" si="100"/>
        <v>0</v>
      </c>
      <c r="N187" s="13">
        <f t="shared" si="100"/>
        <v>0</v>
      </c>
      <c r="O187" s="13">
        <f t="shared" si="100"/>
        <v>0</v>
      </c>
      <c r="P187" s="13">
        <f t="shared" si="100"/>
        <v>0</v>
      </c>
      <c r="Q187" s="13">
        <f t="shared" si="100"/>
        <v>0</v>
      </c>
      <c r="R187" s="13">
        <f t="shared" si="100"/>
        <v>0</v>
      </c>
      <c r="S187" s="13">
        <f t="shared" si="100"/>
        <v>0</v>
      </c>
      <c r="T187" s="13">
        <f t="shared" si="100"/>
        <v>0</v>
      </c>
      <c r="U187" s="13">
        <f t="shared" si="100"/>
        <v>0</v>
      </c>
      <c r="V187" s="13">
        <f t="shared" si="100"/>
        <v>0</v>
      </c>
      <c r="W187" s="13">
        <f t="shared" si="100"/>
        <v>0</v>
      </c>
      <c r="X187" s="13">
        <f t="shared" si="100"/>
        <v>0</v>
      </c>
      <c r="Y187" s="13">
        <f t="shared" si="100"/>
        <v>0</v>
      </c>
      <c r="Z187" s="13">
        <f t="shared" si="100"/>
        <v>0</v>
      </c>
      <c r="AA187" s="13">
        <f t="shared" si="100"/>
        <v>0</v>
      </c>
    </row>
    <row r="188" spans="1:27" hidden="1" x14ac:dyDescent="0.25">
      <c r="A188" s="746"/>
      <c r="B188" s="169" t="s">
        <v>20</v>
      </c>
      <c r="C188" s="13">
        <f t="shared" si="97"/>
        <v>0</v>
      </c>
      <c r="D188" s="13">
        <f t="shared" ref="D188:AA188" si="101">((D7*0.5)+C25-D43)*D79*D153*D$106</f>
        <v>0</v>
      </c>
      <c r="E188" s="13">
        <f t="shared" si="101"/>
        <v>0</v>
      </c>
      <c r="F188" s="13">
        <f t="shared" si="101"/>
        <v>0</v>
      </c>
      <c r="G188" s="13">
        <f t="shared" si="101"/>
        <v>0</v>
      </c>
      <c r="H188" s="13">
        <f t="shared" si="101"/>
        <v>0</v>
      </c>
      <c r="I188" s="13">
        <f t="shared" si="101"/>
        <v>0</v>
      </c>
      <c r="J188" s="13">
        <f t="shared" si="101"/>
        <v>0</v>
      </c>
      <c r="K188" s="13">
        <f t="shared" si="101"/>
        <v>0</v>
      </c>
      <c r="L188" s="13">
        <f t="shared" si="101"/>
        <v>0</v>
      </c>
      <c r="M188" s="13">
        <f t="shared" si="101"/>
        <v>0</v>
      </c>
      <c r="N188" s="13">
        <f t="shared" si="101"/>
        <v>0</v>
      </c>
      <c r="O188" s="13">
        <f t="shared" si="101"/>
        <v>0</v>
      </c>
      <c r="P188" s="13">
        <f t="shared" si="101"/>
        <v>0</v>
      </c>
      <c r="Q188" s="13">
        <f t="shared" si="101"/>
        <v>0</v>
      </c>
      <c r="R188" s="13">
        <f t="shared" si="101"/>
        <v>0</v>
      </c>
      <c r="S188" s="13">
        <f t="shared" si="101"/>
        <v>0</v>
      </c>
      <c r="T188" s="13">
        <f t="shared" si="101"/>
        <v>0</v>
      </c>
      <c r="U188" s="13">
        <f t="shared" si="101"/>
        <v>0</v>
      </c>
      <c r="V188" s="13">
        <f t="shared" si="101"/>
        <v>0</v>
      </c>
      <c r="W188" s="13">
        <f t="shared" si="101"/>
        <v>0</v>
      </c>
      <c r="X188" s="13">
        <f t="shared" si="101"/>
        <v>0</v>
      </c>
      <c r="Y188" s="13">
        <f t="shared" si="101"/>
        <v>0</v>
      </c>
      <c r="Z188" s="13">
        <f t="shared" si="101"/>
        <v>0</v>
      </c>
      <c r="AA188" s="13">
        <f t="shared" si="101"/>
        <v>0</v>
      </c>
    </row>
    <row r="189" spans="1:27" hidden="1" x14ac:dyDescent="0.25">
      <c r="A189" s="746"/>
      <c r="B189" s="58" t="s">
        <v>9</v>
      </c>
      <c r="C189" s="13">
        <f t="shared" si="97"/>
        <v>0</v>
      </c>
      <c r="D189" s="13">
        <f t="shared" ref="D189:AA189" si="102">((D8*0.5)+C26-D44)*D80*D154*D$106</f>
        <v>0</v>
      </c>
      <c r="E189" s="13">
        <f t="shared" si="102"/>
        <v>0</v>
      </c>
      <c r="F189" s="13">
        <f t="shared" si="102"/>
        <v>0</v>
      </c>
      <c r="G189" s="13">
        <f t="shared" si="102"/>
        <v>0</v>
      </c>
      <c r="H189" s="13">
        <f t="shared" si="102"/>
        <v>0</v>
      </c>
      <c r="I189" s="13">
        <f t="shared" si="102"/>
        <v>0</v>
      </c>
      <c r="J189" s="13">
        <f t="shared" si="102"/>
        <v>0</v>
      </c>
      <c r="K189" s="13">
        <f t="shared" si="102"/>
        <v>0</v>
      </c>
      <c r="L189" s="13">
        <f t="shared" si="102"/>
        <v>0</v>
      </c>
      <c r="M189" s="13">
        <f t="shared" si="102"/>
        <v>0</v>
      </c>
      <c r="N189" s="13">
        <f t="shared" si="102"/>
        <v>0</v>
      </c>
      <c r="O189" s="13">
        <f t="shared" si="102"/>
        <v>0</v>
      </c>
      <c r="P189" s="13">
        <f t="shared" si="102"/>
        <v>0</v>
      </c>
      <c r="Q189" s="13">
        <f t="shared" si="102"/>
        <v>0</v>
      </c>
      <c r="R189" s="13">
        <f t="shared" si="102"/>
        <v>0</v>
      </c>
      <c r="S189" s="13">
        <f t="shared" si="102"/>
        <v>0</v>
      </c>
      <c r="T189" s="13">
        <f t="shared" si="102"/>
        <v>0</v>
      </c>
      <c r="U189" s="13">
        <f t="shared" si="102"/>
        <v>0</v>
      </c>
      <c r="V189" s="13">
        <f t="shared" si="102"/>
        <v>0</v>
      </c>
      <c r="W189" s="13">
        <f t="shared" si="102"/>
        <v>0</v>
      </c>
      <c r="X189" s="13">
        <f t="shared" si="102"/>
        <v>0</v>
      </c>
      <c r="Y189" s="13">
        <f t="shared" si="102"/>
        <v>0</v>
      </c>
      <c r="Z189" s="13">
        <f t="shared" si="102"/>
        <v>0</v>
      </c>
      <c r="AA189" s="13">
        <f t="shared" si="102"/>
        <v>0</v>
      </c>
    </row>
    <row r="190" spans="1:27" hidden="1" x14ac:dyDescent="0.25">
      <c r="A190" s="746"/>
      <c r="B190" s="58" t="s">
        <v>3</v>
      </c>
      <c r="C190" s="13">
        <f t="shared" si="97"/>
        <v>0</v>
      </c>
      <c r="D190" s="13">
        <f t="shared" ref="D190:AA190" si="103">((D9*0.5)+C27-D45)*D81*D155*D$106</f>
        <v>0</v>
      </c>
      <c r="E190" s="13">
        <f t="shared" si="103"/>
        <v>0</v>
      </c>
      <c r="F190" s="13">
        <f t="shared" si="103"/>
        <v>0</v>
      </c>
      <c r="G190" s="13">
        <f t="shared" si="103"/>
        <v>0</v>
      </c>
      <c r="H190" s="13">
        <f t="shared" si="103"/>
        <v>0</v>
      </c>
      <c r="I190" s="13">
        <f t="shared" si="103"/>
        <v>0</v>
      </c>
      <c r="J190" s="13">
        <f t="shared" si="103"/>
        <v>0</v>
      </c>
      <c r="K190" s="13">
        <f t="shared" si="103"/>
        <v>0</v>
      </c>
      <c r="L190" s="13">
        <f t="shared" si="103"/>
        <v>0</v>
      </c>
      <c r="M190" s="13">
        <f t="shared" si="103"/>
        <v>0</v>
      </c>
      <c r="N190" s="13">
        <f t="shared" si="103"/>
        <v>0</v>
      </c>
      <c r="O190" s="13">
        <f t="shared" si="103"/>
        <v>0</v>
      </c>
      <c r="P190" s="13">
        <f t="shared" si="103"/>
        <v>0</v>
      </c>
      <c r="Q190" s="13">
        <f t="shared" si="103"/>
        <v>0</v>
      </c>
      <c r="R190" s="13">
        <f t="shared" si="103"/>
        <v>0</v>
      </c>
      <c r="S190" s="13">
        <f t="shared" si="103"/>
        <v>0</v>
      </c>
      <c r="T190" s="13">
        <f t="shared" si="103"/>
        <v>0</v>
      </c>
      <c r="U190" s="13">
        <f t="shared" si="103"/>
        <v>0</v>
      </c>
      <c r="V190" s="13">
        <f t="shared" si="103"/>
        <v>0</v>
      </c>
      <c r="W190" s="13">
        <f t="shared" si="103"/>
        <v>0</v>
      </c>
      <c r="X190" s="13">
        <f t="shared" si="103"/>
        <v>0</v>
      </c>
      <c r="Y190" s="13">
        <f t="shared" si="103"/>
        <v>0</v>
      </c>
      <c r="Z190" s="13">
        <f t="shared" si="103"/>
        <v>0</v>
      </c>
      <c r="AA190" s="13">
        <f t="shared" si="103"/>
        <v>0</v>
      </c>
    </row>
    <row r="191" spans="1:27" ht="15.75" hidden="1" customHeight="1" x14ac:dyDescent="0.25">
      <c r="A191" s="746"/>
      <c r="B191" s="58" t="s">
        <v>4</v>
      </c>
      <c r="C191" s="13">
        <f t="shared" si="97"/>
        <v>0</v>
      </c>
      <c r="D191" s="13">
        <f t="shared" ref="D191:AA191" si="104">((D10*0.5)+C28-D46)*D82*D156*D$106</f>
        <v>0</v>
      </c>
      <c r="E191" s="13">
        <f t="shared" si="104"/>
        <v>0</v>
      </c>
      <c r="F191" s="13">
        <f t="shared" si="104"/>
        <v>0</v>
      </c>
      <c r="G191" s="13">
        <f t="shared" si="104"/>
        <v>0</v>
      </c>
      <c r="H191" s="13">
        <f t="shared" si="104"/>
        <v>0</v>
      </c>
      <c r="I191" s="13">
        <f t="shared" si="104"/>
        <v>0</v>
      </c>
      <c r="J191" s="13">
        <f t="shared" si="104"/>
        <v>73.367422241013827</v>
      </c>
      <c r="K191" s="13">
        <f t="shared" si="104"/>
        <v>141.246603247623</v>
      </c>
      <c r="L191" s="13">
        <f t="shared" si="104"/>
        <v>90.268493134871662</v>
      </c>
      <c r="M191" s="13">
        <f t="shared" si="104"/>
        <v>93.629095626886084</v>
      </c>
      <c r="N191" s="13">
        <f t="shared" si="104"/>
        <v>81.406126592261259</v>
      </c>
      <c r="O191" s="13">
        <f t="shared" si="104"/>
        <v>132.16710126541867</v>
      </c>
      <c r="P191" s="13">
        <f t="shared" si="104"/>
        <v>102.02656773121339</v>
      </c>
      <c r="Q191" s="13">
        <f t="shared" si="104"/>
        <v>121.78936621683414</v>
      </c>
      <c r="R191" s="13">
        <f t="shared" si="104"/>
        <v>136.85726377995641</v>
      </c>
      <c r="S191" s="13">
        <f t="shared" si="104"/>
        <v>187.97235337614168</v>
      </c>
      <c r="T191" s="13">
        <f t="shared" si="104"/>
        <v>417.55589231918714</v>
      </c>
      <c r="U191" s="13">
        <f t="shared" si="104"/>
        <v>487.94781316983671</v>
      </c>
      <c r="V191" s="13">
        <f t="shared" si="104"/>
        <v>408.41924968080463</v>
      </c>
      <c r="W191" s="13">
        <f t="shared" si="104"/>
        <v>393.14337315035078</v>
      </c>
      <c r="X191" s="13">
        <f t="shared" si="104"/>
        <v>178.70084180341019</v>
      </c>
      <c r="Y191" s="13">
        <f t="shared" si="104"/>
        <v>143.82351388490977</v>
      </c>
      <c r="Z191" s="13">
        <f t="shared" si="104"/>
        <v>98.614331527716388</v>
      </c>
      <c r="AA191" s="13">
        <f t="shared" si="104"/>
        <v>132.16710126541867</v>
      </c>
    </row>
    <row r="192" spans="1:27" hidden="1" x14ac:dyDescent="0.25">
      <c r="A192" s="746"/>
      <c r="B192" s="58" t="s">
        <v>5</v>
      </c>
      <c r="C192" s="13">
        <f t="shared" si="97"/>
        <v>0</v>
      </c>
      <c r="D192" s="13">
        <f t="shared" ref="D192:AA192" si="105">((D11*0.5)+C29-D47)*D83*D157*D$106</f>
        <v>0</v>
      </c>
      <c r="E192" s="13">
        <f t="shared" si="105"/>
        <v>0</v>
      </c>
      <c r="F192" s="13">
        <f t="shared" si="105"/>
        <v>0</v>
      </c>
      <c r="G192" s="13">
        <f t="shared" si="105"/>
        <v>0</v>
      </c>
      <c r="H192" s="13">
        <f t="shared" si="105"/>
        <v>0</v>
      </c>
      <c r="I192" s="13">
        <f t="shared" si="105"/>
        <v>0</v>
      </c>
      <c r="J192" s="13">
        <f t="shared" si="105"/>
        <v>0</v>
      </c>
      <c r="K192" s="13">
        <f t="shared" si="105"/>
        <v>0</v>
      </c>
      <c r="L192" s="13">
        <f t="shared" si="105"/>
        <v>0</v>
      </c>
      <c r="M192" s="13">
        <f t="shared" si="105"/>
        <v>0</v>
      </c>
      <c r="N192" s="13">
        <f t="shared" si="105"/>
        <v>0</v>
      </c>
      <c r="O192" s="13">
        <f t="shared" si="105"/>
        <v>0</v>
      </c>
      <c r="P192" s="13">
        <f t="shared" si="105"/>
        <v>0</v>
      </c>
      <c r="Q192" s="13">
        <f t="shared" si="105"/>
        <v>0</v>
      </c>
      <c r="R192" s="13">
        <f t="shared" si="105"/>
        <v>0</v>
      </c>
      <c r="S192" s="13">
        <f t="shared" si="105"/>
        <v>0</v>
      </c>
      <c r="T192" s="13">
        <f t="shared" si="105"/>
        <v>0</v>
      </c>
      <c r="U192" s="13">
        <f t="shared" si="105"/>
        <v>0</v>
      </c>
      <c r="V192" s="13">
        <f t="shared" si="105"/>
        <v>0</v>
      </c>
      <c r="W192" s="13">
        <f t="shared" si="105"/>
        <v>0</v>
      </c>
      <c r="X192" s="13">
        <f t="shared" si="105"/>
        <v>0</v>
      </c>
      <c r="Y192" s="13">
        <f t="shared" si="105"/>
        <v>0</v>
      </c>
      <c r="Z192" s="13">
        <f t="shared" si="105"/>
        <v>0</v>
      </c>
      <c r="AA192" s="13">
        <f t="shared" si="105"/>
        <v>0</v>
      </c>
    </row>
    <row r="193" spans="1:27" hidden="1" x14ac:dyDescent="0.25">
      <c r="A193" s="746"/>
      <c r="B193" s="58" t="s">
        <v>21</v>
      </c>
      <c r="C193" s="13">
        <f t="shared" si="97"/>
        <v>0</v>
      </c>
      <c r="D193" s="13">
        <f t="shared" ref="D193:AA193" si="106">((D12*0.5)+C30-D48)*D84*D158*D$106</f>
        <v>0</v>
      </c>
      <c r="E193" s="13">
        <f t="shared" si="106"/>
        <v>0</v>
      </c>
      <c r="F193" s="13">
        <f t="shared" si="106"/>
        <v>0</v>
      </c>
      <c r="G193" s="13">
        <f t="shared" si="106"/>
        <v>0</v>
      </c>
      <c r="H193" s="13">
        <f t="shared" si="106"/>
        <v>0</v>
      </c>
      <c r="I193" s="13">
        <f t="shared" si="106"/>
        <v>0</v>
      </c>
      <c r="J193" s="13">
        <f t="shared" si="106"/>
        <v>0</v>
      </c>
      <c r="K193" s="13">
        <f t="shared" si="106"/>
        <v>0</v>
      </c>
      <c r="L193" s="13">
        <f t="shared" si="106"/>
        <v>0</v>
      </c>
      <c r="M193" s="13">
        <f t="shared" si="106"/>
        <v>0</v>
      </c>
      <c r="N193" s="13">
        <f t="shared" si="106"/>
        <v>0</v>
      </c>
      <c r="O193" s="13">
        <f t="shared" si="106"/>
        <v>0</v>
      </c>
      <c r="P193" s="13">
        <f t="shared" si="106"/>
        <v>0</v>
      </c>
      <c r="Q193" s="13">
        <f t="shared" si="106"/>
        <v>0</v>
      </c>
      <c r="R193" s="13">
        <f t="shared" si="106"/>
        <v>0</v>
      </c>
      <c r="S193" s="13">
        <f t="shared" si="106"/>
        <v>0</v>
      </c>
      <c r="T193" s="13">
        <f t="shared" si="106"/>
        <v>0</v>
      </c>
      <c r="U193" s="13">
        <f t="shared" si="106"/>
        <v>0</v>
      </c>
      <c r="V193" s="13">
        <f t="shared" si="106"/>
        <v>0</v>
      </c>
      <c r="W193" s="13">
        <f t="shared" si="106"/>
        <v>0</v>
      </c>
      <c r="X193" s="13">
        <f t="shared" si="106"/>
        <v>0</v>
      </c>
      <c r="Y193" s="13">
        <f t="shared" si="106"/>
        <v>0</v>
      </c>
      <c r="Z193" s="13">
        <f t="shared" si="106"/>
        <v>0</v>
      </c>
      <c r="AA193" s="13">
        <f t="shared" si="106"/>
        <v>0</v>
      </c>
    </row>
    <row r="194" spans="1:27" hidden="1" x14ac:dyDescent="0.25">
      <c r="A194" s="746"/>
      <c r="B194" s="58" t="s">
        <v>22</v>
      </c>
      <c r="C194" s="13">
        <f t="shared" si="97"/>
        <v>0</v>
      </c>
      <c r="D194" s="13">
        <f t="shared" ref="D194:AA194" si="107">((D13*0.5)+C31-D49)*D85*D159*D$106</f>
        <v>0</v>
      </c>
      <c r="E194" s="13">
        <f t="shared" si="107"/>
        <v>0</v>
      </c>
      <c r="F194" s="13">
        <f t="shared" si="107"/>
        <v>0</v>
      </c>
      <c r="G194" s="13">
        <f t="shared" si="107"/>
        <v>0</v>
      </c>
      <c r="H194" s="13">
        <f t="shared" si="107"/>
        <v>0</v>
      </c>
      <c r="I194" s="13">
        <f t="shared" si="107"/>
        <v>0</v>
      </c>
      <c r="J194" s="13">
        <f t="shared" si="107"/>
        <v>0</v>
      </c>
      <c r="K194" s="13">
        <f t="shared" si="107"/>
        <v>0</v>
      </c>
      <c r="L194" s="13">
        <f t="shared" si="107"/>
        <v>0</v>
      </c>
      <c r="M194" s="13">
        <f t="shared" si="107"/>
        <v>0</v>
      </c>
      <c r="N194" s="13">
        <f t="shared" si="107"/>
        <v>0</v>
      </c>
      <c r="O194" s="13">
        <f t="shared" si="107"/>
        <v>0</v>
      </c>
      <c r="P194" s="13">
        <f t="shared" si="107"/>
        <v>0</v>
      </c>
      <c r="Q194" s="13">
        <f t="shared" si="107"/>
        <v>0</v>
      </c>
      <c r="R194" s="13">
        <f t="shared" si="107"/>
        <v>0</v>
      </c>
      <c r="S194" s="13">
        <f t="shared" si="107"/>
        <v>0</v>
      </c>
      <c r="T194" s="13">
        <f t="shared" si="107"/>
        <v>0</v>
      </c>
      <c r="U194" s="13">
        <f t="shared" si="107"/>
        <v>0</v>
      </c>
      <c r="V194" s="13">
        <f t="shared" si="107"/>
        <v>0</v>
      </c>
      <c r="W194" s="13">
        <f t="shared" si="107"/>
        <v>0</v>
      </c>
      <c r="X194" s="13">
        <f t="shared" si="107"/>
        <v>0</v>
      </c>
      <c r="Y194" s="13">
        <f t="shared" si="107"/>
        <v>0</v>
      </c>
      <c r="Z194" s="13">
        <f t="shared" si="107"/>
        <v>0</v>
      </c>
      <c r="AA194" s="13">
        <f t="shared" si="107"/>
        <v>0</v>
      </c>
    </row>
    <row r="195" spans="1:27" ht="15.75" hidden="1" customHeight="1" x14ac:dyDescent="0.25">
      <c r="A195" s="746"/>
      <c r="B195" s="58" t="s">
        <v>7</v>
      </c>
      <c r="C195" s="13">
        <f t="shared" si="97"/>
        <v>0</v>
      </c>
      <c r="D195" s="13">
        <f t="shared" ref="D195:AA195" si="108">((D14*0.5)+C32-D50)*D86*D160*D$106</f>
        <v>0</v>
      </c>
      <c r="E195" s="13">
        <f t="shared" si="108"/>
        <v>0</v>
      </c>
      <c r="F195" s="13">
        <f t="shared" si="108"/>
        <v>0</v>
      </c>
      <c r="G195" s="13">
        <f t="shared" si="108"/>
        <v>0</v>
      </c>
      <c r="H195" s="13">
        <f t="shared" si="108"/>
        <v>0</v>
      </c>
      <c r="I195" s="13">
        <f t="shared" si="108"/>
        <v>0</v>
      </c>
      <c r="J195" s="13">
        <f t="shared" si="108"/>
        <v>0</v>
      </c>
      <c r="K195" s="13">
        <f t="shared" si="108"/>
        <v>0</v>
      </c>
      <c r="L195" s="13">
        <f t="shared" si="108"/>
        <v>0</v>
      </c>
      <c r="M195" s="13">
        <f t="shared" si="108"/>
        <v>0</v>
      </c>
      <c r="N195" s="13">
        <f t="shared" si="108"/>
        <v>0</v>
      </c>
      <c r="O195" s="13">
        <f t="shared" si="108"/>
        <v>0</v>
      </c>
      <c r="P195" s="13">
        <f t="shared" si="108"/>
        <v>0</v>
      </c>
      <c r="Q195" s="13">
        <f t="shared" si="108"/>
        <v>0</v>
      </c>
      <c r="R195" s="13">
        <f t="shared" si="108"/>
        <v>0</v>
      </c>
      <c r="S195" s="13">
        <f t="shared" si="108"/>
        <v>0</v>
      </c>
      <c r="T195" s="13">
        <f t="shared" si="108"/>
        <v>0</v>
      </c>
      <c r="U195" s="13">
        <f t="shared" si="108"/>
        <v>0</v>
      </c>
      <c r="V195" s="13">
        <f t="shared" si="108"/>
        <v>0</v>
      </c>
      <c r="W195" s="13">
        <f t="shared" si="108"/>
        <v>0</v>
      </c>
      <c r="X195" s="13">
        <f t="shared" si="108"/>
        <v>0</v>
      </c>
      <c r="Y195" s="13">
        <f t="shared" si="108"/>
        <v>0</v>
      </c>
      <c r="Z195" s="13">
        <f t="shared" si="108"/>
        <v>0</v>
      </c>
      <c r="AA195" s="13">
        <f t="shared" si="108"/>
        <v>0</v>
      </c>
    </row>
    <row r="196" spans="1:27" ht="15.75" hidden="1" customHeight="1" x14ac:dyDescent="0.25">
      <c r="A196" s="746"/>
      <c r="B196" s="58" t="s">
        <v>8</v>
      </c>
      <c r="C196" s="13">
        <f t="shared" si="97"/>
        <v>0</v>
      </c>
      <c r="D196" s="13">
        <f t="shared" ref="D196:AA196" si="109">((D15*0.5)+C33-D51)*D87*D161*D$106</f>
        <v>0</v>
      </c>
      <c r="E196" s="13">
        <f t="shared" si="109"/>
        <v>0</v>
      </c>
      <c r="F196" s="13">
        <f t="shared" si="109"/>
        <v>0</v>
      </c>
      <c r="G196" s="13">
        <f t="shared" si="109"/>
        <v>0</v>
      </c>
      <c r="H196" s="13">
        <f t="shared" si="109"/>
        <v>0</v>
      </c>
      <c r="I196" s="13">
        <f t="shared" si="109"/>
        <v>0</v>
      </c>
      <c r="J196" s="13">
        <f t="shared" si="109"/>
        <v>0</v>
      </c>
      <c r="K196" s="13">
        <f t="shared" si="109"/>
        <v>0</v>
      </c>
      <c r="L196" s="13">
        <f t="shared" si="109"/>
        <v>0</v>
      </c>
      <c r="M196" s="13">
        <f t="shared" si="109"/>
        <v>0</v>
      </c>
      <c r="N196" s="13">
        <f t="shared" si="109"/>
        <v>0</v>
      </c>
      <c r="O196" s="13">
        <f t="shared" si="109"/>
        <v>0</v>
      </c>
      <c r="P196" s="13">
        <f t="shared" si="109"/>
        <v>0</v>
      </c>
      <c r="Q196" s="13">
        <f t="shared" si="109"/>
        <v>0</v>
      </c>
      <c r="R196" s="13">
        <f t="shared" si="109"/>
        <v>0</v>
      </c>
      <c r="S196" s="13">
        <f t="shared" si="109"/>
        <v>0</v>
      </c>
      <c r="T196" s="13">
        <f t="shared" si="109"/>
        <v>0</v>
      </c>
      <c r="U196" s="13">
        <f t="shared" si="109"/>
        <v>0</v>
      </c>
      <c r="V196" s="13">
        <f t="shared" si="109"/>
        <v>0</v>
      </c>
      <c r="W196" s="13">
        <f t="shared" si="109"/>
        <v>0</v>
      </c>
      <c r="X196" s="13">
        <f t="shared" si="109"/>
        <v>0</v>
      </c>
      <c r="Y196" s="13">
        <f t="shared" si="109"/>
        <v>0</v>
      </c>
      <c r="Z196" s="13">
        <f t="shared" si="109"/>
        <v>0</v>
      </c>
      <c r="AA196" s="13">
        <f t="shared" si="109"/>
        <v>0</v>
      </c>
    </row>
    <row r="197" spans="1:27" ht="15.75" hidden="1" customHeight="1" x14ac:dyDescent="0.25">
      <c r="A197" s="746"/>
      <c r="B197" s="8"/>
      <c r="C197" s="2"/>
      <c r="D197" s="2"/>
      <c r="E197" s="2"/>
      <c r="F197" s="2"/>
      <c r="G197" s="2"/>
      <c r="H197" s="2"/>
      <c r="I197" s="2"/>
      <c r="J197" s="2"/>
      <c r="K197" s="2"/>
      <c r="L197" s="2"/>
      <c r="M197" s="2"/>
      <c r="N197" s="2"/>
      <c r="O197" s="2"/>
      <c r="P197" s="2"/>
      <c r="Q197" s="2"/>
      <c r="R197" s="2"/>
      <c r="S197" s="2"/>
      <c r="T197" s="2"/>
      <c r="U197" s="2"/>
      <c r="V197" s="2"/>
      <c r="W197" s="2"/>
      <c r="X197" s="2"/>
      <c r="Y197" s="2"/>
      <c r="Z197" s="2"/>
      <c r="AA197" s="2"/>
    </row>
    <row r="198" spans="1:27" ht="15.75" hidden="1" customHeight="1" x14ac:dyDescent="0.25">
      <c r="A198" s="746"/>
      <c r="B198" s="168" t="s">
        <v>24</v>
      </c>
      <c r="C198" s="13">
        <f>SUM(C184:C197)</f>
        <v>0</v>
      </c>
      <c r="D198" s="13">
        <f>SUM(D184:D197)</f>
        <v>0</v>
      </c>
      <c r="E198" s="13">
        <f t="shared" ref="E198:AA198" si="110">SUM(E184:E197)</f>
        <v>0</v>
      </c>
      <c r="F198" s="13">
        <f t="shared" si="110"/>
        <v>0</v>
      </c>
      <c r="G198" s="13">
        <f t="shared" si="110"/>
        <v>0</v>
      </c>
      <c r="H198" s="13">
        <f t="shared" si="110"/>
        <v>0</v>
      </c>
      <c r="I198" s="13">
        <f t="shared" si="110"/>
        <v>0</v>
      </c>
      <c r="J198" s="13">
        <f t="shared" si="110"/>
        <v>73.367422241013827</v>
      </c>
      <c r="K198" s="13">
        <f t="shared" si="110"/>
        <v>141.246603247623</v>
      </c>
      <c r="L198" s="13">
        <f t="shared" si="110"/>
        <v>90.268493134871662</v>
      </c>
      <c r="M198" s="13">
        <f t="shared" si="110"/>
        <v>93.629095626886084</v>
      </c>
      <c r="N198" s="13">
        <f t="shared" si="110"/>
        <v>81.406126592261259</v>
      </c>
      <c r="O198" s="13">
        <f t="shared" si="110"/>
        <v>132.16710126541867</v>
      </c>
      <c r="P198" s="13">
        <f t="shared" si="110"/>
        <v>102.02656773121339</v>
      </c>
      <c r="Q198" s="13">
        <f t="shared" si="110"/>
        <v>121.78936621683414</v>
      </c>
      <c r="R198" s="13">
        <f t="shared" si="110"/>
        <v>136.85726377995641</v>
      </c>
      <c r="S198" s="13">
        <f t="shared" si="110"/>
        <v>187.97235337614168</v>
      </c>
      <c r="T198" s="13">
        <f t="shared" si="110"/>
        <v>417.55589231918714</v>
      </c>
      <c r="U198" s="13">
        <f t="shared" si="110"/>
        <v>487.94781316983671</v>
      </c>
      <c r="V198" s="13">
        <f t="shared" si="110"/>
        <v>408.41924968080463</v>
      </c>
      <c r="W198" s="13">
        <f t="shared" si="110"/>
        <v>393.14337315035078</v>
      </c>
      <c r="X198" s="13">
        <f t="shared" si="110"/>
        <v>178.70084180341019</v>
      </c>
      <c r="Y198" s="13">
        <f t="shared" si="110"/>
        <v>143.82351388490977</v>
      </c>
      <c r="Z198" s="13">
        <f t="shared" si="110"/>
        <v>98.614331527716388</v>
      </c>
      <c r="AA198" s="13">
        <f t="shared" si="110"/>
        <v>132.16710126541867</v>
      </c>
    </row>
    <row r="199" spans="1:27" ht="16.5" hidden="1" customHeight="1" x14ac:dyDescent="0.25">
      <c r="A199" s="747"/>
      <c r="B199" s="94" t="s">
        <v>25</v>
      </c>
      <c r="C199" s="14">
        <f>C198</f>
        <v>0</v>
      </c>
      <c r="D199" s="14">
        <f>C199+D198</f>
        <v>0</v>
      </c>
      <c r="E199" s="14">
        <f t="shared" ref="E199:AA199" si="111">D199+E198</f>
        <v>0</v>
      </c>
      <c r="F199" s="14">
        <f t="shared" si="111"/>
        <v>0</v>
      </c>
      <c r="G199" s="14">
        <f t="shared" si="111"/>
        <v>0</v>
      </c>
      <c r="H199" s="14">
        <f t="shared" si="111"/>
        <v>0</v>
      </c>
      <c r="I199" s="14">
        <f t="shared" si="111"/>
        <v>0</v>
      </c>
      <c r="J199" s="14">
        <f t="shared" si="111"/>
        <v>73.367422241013827</v>
      </c>
      <c r="K199" s="14">
        <f t="shared" si="111"/>
        <v>214.61402548863683</v>
      </c>
      <c r="L199" s="14">
        <f t="shared" si="111"/>
        <v>304.88251862350847</v>
      </c>
      <c r="M199" s="14">
        <f t="shared" si="111"/>
        <v>398.51161425039459</v>
      </c>
      <c r="N199" s="14">
        <f t="shared" si="111"/>
        <v>479.91774084265586</v>
      </c>
      <c r="O199" s="14">
        <f t="shared" si="111"/>
        <v>612.08484210807455</v>
      </c>
      <c r="P199" s="14">
        <f t="shared" si="111"/>
        <v>714.11140983928794</v>
      </c>
      <c r="Q199" s="14">
        <f t="shared" si="111"/>
        <v>835.90077605612214</v>
      </c>
      <c r="R199" s="14">
        <f t="shared" si="111"/>
        <v>972.75803983607852</v>
      </c>
      <c r="S199" s="14">
        <f t="shared" si="111"/>
        <v>1160.7303932122202</v>
      </c>
      <c r="T199" s="14">
        <f t="shared" si="111"/>
        <v>1578.2862855314074</v>
      </c>
      <c r="U199" s="14">
        <f t="shared" si="111"/>
        <v>2066.234098701244</v>
      </c>
      <c r="V199" s="14">
        <f t="shared" si="111"/>
        <v>2474.6533483820485</v>
      </c>
      <c r="W199" s="14">
        <f t="shared" si="111"/>
        <v>2867.7967215323993</v>
      </c>
      <c r="X199" s="14">
        <f t="shared" si="111"/>
        <v>3046.4975633358094</v>
      </c>
      <c r="Y199" s="14">
        <f t="shared" si="111"/>
        <v>3190.3210772207194</v>
      </c>
      <c r="Z199" s="14">
        <f t="shared" si="111"/>
        <v>3288.9354087484357</v>
      </c>
      <c r="AA199" s="14">
        <f t="shared" si="111"/>
        <v>3421.1025100138545</v>
      </c>
    </row>
    <row r="200" spans="1:27" hidden="1" x14ac:dyDescent="0.25">
      <c r="A200" s="68"/>
      <c r="B200" s="68" t="s">
        <v>116</v>
      </c>
      <c r="C200" s="73">
        <f>C179+C198</f>
        <v>0</v>
      </c>
      <c r="D200" s="73">
        <f t="shared" ref="D200:AA200" si="112">D179+D198</f>
        <v>0</v>
      </c>
      <c r="E200" s="73">
        <f t="shared" si="112"/>
        <v>0</v>
      </c>
      <c r="F200" s="73">
        <f t="shared" si="112"/>
        <v>0</v>
      </c>
      <c r="G200" s="73">
        <f t="shared" si="112"/>
        <v>0</v>
      </c>
      <c r="H200" s="73">
        <f t="shared" si="112"/>
        <v>0</v>
      </c>
      <c r="I200" s="73">
        <f t="shared" si="112"/>
        <v>0</v>
      </c>
      <c r="J200" s="73">
        <f t="shared" si="112"/>
        <v>510.06730982592489</v>
      </c>
      <c r="K200" s="73">
        <f t="shared" si="112"/>
        <v>1030.97163539026</v>
      </c>
      <c r="L200" s="73">
        <f t="shared" si="112"/>
        <v>953.00595766622382</v>
      </c>
      <c r="M200" s="73">
        <f t="shared" si="112"/>
        <v>1005.221542355496</v>
      </c>
      <c r="N200" s="73">
        <f t="shared" si="112"/>
        <v>1259.6125246050499</v>
      </c>
      <c r="O200" s="73">
        <f t="shared" si="112"/>
        <v>1720.7899044148933</v>
      </c>
      <c r="P200" s="73">
        <f t="shared" si="112"/>
        <v>1335.8774093522052</v>
      </c>
      <c r="Q200" s="73">
        <f t="shared" si="112"/>
        <v>1502.8348826470417</v>
      </c>
      <c r="R200" s="73">
        <f t="shared" si="112"/>
        <v>1527.1827308706409</v>
      </c>
      <c r="S200" s="73">
        <f t="shared" si="112"/>
        <v>1938.8719215064273</v>
      </c>
      <c r="T200" s="73">
        <f t="shared" si="112"/>
        <v>2843.6231261347948</v>
      </c>
      <c r="U200" s="73">
        <f t="shared" si="112"/>
        <v>3464.0870252466852</v>
      </c>
      <c r="V200" s="73">
        <f t="shared" si="112"/>
        <v>2839.4252053925243</v>
      </c>
      <c r="W200" s="73">
        <f t="shared" si="112"/>
        <v>2869.5887691478442</v>
      </c>
      <c r="X200" s="73">
        <f t="shared" si="112"/>
        <v>1886.6268945485419</v>
      </c>
      <c r="Y200" s="73">
        <f t="shared" si="112"/>
        <v>1544.1193091355758</v>
      </c>
      <c r="Z200" s="73">
        <f t="shared" si="112"/>
        <v>1525.8783619570299</v>
      </c>
      <c r="AA200" s="73">
        <f t="shared" si="112"/>
        <v>1720.7899044148933</v>
      </c>
    </row>
    <row r="201" spans="1:27" hidden="1" x14ac:dyDescent="0.25">
      <c r="A201" s="68"/>
      <c r="B201" s="68" t="s">
        <v>163</v>
      </c>
      <c r="C201" s="71">
        <f t="shared" ref="C201:AA201" si="113">C200-C124</f>
        <v>0</v>
      </c>
      <c r="D201" s="71">
        <f t="shared" si="113"/>
        <v>0</v>
      </c>
      <c r="E201" s="71">
        <f t="shared" si="113"/>
        <v>0</v>
      </c>
      <c r="F201" s="71">
        <f t="shared" si="113"/>
        <v>0</v>
      </c>
      <c r="G201" s="71">
        <f t="shared" si="113"/>
        <v>0</v>
      </c>
      <c r="H201" s="71">
        <f t="shared" si="113"/>
        <v>0</v>
      </c>
      <c r="I201" s="71">
        <f t="shared" si="113"/>
        <v>0</v>
      </c>
      <c r="J201" s="71">
        <f t="shared" si="113"/>
        <v>0</v>
      </c>
      <c r="K201" s="71">
        <f t="shared" si="113"/>
        <v>0</v>
      </c>
      <c r="L201" s="71">
        <f t="shared" si="113"/>
        <v>0</v>
      </c>
      <c r="M201" s="71">
        <f t="shared" si="113"/>
        <v>0</v>
      </c>
      <c r="N201" s="71">
        <f t="shared" si="113"/>
        <v>0</v>
      </c>
      <c r="O201" s="71">
        <f t="shared" si="113"/>
        <v>0</v>
      </c>
      <c r="P201" s="71">
        <f t="shared" si="113"/>
        <v>0</v>
      </c>
      <c r="Q201" s="71">
        <f t="shared" si="113"/>
        <v>0</v>
      </c>
      <c r="R201" s="71">
        <f t="shared" si="113"/>
        <v>0</v>
      </c>
      <c r="S201" s="71">
        <f t="shared" si="113"/>
        <v>0</v>
      </c>
      <c r="T201" s="71">
        <f t="shared" si="113"/>
        <v>0</v>
      </c>
      <c r="U201" s="71">
        <f t="shared" si="113"/>
        <v>0</v>
      </c>
      <c r="V201" s="71">
        <f t="shared" si="113"/>
        <v>0</v>
      </c>
      <c r="W201" s="71">
        <f t="shared" si="113"/>
        <v>0</v>
      </c>
      <c r="X201" s="71">
        <f t="shared" si="113"/>
        <v>0</v>
      </c>
      <c r="Y201" s="71">
        <f t="shared" si="113"/>
        <v>0</v>
      </c>
      <c r="Z201" s="71">
        <f t="shared" si="113"/>
        <v>0</v>
      </c>
      <c r="AA201" s="71">
        <f t="shared" si="113"/>
        <v>0</v>
      </c>
    </row>
    <row r="202" spans="1:27" hidden="1" x14ac:dyDescent="0.25">
      <c r="A202" s="68"/>
      <c r="B202" s="68"/>
      <c r="C202" s="71"/>
      <c r="D202" s="71"/>
      <c r="E202" s="71"/>
      <c r="F202" s="71"/>
      <c r="G202" s="71"/>
      <c r="H202" s="71"/>
      <c r="I202" s="71"/>
      <c r="J202" s="71"/>
      <c r="K202" s="71"/>
      <c r="L202" s="71"/>
      <c r="M202" s="71"/>
      <c r="N202" s="71"/>
    </row>
    <row r="203" spans="1:27" ht="15.75" hidden="1" thickBot="1" x14ac:dyDescent="0.3">
      <c r="A203" s="68"/>
      <c r="B203" s="179" t="s">
        <v>37</v>
      </c>
      <c r="C203" s="102">
        <f>C$2</f>
        <v>45658</v>
      </c>
      <c r="D203" s="102">
        <f t="shared" ref="D203:AA203" si="114">D$2</f>
        <v>45689</v>
      </c>
      <c r="E203" s="102">
        <f t="shared" si="114"/>
        <v>45717</v>
      </c>
      <c r="F203" s="102">
        <f t="shared" si="114"/>
        <v>45748</v>
      </c>
      <c r="G203" s="102">
        <f t="shared" si="114"/>
        <v>45778</v>
      </c>
      <c r="H203" s="102">
        <f t="shared" si="114"/>
        <v>45809</v>
      </c>
      <c r="I203" s="102">
        <f t="shared" si="114"/>
        <v>45839</v>
      </c>
      <c r="J203" s="102">
        <f t="shared" si="114"/>
        <v>45870</v>
      </c>
      <c r="K203" s="102">
        <f t="shared" si="114"/>
        <v>45901</v>
      </c>
      <c r="L203" s="102">
        <f t="shared" si="114"/>
        <v>45931</v>
      </c>
      <c r="M203" s="102">
        <f t="shared" si="114"/>
        <v>45962</v>
      </c>
      <c r="N203" s="102">
        <f t="shared" si="114"/>
        <v>45992</v>
      </c>
      <c r="O203" s="102">
        <f t="shared" si="114"/>
        <v>46023</v>
      </c>
      <c r="P203" s="102">
        <f t="shared" si="114"/>
        <v>46054</v>
      </c>
      <c r="Q203" s="102">
        <f t="shared" si="114"/>
        <v>46082</v>
      </c>
      <c r="R203" s="102">
        <f t="shared" si="114"/>
        <v>46113</v>
      </c>
      <c r="S203" s="102">
        <f t="shared" si="114"/>
        <v>46143</v>
      </c>
      <c r="T203" s="102">
        <f t="shared" si="114"/>
        <v>46174</v>
      </c>
      <c r="U203" s="102">
        <f t="shared" si="114"/>
        <v>46204</v>
      </c>
      <c r="V203" s="102">
        <f t="shared" si="114"/>
        <v>46235</v>
      </c>
      <c r="W203" s="102">
        <f t="shared" si="114"/>
        <v>46266</v>
      </c>
      <c r="X203" s="102">
        <f t="shared" si="114"/>
        <v>46296</v>
      </c>
      <c r="Y203" s="102">
        <f t="shared" si="114"/>
        <v>46327</v>
      </c>
      <c r="Z203" s="102">
        <f t="shared" si="114"/>
        <v>46357</v>
      </c>
      <c r="AA203" s="102">
        <f t="shared" si="114"/>
        <v>46388</v>
      </c>
    </row>
    <row r="204" spans="1:27" hidden="1" x14ac:dyDescent="0.25">
      <c r="A204" s="68"/>
      <c r="B204" s="178" t="s">
        <v>117</v>
      </c>
      <c r="C204" s="81">
        <f>C179*'YTD PROGRAM SUMMARY'!C43</f>
        <v>0</v>
      </c>
      <c r="D204" s="81">
        <f>D179*'YTD PROGRAM SUMMARY'!D43</f>
        <v>0</v>
      </c>
      <c r="E204" s="81">
        <f>E179*'YTD PROGRAM SUMMARY'!E43</f>
        <v>0</v>
      </c>
      <c r="F204" s="81">
        <f>F179*'YTD PROGRAM SUMMARY'!F43</f>
        <v>0</v>
      </c>
      <c r="G204" s="81">
        <f>G179*'YTD PROGRAM SUMMARY'!G43</f>
        <v>0</v>
      </c>
      <c r="H204" s="81">
        <f>H179*'YTD PROGRAM SUMMARY'!H43</f>
        <v>0</v>
      </c>
      <c r="I204" s="81">
        <f>I179*'YTD PROGRAM SUMMARY'!I43</f>
        <v>0</v>
      </c>
      <c r="J204" s="81">
        <f>J179*'YTD PROGRAM SUMMARY'!J43</f>
        <v>436.6998875849111</v>
      </c>
      <c r="K204" s="81">
        <f>K179*'YTD PROGRAM SUMMARY'!K43</f>
        <v>889.72503214263702</v>
      </c>
      <c r="L204" s="81">
        <f>L179*'YTD PROGRAM SUMMARY'!L43</f>
        <v>862.7374645313522</v>
      </c>
      <c r="M204" s="81">
        <f>M179*'YTD PROGRAM SUMMARY'!M43</f>
        <v>0</v>
      </c>
      <c r="N204" s="81">
        <f>N179*'YTD PROGRAM SUMMARY'!N43</f>
        <v>0</v>
      </c>
      <c r="O204" s="151">
        <f>O179*'YTD PROGRAM SUMMARY'!O43</f>
        <v>0</v>
      </c>
      <c r="P204" s="151">
        <f>P179*'YTD PROGRAM SUMMARY'!P43</f>
        <v>0</v>
      </c>
      <c r="Q204" s="151">
        <f>Q179*'YTD PROGRAM SUMMARY'!Q43</f>
        <v>0</v>
      </c>
      <c r="R204" s="151">
        <f>R179*'YTD PROGRAM SUMMARY'!R43</f>
        <v>0</v>
      </c>
      <c r="S204" s="151">
        <f>S179*'YTD PROGRAM SUMMARY'!S43</f>
        <v>0</v>
      </c>
      <c r="T204" s="151">
        <f>T179*'YTD PROGRAM SUMMARY'!T43</f>
        <v>0</v>
      </c>
      <c r="U204" s="151">
        <f>U179*'YTD PROGRAM SUMMARY'!U43</f>
        <v>0</v>
      </c>
      <c r="V204" s="151">
        <f>V179*'YTD PROGRAM SUMMARY'!V43</f>
        <v>0</v>
      </c>
      <c r="W204" s="151">
        <f>W179*'YTD PROGRAM SUMMARY'!W43</f>
        <v>0</v>
      </c>
      <c r="X204" s="151">
        <f>X179*'YTD PROGRAM SUMMARY'!X43</f>
        <v>0</v>
      </c>
      <c r="Y204" s="151">
        <f>Y179*'YTD PROGRAM SUMMARY'!Y43</f>
        <v>0</v>
      </c>
      <c r="Z204" s="151">
        <f>Z179*'YTD PROGRAM SUMMARY'!Z43</f>
        <v>0</v>
      </c>
      <c r="AA204" s="151">
        <f>AA179*'YTD PROGRAM SUMMARY'!AA43</f>
        <v>0</v>
      </c>
    </row>
    <row r="205" spans="1:27" ht="15.75" hidden="1" thickBot="1" x14ac:dyDescent="0.3">
      <c r="A205" s="68"/>
      <c r="B205" s="60" t="s">
        <v>118</v>
      </c>
      <c r="C205" s="74">
        <f>C198*'YTD PROGRAM SUMMARY'!C43</f>
        <v>0</v>
      </c>
      <c r="D205" s="74">
        <f>D198*'YTD PROGRAM SUMMARY'!D43</f>
        <v>0</v>
      </c>
      <c r="E205" s="74">
        <f>E198*'YTD PROGRAM SUMMARY'!E43</f>
        <v>0</v>
      </c>
      <c r="F205" s="74">
        <f>F198*'YTD PROGRAM SUMMARY'!F43</f>
        <v>0</v>
      </c>
      <c r="G205" s="74">
        <f>G198*'YTD PROGRAM SUMMARY'!G43</f>
        <v>0</v>
      </c>
      <c r="H205" s="74">
        <f>H198*'YTD PROGRAM SUMMARY'!H43</f>
        <v>0</v>
      </c>
      <c r="I205" s="74">
        <f>I198*'YTD PROGRAM SUMMARY'!I43</f>
        <v>0</v>
      </c>
      <c r="J205" s="74">
        <f>J198*'YTD PROGRAM SUMMARY'!J43</f>
        <v>73.367422241013827</v>
      </c>
      <c r="K205" s="74">
        <f>K198*'YTD PROGRAM SUMMARY'!K43</f>
        <v>141.246603247623</v>
      </c>
      <c r="L205" s="74">
        <f>L198*'YTD PROGRAM SUMMARY'!L43</f>
        <v>90.268493134871662</v>
      </c>
      <c r="M205" s="74">
        <f>M198*'YTD PROGRAM SUMMARY'!M43</f>
        <v>0</v>
      </c>
      <c r="N205" s="74">
        <f>N198*'YTD PROGRAM SUMMARY'!N43</f>
        <v>0</v>
      </c>
      <c r="O205" s="145">
        <f>O198*'YTD PROGRAM SUMMARY'!O43</f>
        <v>0</v>
      </c>
      <c r="P205" s="145">
        <f>P198*'YTD PROGRAM SUMMARY'!P43</f>
        <v>0</v>
      </c>
      <c r="Q205" s="145">
        <f>Q198*'YTD PROGRAM SUMMARY'!Q43</f>
        <v>0</v>
      </c>
      <c r="R205" s="145">
        <f>R198*'YTD PROGRAM SUMMARY'!R43</f>
        <v>0</v>
      </c>
      <c r="S205" s="145">
        <f>S198*'YTD PROGRAM SUMMARY'!S43</f>
        <v>0</v>
      </c>
      <c r="T205" s="145">
        <f>T198*'YTD PROGRAM SUMMARY'!T43</f>
        <v>0</v>
      </c>
      <c r="U205" s="145">
        <f>U198*'YTD PROGRAM SUMMARY'!U43</f>
        <v>0</v>
      </c>
      <c r="V205" s="145">
        <f>V198*'YTD PROGRAM SUMMARY'!V43</f>
        <v>0</v>
      </c>
      <c r="W205" s="145">
        <f>W198*'YTD PROGRAM SUMMARY'!W43</f>
        <v>0</v>
      </c>
      <c r="X205" s="145">
        <f>X198*'YTD PROGRAM SUMMARY'!X43</f>
        <v>0</v>
      </c>
      <c r="Y205" s="145">
        <f>Y198*'YTD PROGRAM SUMMARY'!Y43</f>
        <v>0</v>
      </c>
      <c r="Z205" s="145">
        <f>Z198*'YTD PROGRAM SUMMARY'!Z43</f>
        <v>0</v>
      </c>
      <c r="AA205" s="145">
        <f>AA198*'YTD PROGRAM SUMMARY'!AA43</f>
        <v>0</v>
      </c>
    </row>
    <row r="206" spans="1:27" hidden="1" x14ac:dyDescent="0.25">
      <c r="A206" s="68"/>
      <c r="B206" s="178" t="s">
        <v>119</v>
      </c>
      <c r="C206" s="75">
        <f t="shared" ref="C206:AA206" si="115">IFERROR(C204/C124,0)</f>
        <v>0</v>
      </c>
      <c r="D206" s="75">
        <f t="shared" si="115"/>
        <v>0</v>
      </c>
      <c r="E206" s="75">
        <f t="shared" si="115"/>
        <v>0</v>
      </c>
      <c r="F206" s="75">
        <f t="shared" si="115"/>
        <v>0</v>
      </c>
      <c r="G206" s="75">
        <f t="shared" si="115"/>
        <v>0</v>
      </c>
      <c r="H206" s="75">
        <f t="shared" si="115"/>
        <v>0</v>
      </c>
      <c r="I206" s="75">
        <f t="shared" si="115"/>
        <v>0</v>
      </c>
      <c r="J206" s="75">
        <f t="shared" si="115"/>
        <v>0.85616129317118439</v>
      </c>
      <c r="K206" s="75">
        <f t="shared" si="115"/>
        <v>0.86299661562060725</v>
      </c>
      <c r="L206" s="75">
        <f t="shared" si="115"/>
        <v>0.90528024257484552</v>
      </c>
      <c r="M206" s="75">
        <f t="shared" si="115"/>
        <v>0</v>
      </c>
      <c r="N206" s="75">
        <f t="shared" si="115"/>
        <v>0</v>
      </c>
      <c r="O206" s="146">
        <f t="shared" si="115"/>
        <v>0</v>
      </c>
      <c r="P206" s="146">
        <f t="shared" si="115"/>
        <v>0</v>
      </c>
      <c r="Q206" s="146">
        <f t="shared" si="115"/>
        <v>0</v>
      </c>
      <c r="R206" s="146">
        <f t="shared" si="115"/>
        <v>0</v>
      </c>
      <c r="S206" s="146">
        <f t="shared" si="115"/>
        <v>0</v>
      </c>
      <c r="T206" s="146">
        <f t="shared" si="115"/>
        <v>0</v>
      </c>
      <c r="U206" s="146">
        <f t="shared" si="115"/>
        <v>0</v>
      </c>
      <c r="V206" s="146">
        <f t="shared" si="115"/>
        <v>0</v>
      </c>
      <c r="W206" s="146">
        <f t="shared" si="115"/>
        <v>0</v>
      </c>
      <c r="X206" s="146">
        <f t="shared" si="115"/>
        <v>0</v>
      </c>
      <c r="Y206" s="146">
        <f t="shared" si="115"/>
        <v>0</v>
      </c>
      <c r="Z206" s="146">
        <f t="shared" si="115"/>
        <v>0</v>
      </c>
      <c r="AA206" s="146">
        <f t="shared" si="115"/>
        <v>0</v>
      </c>
    </row>
    <row r="207" spans="1:27" ht="15.75" hidden="1" thickBot="1" x14ac:dyDescent="0.3">
      <c r="A207" s="68"/>
      <c r="B207" s="60" t="s">
        <v>120</v>
      </c>
      <c r="C207" s="76">
        <f t="shared" ref="C207:AA207" si="116">IFERROR(C205/C124,0)</f>
        <v>0</v>
      </c>
      <c r="D207" s="76">
        <f t="shared" si="116"/>
        <v>0</v>
      </c>
      <c r="E207" s="76">
        <f t="shared" si="116"/>
        <v>0</v>
      </c>
      <c r="F207" s="76">
        <f t="shared" si="116"/>
        <v>0</v>
      </c>
      <c r="G207" s="76">
        <f t="shared" si="116"/>
        <v>0</v>
      </c>
      <c r="H207" s="76">
        <f t="shared" si="116"/>
        <v>0</v>
      </c>
      <c r="I207" s="76">
        <f t="shared" si="116"/>
        <v>0</v>
      </c>
      <c r="J207" s="76">
        <f t="shared" si="116"/>
        <v>0.1438387068288155</v>
      </c>
      <c r="K207" s="76">
        <f t="shared" si="116"/>
        <v>0.1370033843793928</v>
      </c>
      <c r="L207" s="76">
        <f t="shared" si="116"/>
        <v>9.4719757425154372E-2</v>
      </c>
      <c r="M207" s="76">
        <f t="shared" si="116"/>
        <v>0</v>
      </c>
      <c r="N207" s="76">
        <f t="shared" si="116"/>
        <v>0</v>
      </c>
      <c r="O207" s="147">
        <f t="shared" si="116"/>
        <v>0</v>
      </c>
      <c r="P207" s="147">
        <f t="shared" si="116"/>
        <v>0</v>
      </c>
      <c r="Q207" s="147">
        <f t="shared" si="116"/>
        <v>0</v>
      </c>
      <c r="R207" s="147">
        <f t="shared" si="116"/>
        <v>0</v>
      </c>
      <c r="S207" s="147">
        <f t="shared" si="116"/>
        <v>0</v>
      </c>
      <c r="T207" s="147">
        <f t="shared" si="116"/>
        <v>0</v>
      </c>
      <c r="U207" s="147">
        <f t="shared" si="116"/>
        <v>0</v>
      </c>
      <c r="V207" s="147">
        <f t="shared" si="116"/>
        <v>0</v>
      </c>
      <c r="W207" s="147">
        <f t="shared" si="116"/>
        <v>0</v>
      </c>
      <c r="X207" s="147">
        <f t="shared" si="116"/>
        <v>0</v>
      </c>
      <c r="Y207" s="147">
        <f t="shared" si="116"/>
        <v>0</v>
      </c>
      <c r="Z207" s="147">
        <f t="shared" si="116"/>
        <v>0</v>
      </c>
      <c r="AA207" s="147">
        <f t="shared" si="116"/>
        <v>0</v>
      </c>
    </row>
    <row r="208" spans="1:27" ht="15.75" hidden="1" thickBot="1" x14ac:dyDescent="0.3">
      <c r="A208" s="68"/>
      <c r="B208" s="180" t="s">
        <v>121</v>
      </c>
      <c r="C208" s="78">
        <f>C206+C207</f>
        <v>0</v>
      </c>
      <c r="D208" s="78">
        <f t="shared" ref="D208:AA208" si="117">D206+D207</f>
        <v>0</v>
      </c>
      <c r="E208" s="79">
        <f t="shared" si="117"/>
        <v>0</v>
      </c>
      <c r="F208" s="79">
        <f t="shared" si="117"/>
        <v>0</v>
      </c>
      <c r="G208" s="79">
        <f t="shared" si="117"/>
        <v>0</v>
      </c>
      <c r="H208" s="79">
        <f t="shared" si="117"/>
        <v>0</v>
      </c>
      <c r="I208" s="79">
        <f t="shared" si="117"/>
        <v>0</v>
      </c>
      <c r="J208" s="79">
        <f t="shared" si="117"/>
        <v>0.99999999999999989</v>
      </c>
      <c r="K208" s="79">
        <f t="shared" si="117"/>
        <v>1</v>
      </c>
      <c r="L208" s="79">
        <f t="shared" si="117"/>
        <v>0.99999999999999989</v>
      </c>
      <c r="M208" s="80">
        <f t="shared" si="117"/>
        <v>0</v>
      </c>
      <c r="N208" s="88">
        <f t="shared" si="117"/>
        <v>0</v>
      </c>
      <c r="O208" s="148">
        <f t="shared" si="117"/>
        <v>0</v>
      </c>
      <c r="P208" s="148">
        <f t="shared" si="117"/>
        <v>0</v>
      </c>
      <c r="Q208" s="149">
        <f t="shared" si="117"/>
        <v>0</v>
      </c>
      <c r="R208" s="149">
        <f t="shared" si="117"/>
        <v>0</v>
      </c>
      <c r="S208" s="149">
        <f t="shared" si="117"/>
        <v>0</v>
      </c>
      <c r="T208" s="149">
        <f t="shared" si="117"/>
        <v>0</v>
      </c>
      <c r="U208" s="149">
        <f t="shared" si="117"/>
        <v>0</v>
      </c>
      <c r="V208" s="149">
        <f t="shared" si="117"/>
        <v>0</v>
      </c>
      <c r="W208" s="149">
        <f t="shared" si="117"/>
        <v>0</v>
      </c>
      <c r="X208" s="149">
        <f t="shared" si="117"/>
        <v>0</v>
      </c>
      <c r="Y208" s="163">
        <f t="shared" si="117"/>
        <v>0</v>
      </c>
      <c r="Z208" s="163">
        <f t="shared" si="117"/>
        <v>0</v>
      </c>
      <c r="AA208" s="148">
        <f t="shared" si="117"/>
        <v>0</v>
      </c>
    </row>
    <row r="209" spans="1:27" hidden="1" x14ac:dyDescent="0.25">
      <c r="A209" s="68"/>
      <c r="B209" s="68"/>
      <c r="C209" s="71"/>
      <c r="D209" s="71"/>
      <c r="E209" s="71"/>
      <c r="F209" s="71"/>
      <c r="G209" s="71"/>
      <c r="H209" s="71"/>
      <c r="I209" s="71"/>
      <c r="J209" s="71"/>
      <c r="K209" s="71"/>
      <c r="L209" s="71"/>
      <c r="M209" s="71"/>
      <c r="N209" s="71"/>
      <c r="O209" s="71"/>
      <c r="P209" s="71"/>
      <c r="Q209" s="71"/>
      <c r="R209" s="71"/>
      <c r="S209" s="71"/>
      <c r="T209" s="71"/>
      <c r="U209" s="71"/>
      <c r="V209" s="71"/>
      <c r="W209" s="71"/>
      <c r="X209" s="71"/>
      <c r="Y209" s="71"/>
      <c r="Z209" s="71"/>
      <c r="AA209" s="71"/>
    </row>
    <row r="210" spans="1:27" ht="15.75" hidden="1" thickBot="1" x14ac:dyDescent="0.3">
      <c r="A210" s="68"/>
      <c r="B210" s="179" t="s">
        <v>35</v>
      </c>
      <c r="C210" s="102">
        <f>C$2</f>
        <v>45658</v>
      </c>
      <c r="D210" s="102">
        <f t="shared" ref="D210:AA210" si="118">D$2</f>
        <v>45689</v>
      </c>
      <c r="E210" s="102">
        <f t="shared" si="118"/>
        <v>45717</v>
      </c>
      <c r="F210" s="102">
        <f t="shared" si="118"/>
        <v>45748</v>
      </c>
      <c r="G210" s="102">
        <f t="shared" si="118"/>
        <v>45778</v>
      </c>
      <c r="H210" s="102">
        <f t="shared" si="118"/>
        <v>45809</v>
      </c>
      <c r="I210" s="102">
        <f t="shared" si="118"/>
        <v>45839</v>
      </c>
      <c r="J210" s="102">
        <f t="shared" si="118"/>
        <v>45870</v>
      </c>
      <c r="K210" s="102">
        <f t="shared" si="118"/>
        <v>45901</v>
      </c>
      <c r="L210" s="102">
        <f t="shared" si="118"/>
        <v>45931</v>
      </c>
      <c r="M210" s="102">
        <f t="shared" si="118"/>
        <v>45962</v>
      </c>
      <c r="N210" s="102">
        <f t="shared" si="118"/>
        <v>45992</v>
      </c>
      <c r="O210" s="102">
        <f t="shared" si="118"/>
        <v>46023</v>
      </c>
      <c r="P210" s="102">
        <f t="shared" si="118"/>
        <v>46054</v>
      </c>
      <c r="Q210" s="102">
        <f t="shared" si="118"/>
        <v>46082</v>
      </c>
      <c r="R210" s="102">
        <f t="shared" si="118"/>
        <v>46113</v>
      </c>
      <c r="S210" s="102">
        <f t="shared" si="118"/>
        <v>46143</v>
      </c>
      <c r="T210" s="102">
        <f t="shared" si="118"/>
        <v>46174</v>
      </c>
      <c r="U210" s="102">
        <f t="shared" si="118"/>
        <v>46204</v>
      </c>
      <c r="V210" s="102">
        <f t="shared" si="118"/>
        <v>46235</v>
      </c>
      <c r="W210" s="102">
        <f t="shared" si="118"/>
        <v>46266</v>
      </c>
      <c r="X210" s="102">
        <f t="shared" si="118"/>
        <v>46296</v>
      </c>
      <c r="Y210" s="102">
        <f t="shared" si="118"/>
        <v>46327</v>
      </c>
      <c r="Z210" s="102">
        <f t="shared" si="118"/>
        <v>46357</v>
      </c>
      <c r="AA210" s="102">
        <f t="shared" si="118"/>
        <v>46388</v>
      </c>
    </row>
    <row r="211" spans="1:27" hidden="1" x14ac:dyDescent="0.25">
      <c r="A211" s="68"/>
      <c r="B211" s="178" t="s">
        <v>122</v>
      </c>
      <c r="C211" s="81">
        <f>C179*'YTD PROGRAM SUMMARY'!C44</f>
        <v>0</v>
      </c>
      <c r="D211" s="81">
        <f>D179*'YTD PROGRAM SUMMARY'!D44</f>
        <v>0</v>
      </c>
      <c r="E211" s="81">
        <f>E179*'YTD PROGRAM SUMMARY'!E44</f>
        <v>0</v>
      </c>
      <c r="F211" s="81">
        <f>F179*'YTD PROGRAM SUMMARY'!F44</f>
        <v>0</v>
      </c>
      <c r="G211" s="81">
        <f>G179*'YTD PROGRAM SUMMARY'!G44</f>
        <v>0</v>
      </c>
      <c r="H211" s="81">
        <f>H179*'YTD PROGRAM SUMMARY'!H44</f>
        <v>0</v>
      </c>
      <c r="I211" s="81">
        <f>I179*'YTD PROGRAM SUMMARY'!I44</f>
        <v>0</v>
      </c>
      <c r="J211" s="81">
        <f>J179*'YTD PROGRAM SUMMARY'!J44</f>
        <v>0</v>
      </c>
      <c r="K211" s="81">
        <f>K179*'YTD PROGRAM SUMMARY'!K44</f>
        <v>0</v>
      </c>
      <c r="L211" s="81">
        <f>L179*'YTD PROGRAM SUMMARY'!L44</f>
        <v>0</v>
      </c>
      <c r="M211" s="81">
        <f>M179*'YTD PROGRAM SUMMARY'!M44</f>
        <v>0</v>
      </c>
      <c r="N211" s="81">
        <f>N179*'YTD PROGRAM SUMMARY'!N44</f>
        <v>0</v>
      </c>
      <c r="O211" s="151">
        <f>O179*'YTD PROGRAM SUMMARY'!O44</f>
        <v>0</v>
      </c>
      <c r="P211" s="151">
        <f>P179*'YTD PROGRAM SUMMARY'!P44</f>
        <v>0</v>
      </c>
      <c r="Q211" s="151">
        <f>Q179*'YTD PROGRAM SUMMARY'!Q44</f>
        <v>0</v>
      </c>
      <c r="R211" s="151">
        <f>R179*'YTD PROGRAM SUMMARY'!R44</f>
        <v>0</v>
      </c>
      <c r="S211" s="151">
        <f>S179*'YTD PROGRAM SUMMARY'!S44</f>
        <v>0</v>
      </c>
      <c r="T211" s="151">
        <f>T179*'YTD PROGRAM SUMMARY'!T44</f>
        <v>0</v>
      </c>
      <c r="U211" s="151">
        <f>U179*'YTD PROGRAM SUMMARY'!U44</f>
        <v>0</v>
      </c>
      <c r="V211" s="151">
        <f>V179*'YTD PROGRAM SUMMARY'!V44</f>
        <v>0</v>
      </c>
      <c r="W211" s="151">
        <f>W179*'YTD PROGRAM SUMMARY'!W44</f>
        <v>0</v>
      </c>
      <c r="X211" s="151">
        <f>X179*'YTD PROGRAM SUMMARY'!X44</f>
        <v>0</v>
      </c>
      <c r="Y211" s="151">
        <f>Y179*'YTD PROGRAM SUMMARY'!Y44</f>
        <v>0</v>
      </c>
      <c r="Z211" s="151">
        <f>Z179*'YTD PROGRAM SUMMARY'!Z44</f>
        <v>0</v>
      </c>
      <c r="AA211" s="151">
        <f>AA179*'YTD PROGRAM SUMMARY'!AA44</f>
        <v>0</v>
      </c>
    </row>
    <row r="212" spans="1:27" ht="15.75" hidden="1" thickBot="1" x14ac:dyDescent="0.3">
      <c r="A212" s="68"/>
      <c r="B212" s="60" t="s">
        <v>123</v>
      </c>
      <c r="C212" s="74">
        <f>C198*'YTD PROGRAM SUMMARY'!C44</f>
        <v>0</v>
      </c>
      <c r="D212" s="74">
        <f>D198*'YTD PROGRAM SUMMARY'!D44</f>
        <v>0</v>
      </c>
      <c r="E212" s="74">
        <f>E198*'YTD PROGRAM SUMMARY'!E44</f>
        <v>0</v>
      </c>
      <c r="F212" s="74">
        <f>F198*'YTD PROGRAM SUMMARY'!F44</f>
        <v>0</v>
      </c>
      <c r="G212" s="74">
        <f>G198*'YTD PROGRAM SUMMARY'!G44</f>
        <v>0</v>
      </c>
      <c r="H212" s="74">
        <f>H198*'YTD PROGRAM SUMMARY'!H44</f>
        <v>0</v>
      </c>
      <c r="I212" s="74">
        <f>I198*'YTD PROGRAM SUMMARY'!I44</f>
        <v>0</v>
      </c>
      <c r="J212" s="74">
        <f>J198*'YTD PROGRAM SUMMARY'!J44</f>
        <v>0</v>
      </c>
      <c r="K212" s="74">
        <f>K198*'YTD PROGRAM SUMMARY'!K44</f>
        <v>0</v>
      </c>
      <c r="L212" s="74">
        <f>L198*'YTD PROGRAM SUMMARY'!L44</f>
        <v>0</v>
      </c>
      <c r="M212" s="74">
        <f>M198*'YTD PROGRAM SUMMARY'!M44</f>
        <v>0</v>
      </c>
      <c r="N212" s="74">
        <f>N198*'YTD PROGRAM SUMMARY'!N44</f>
        <v>0</v>
      </c>
      <c r="O212" s="145">
        <f>O198*'YTD PROGRAM SUMMARY'!O44</f>
        <v>0</v>
      </c>
      <c r="P212" s="145">
        <f>P198*'YTD PROGRAM SUMMARY'!P44</f>
        <v>0</v>
      </c>
      <c r="Q212" s="145">
        <f>Q198*'YTD PROGRAM SUMMARY'!Q44</f>
        <v>0</v>
      </c>
      <c r="R212" s="145">
        <f>R198*'YTD PROGRAM SUMMARY'!R44</f>
        <v>0</v>
      </c>
      <c r="S212" s="145">
        <f>S198*'YTD PROGRAM SUMMARY'!S44</f>
        <v>0</v>
      </c>
      <c r="T212" s="145">
        <f>T198*'YTD PROGRAM SUMMARY'!T44</f>
        <v>0</v>
      </c>
      <c r="U212" s="145">
        <f>U198*'YTD PROGRAM SUMMARY'!U44</f>
        <v>0</v>
      </c>
      <c r="V212" s="145">
        <f>V198*'YTD PROGRAM SUMMARY'!V44</f>
        <v>0</v>
      </c>
      <c r="W212" s="145">
        <f>W198*'YTD PROGRAM SUMMARY'!W44</f>
        <v>0</v>
      </c>
      <c r="X212" s="145">
        <f>X198*'YTD PROGRAM SUMMARY'!X44</f>
        <v>0</v>
      </c>
      <c r="Y212" s="145">
        <f>Y198*'YTD PROGRAM SUMMARY'!Y44</f>
        <v>0</v>
      </c>
      <c r="Z212" s="145">
        <f>Z198*'YTD PROGRAM SUMMARY'!Z44</f>
        <v>0</v>
      </c>
      <c r="AA212" s="145">
        <f>AA198*'YTD PROGRAM SUMMARY'!AA44</f>
        <v>0</v>
      </c>
    </row>
    <row r="213" spans="1:27" hidden="1" x14ac:dyDescent="0.25">
      <c r="A213" s="68"/>
      <c r="B213" s="178" t="s">
        <v>124</v>
      </c>
      <c r="C213" s="75">
        <f t="shared" ref="C213:AA213" si="119">IFERROR(C211/C124,0)</f>
        <v>0</v>
      </c>
      <c r="D213" s="75">
        <f t="shared" si="119"/>
        <v>0</v>
      </c>
      <c r="E213" s="75">
        <f t="shared" si="119"/>
        <v>0</v>
      </c>
      <c r="F213" s="75">
        <f t="shared" si="119"/>
        <v>0</v>
      </c>
      <c r="G213" s="75">
        <f t="shared" si="119"/>
        <v>0</v>
      </c>
      <c r="H213" s="75">
        <f t="shared" si="119"/>
        <v>0</v>
      </c>
      <c r="I213" s="75">
        <f t="shared" si="119"/>
        <v>0</v>
      </c>
      <c r="J213" s="75">
        <f t="shared" si="119"/>
        <v>0</v>
      </c>
      <c r="K213" s="75">
        <f t="shared" si="119"/>
        <v>0</v>
      </c>
      <c r="L213" s="75">
        <f t="shared" si="119"/>
        <v>0</v>
      </c>
      <c r="M213" s="75">
        <f t="shared" si="119"/>
        <v>0</v>
      </c>
      <c r="N213" s="75">
        <f t="shared" si="119"/>
        <v>0</v>
      </c>
      <c r="O213" s="146">
        <f t="shared" si="119"/>
        <v>0</v>
      </c>
      <c r="P213" s="146">
        <f t="shared" si="119"/>
        <v>0</v>
      </c>
      <c r="Q213" s="146">
        <f t="shared" si="119"/>
        <v>0</v>
      </c>
      <c r="R213" s="146">
        <f t="shared" si="119"/>
        <v>0</v>
      </c>
      <c r="S213" s="146">
        <f t="shared" si="119"/>
        <v>0</v>
      </c>
      <c r="T213" s="146">
        <f t="shared" si="119"/>
        <v>0</v>
      </c>
      <c r="U213" s="146">
        <f t="shared" si="119"/>
        <v>0</v>
      </c>
      <c r="V213" s="146">
        <f t="shared" si="119"/>
        <v>0</v>
      </c>
      <c r="W213" s="146">
        <f t="shared" si="119"/>
        <v>0</v>
      </c>
      <c r="X213" s="146">
        <f t="shared" si="119"/>
        <v>0</v>
      </c>
      <c r="Y213" s="146">
        <f t="shared" si="119"/>
        <v>0</v>
      </c>
      <c r="Z213" s="146">
        <f t="shared" si="119"/>
        <v>0</v>
      </c>
      <c r="AA213" s="146">
        <f t="shared" si="119"/>
        <v>0</v>
      </c>
    </row>
    <row r="214" spans="1:27" ht="15.75" hidden="1" thickBot="1" x14ac:dyDescent="0.3">
      <c r="A214" s="68"/>
      <c r="B214" s="60" t="s">
        <v>125</v>
      </c>
      <c r="C214" s="76">
        <f t="shared" ref="C214:AA214" si="120">IFERROR(C212/C124,0)</f>
        <v>0</v>
      </c>
      <c r="D214" s="76">
        <f t="shared" si="120"/>
        <v>0</v>
      </c>
      <c r="E214" s="76">
        <f t="shared" si="120"/>
        <v>0</v>
      </c>
      <c r="F214" s="76">
        <f t="shared" si="120"/>
        <v>0</v>
      </c>
      <c r="G214" s="76">
        <f t="shared" si="120"/>
        <v>0</v>
      </c>
      <c r="H214" s="76">
        <f t="shared" si="120"/>
        <v>0</v>
      </c>
      <c r="I214" s="76">
        <f t="shared" si="120"/>
        <v>0</v>
      </c>
      <c r="J214" s="76">
        <f t="shared" si="120"/>
        <v>0</v>
      </c>
      <c r="K214" s="76">
        <f t="shared" si="120"/>
        <v>0</v>
      </c>
      <c r="L214" s="76">
        <f t="shared" si="120"/>
        <v>0</v>
      </c>
      <c r="M214" s="76">
        <f t="shared" si="120"/>
        <v>0</v>
      </c>
      <c r="N214" s="76">
        <f t="shared" si="120"/>
        <v>0</v>
      </c>
      <c r="O214" s="147">
        <f t="shared" si="120"/>
        <v>0</v>
      </c>
      <c r="P214" s="147">
        <f t="shared" si="120"/>
        <v>0</v>
      </c>
      <c r="Q214" s="147">
        <f t="shared" si="120"/>
        <v>0</v>
      </c>
      <c r="R214" s="147">
        <f t="shared" si="120"/>
        <v>0</v>
      </c>
      <c r="S214" s="147">
        <f t="shared" si="120"/>
        <v>0</v>
      </c>
      <c r="T214" s="147">
        <f t="shared" si="120"/>
        <v>0</v>
      </c>
      <c r="U214" s="147">
        <f t="shared" si="120"/>
        <v>0</v>
      </c>
      <c r="V214" s="147">
        <f t="shared" si="120"/>
        <v>0</v>
      </c>
      <c r="W214" s="147">
        <f t="shared" si="120"/>
        <v>0</v>
      </c>
      <c r="X214" s="147">
        <f t="shared" si="120"/>
        <v>0</v>
      </c>
      <c r="Y214" s="147">
        <f t="shared" si="120"/>
        <v>0</v>
      </c>
      <c r="Z214" s="147">
        <f t="shared" si="120"/>
        <v>0</v>
      </c>
      <c r="AA214" s="147">
        <f t="shared" si="120"/>
        <v>0</v>
      </c>
    </row>
    <row r="215" spans="1:27" ht="15.75" hidden="1" thickBot="1" x14ac:dyDescent="0.3">
      <c r="A215" s="68"/>
      <c r="B215" s="180" t="s">
        <v>126</v>
      </c>
      <c r="C215" s="78">
        <f>C213+C214</f>
        <v>0</v>
      </c>
      <c r="D215" s="78">
        <f t="shared" ref="D215:AA215" si="121">D213+D214</f>
        <v>0</v>
      </c>
      <c r="E215" s="79">
        <f t="shared" si="121"/>
        <v>0</v>
      </c>
      <c r="F215" s="79">
        <f t="shared" si="121"/>
        <v>0</v>
      </c>
      <c r="G215" s="79">
        <f t="shared" si="121"/>
        <v>0</v>
      </c>
      <c r="H215" s="79">
        <f t="shared" si="121"/>
        <v>0</v>
      </c>
      <c r="I215" s="79">
        <f t="shared" si="121"/>
        <v>0</v>
      </c>
      <c r="J215" s="79">
        <f t="shared" si="121"/>
        <v>0</v>
      </c>
      <c r="K215" s="79">
        <f t="shared" si="121"/>
        <v>0</v>
      </c>
      <c r="L215" s="79">
        <f t="shared" si="121"/>
        <v>0</v>
      </c>
      <c r="M215" s="80">
        <f t="shared" si="121"/>
        <v>0</v>
      </c>
      <c r="N215" s="88">
        <f t="shared" si="121"/>
        <v>0</v>
      </c>
      <c r="O215" s="148">
        <f t="shared" si="121"/>
        <v>0</v>
      </c>
      <c r="P215" s="148">
        <f t="shared" si="121"/>
        <v>0</v>
      </c>
      <c r="Q215" s="149">
        <f t="shared" si="121"/>
        <v>0</v>
      </c>
      <c r="R215" s="149">
        <f t="shared" si="121"/>
        <v>0</v>
      </c>
      <c r="S215" s="149">
        <f t="shared" si="121"/>
        <v>0</v>
      </c>
      <c r="T215" s="149">
        <f t="shared" si="121"/>
        <v>0</v>
      </c>
      <c r="U215" s="149">
        <f t="shared" si="121"/>
        <v>0</v>
      </c>
      <c r="V215" s="149">
        <f t="shared" si="121"/>
        <v>0</v>
      </c>
      <c r="W215" s="149">
        <f t="shared" si="121"/>
        <v>0</v>
      </c>
      <c r="X215" s="149">
        <f t="shared" si="121"/>
        <v>0</v>
      </c>
      <c r="Y215" s="163">
        <f t="shared" si="121"/>
        <v>0</v>
      </c>
      <c r="Z215" s="163">
        <f t="shared" si="121"/>
        <v>0</v>
      </c>
      <c r="AA215" s="148">
        <f t="shared" si="121"/>
        <v>0</v>
      </c>
    </row>
    <row r="216" spans="1:27" hidden="1" x14ac:dyDescent="0.25">
      <c r="A216" s="68"/>
      <c r="B216" s="68" t="s">
        <v>127</v>
      </c>
      <c r="C216" s="82">
        <f>C208+C215</f>
        <v>0</v>
      </c>
      <c r="D216" s="82">
        <f t="shared" ref="D216:AA216" si="122">D208+D215</f>
        <v>0</v>
      </c>
      <c r="E216" s="82">
        <f t="shared" si="122"/>
        <v>0</v>
      </c>
      <c r="F216" s="82">
        <f t="shared" si="122"/>
        <v>0</v>
      </c>
      <c r="G216" s="82">
        <f t="shared" si="122"/>
        <v>0</v>
      </c>
      <c r="H216" s="82">
        <f t="shared" si="122"/>
        <v>0</v>
      </c>
      <c r="I216" s="82">
        <f t="shared" si="122"/>
        <v>0</v>
      </c>
      <c r="J216" s="82">
        <f t="shared" si="122"/>
        <v>0.99999999999999989</v>
      </c>
      <c r="K216" s="82">
        <f t="shared" si="122"/>
        <v>1</v>
      </c>
      <c r="L216" s="82">
        <f t="shared" si="122"/>
        <v>0.99999999999999989</v>
      </c>
      <c r="M216" s="82">
        <f t="shared" si="122"/>
        <v>0</v>
      </c>
      <c r="N216" s="82">
        <f t="shared" si="122"/>
        <v>0</v>
      </c>
      <c r="O216" s="152">
        <f t="shared" si="122"/>
        <v>0</v>
      </c>
      <c r="P216" s="152">
        <f t="shared" si="122"/>
        <v>0</v>
      </c>
      <c r="Q216" s="152">
        <f t="shared" si="122"/>
        <v>0</v>
      </c>
      <c r="R216" s="152">
        <f t="shared" si="122"/>
        <v>0</v>
      </c>
      <c r="S216" s="152">
        <f t="shared" si="122"/>
        <v>0</v>
      </c>
      <c r="T216" s="152">
        <f t="shared" si="122"/>
        <v>0</v>
      </c>
      <c r="U216" s="152">
        <f t="shared" si="122"/>
        <v>0</v>
      </c>
      <c r="V216" s="152">
        <f t="shared" si="122"/>
        <v>0</v>
      </c>
      <c r="W216" s="152">
        <f t="shared" si="122"/>
        <v>0</v>
      </c>
      <c r="X216" s="152">
        <f t="shared" si="122"/>
        <v>0</v>
      </c>
      <c r="Y216" s="152">
        <f t="shared" si="122"/>
        <v>0</v>
      </c>
      <c r="Z216" s="152">
        <f t="shared" si="122"/>
        <v>0</v>
      </c>
      <c r="AA216" s="152">
        <f t="shared" si="122"/>
        <v>0</v>
      </c>
    </row>
    <row r="217" spans="1:27" hidden="1" x14ac:dyDescent="0.25">
      <c r="A217" s="68"/>
      <c r="B217" s="68"/>
      <c r="C217" s="71"/>
      <c r="D217" s="71"/>
      <c r="E217" s="71"/>
      <c r="F217" s="71"/>
      <c r="G217" s="71"/>
      <c r="H217" s="71"/>
      <c r="I217" s="71"/>
      <c r="J217" s="71"/>
      <c r="K217" s="71"/>
      <c r="L217" s="71"/>
      <c r="M217" s="71"/>
      <c r="N217" s="71"/>
      <c r="O217" s="71"/>
      <c r="P217" s="71"/>
      <c r="Q217" s="71"/>
      <c r="R217" s="71"/>
      <c r="S217" s="71"/>
      <c r="T217" s="71"/>
      <c r="U217" s="71"/>
      <c r="V217" s="71"/>
      <c r="W217" s="71"/>
      <c r="X217" s="71"/>
      <c r="Y217" s="71"/>
      <c r="Z217" s="71"/>
      <c r="AA217" s="71"/>
    </row>
    <row r="218" spans="1:27" hidden="1" x14ac:dyDescent="0.25">
      <c r="A218" s="68"/>
      <c r="B218" s="68" t="s">
        <v>128</v>
      </c>
      <c r="C218" s="84">
        <f t="shared" ref="C218" si="123">SUM(C204:C205)</f>
        <v>0</v>
      </c>
      <c r="D218" s="84">
        <f t="shared" ref="D218:AA218" si="124">SUM(D204:D205)</f>
        <v>0</v>
      </c>
      <c r="E218" s="84">
        <f t="shared" si="124"/>
        <v>0</v>
      </c>
      <c r="F218" s="84">
        <f t="shared" si="124"/>
        <v>0</v>
      </c>
      <c r="G218" s="84">
        <f t="shared" si="124"/>
        <v>0</v>
      </c>
      <c r="H218" s="84">
        <f t="shared" si="124"/>
        <v>0</v>
      </c>
      <c r="I218" s="84">
        <f t="shared" si="124"/>
        <v>0</v>
      </c>
      <c r="J218" s="84">
        <f t="shared" si="124"/>
        <v>510.06730982592489</v>
      </c>
      <c r="K218" s="84">
        <f t="shared" si="124"/>
        <v>1030.97163539026</v>
      </c>
      <c r="L218" s="84">
        <f t="shared" si="124"/>
        <v>953.00595766622382</v>
      </c>
      <c r="M218" s="85">
        <f t="shared" si="124"/>
        <v>0</v>
      </c>
      <c r="N218" s="85">
        <f t="shared" si="124"/>
        <v>0</v>
      </c>
      <c r="O218" s="158">
        <f t="shared" si="124"/>
        <v>0</v>
      </c>
      <c r="P218" s="158">
        <f t="shared" si="124"/>
        <v>0</v>
      </c>
      <c r="Q218" s="159">
        <f t="shared" si="124"/>
        <v>0</v>
      </c>
      <c r="R218" s="159">
        <f t="shared" si="124"/>
        <v>0</v>
      </c>
      <c r="S218" s="159">
        <f t="shared" si="124"/>
        <v>0</v>
      </c>
      <c r="T218" s="159">
        <f t="shared" si="124"/>
        <v>0</v>
      </c>
      <c r="U218" s="159">
        <f t="shared" si="124"/>
        <v>0</v>
      </c>
      <c r="V218" s="159">
        <f t="shared" si="124"/>
        <v>0</v>
      </c>
      <c r="W218" s="159">
        <f t="shared" si="124"/>
        <v>0</v>
      </c>
      <c r="X218" s="159">
        <f t="shared" si="124"/>
        <v>0</v>
      </c>
      <c r="Y218" s="160">
        <f t="shared" si="124"/>
        <v>0</v>
      </c>
      <c r="Z218" s="160">
        <f t="shared" si="124"/>
        <v>0</v>
      </c>
      <c r="AA218" s="158">
        <f t="shared" si="124"/>
        <v>0</v>
      </c>
    </row>
    <row r="219" spans="1:27" hidden="1" x14ac:dyDescent="0.25">
      <c r="A219" s="68"/>
      <c r="B219" s="68" t="s">
        <v>129</v>
      </c>
      <c r="C219" s="84">
        <f t="shared" ref="C219" si="125">SUM(C211:C212)</f>
        <v>0</v>
      </c>
      <c r="D219" s="84">
        <f t="shared" ref="D219:AA219" si="126">SUM(D211:D212)</f>
        <v>0</v>
      </c>
      <c r="E219" s="84">
        <f t="shared" si="126"/>
        <v>0</v>
      </c>
      <c r="F219" s="84">
        <f t="shared" si="126"/>
        <v>0</v>
      </c>
      <c r="G219" s="84">
        <f t="shared" si="126"/>
        <v>0</v>
      </c>
      <c r="H219" s="84">
        <f t="shared" si="126"/>
        <v>0</v>
      </c>
      <c r="I219" s="84">
        <f t="shared" si="126"/>
        <v>0</v>
      </c>
      <c r="J219" s="84">
        <f t="shared" si="126"/>
        <v>0</v>
      </c>
      <c r="K219" s="84">
        <f t="shared" si="126"/>
        <v>0</v>
      </c>
      <c r="L219" s="84">
        <f t="shared" si="126"/>
        <v>0</v>
      </c>
      <c r="M219" s="85">
        <f t="shared" si="126"/>
        <v>0</v>
      </c>
      <c r="N219" s="85">
        <f t="shared" si="126"/>
        <v>0</v>
      </c>
      <c r="O219" s="158">
        <f t="shared" si="126"/>
        <v>0</v>
      </c>
      <c r="P219" s="158">
        <f t="shared" si="126"/>
        <v>0</v>
      </c>
      <c r="Q219" s="159">
        <f t="shared" si="126"/>
        <v>0</v>
      </c>
      <c r="R219" s="159">
        <f t="shared" si="126"/>
        <v>0</v>
      </c>
      <c r="S219" s="159">
        <f t="shared" si="126"/>
        <v>0</v>
      </c>
      <c r="T219" s="159">
        <f t="shared" si="126"/>
        <v>0</v>
      </c>
      <c r="U219" s="159">
        <f t="shared" si="126"/>
        <v>0</v>
      </c>
      <c r="V219" s="159">
        <f t="shared" si="126"/>
        <v>0</v>
      </c>
      <c r="W219" s="159">
        <f t="shared" si="126"/>
        <v>0</v>
      </c>
      <c r="X219" s="159">
        <f t="shared" si="126"/>
        <v>0</v>
      </c>
      <c r="Y219" s="160">
        <f t="shared" si="126"/>
        <v>0</v>
      </c>
      <c r="Z219" s="160">
        <f t="shared" si="126"/>
        <v>0</v>
      </c>
      <c r="AA219" s="158">
        <f t="shared" si="126"/>
        <v>0</v>
      </c>
    </row>
    <row r="220" spans="1:27" hidden="1" x14ac:dyDescent="0.25">
      <c r="A220" s="68"/>
      <c r="B220" s="68" t="s">
        <v>116</v>
      </c>
      <c r="C220" s="86">
        <f t="shared" ref="C220" si="127">SUM(C218:C219)</f>
        <v>0</v>
      </c>
      <c r="D220" s="86">
        <f t="shared" ref="D220:AA220" si="128">SUM(D218:D219)</f>
        <v>0</v>
      </c>
      <c r="E220" s="86">
        <f t="shared" si="128"/>
        <v>0</v>
      </c>
      <c r="F220" s="86">
        <f t="shared" si="128"/>
        <v>0</v>
      </c>
      <c r="G220" s="86">
        <f t="shared" si="128"/>
        <v>0</v>
      </c>
      <c r="H220" s="86">
        <f t="shared" si="128"/>
        <v>0</v>
      </c>
      <c r="I220" s="86">
        <f t="shared" si="128"/>
        <v>0</v>
      </c>
      <c r="J220" s="86">
        <f t="shared" si="128"/>
        <v>510.06730982592489</v>
      </c>
      <c r="K220" s="86">
        <f t="shared" si="128"/>
        <v>1030.97163539026</v>
      </c>
      <c r="L220" s="86">
        <f t="shared" si="128"/>
        <v>953.00595766622382</v>
      </c>
      <c r="M220" s="87">
        <f t="shared" si="128"/>
        <v>0</v>
      </c>
      <c r="N220" s="87">
        <f t="shared" si="128"/>
        <v>0</v>
      </c>
      <c r="O220" s="161">
        <f t="shared" si="128"/>
        <v>0</v>
      </c>
      <c r="P220" s="161">
        <f t="shared" si="128"/>
        <v>0</v>
      </c>
      <c r="Q220" s="161">
        <f t="shared" si="128"/>
        <v>0</v>
      </c>
      <c r="R220" s="161">
        <f t="shared" si="128"/>
        <v>0</v>
      </c>
      <c r="S220" s="161">
        <f t="shared" si="128"/>
        <v>0</v>
      </c>
      <c r="T220" s="161">
        <f t="shared" si="128"/>
        <v>0</v>
      </c>
      <c r="U220" s="161">
        <f t="shared" si="128"/>
        <v>0</v>
      </c>
      <c r="V220" s="161">
        <f t="shared" si="128"/>
        <v>0</v>
      </c>
      <c r="W220" s="161">
        <f t="shared" si="128"/>
        <v>0</v>
      </c>
      <c r="X220" s="161">
        <f t="shared" si="128"/>
        <v>0</v>
      </c>
      <c r="Y220" s="162">
        <f t="shared" si="128"/>
        <v>0</v>
      </c>
      <c r="Z220" s="162">
        <f t="shared" si="128"/>
        <v>0</v>
      </c>
      <c r="AA220" s="161">
        <f t="shared" si="128"/>
        <v>0</v>
      </c>
    </row>
    <row r="221" spans="1:27" hidden="1" x14ac:dyDescent="0.25"/>
    <row r="222" spans="1:27" hidden="1" x14ac:dyDescent="0.25">
      <c r="B222" s="121" t="s">
        <v>200</v>
      </c>
      <c r="C222" s="228">
        <f>IF('YTD PROGRAM SUMMARY'!C4=0,0,C220-C124)</f>
        <v>0</v>
      </c>
      <c r="D222" s="228">
        <f>IF('YTD PROGRAM SUMMARY'!D4=0,0,D220-D124)</f>
        <v>0</v>
      </c>
      <c r="E222" s="228">
        <f>IF('YTD PROGRAM SUMMARY'!E4=0,0,E220-E124)</f>
        <v>0</v>
      </c>
      <c r="F222" s="228">
        <f>IF('YTD PROGRAM SUMMARY'!F4=0,0,F220-F124)</f>
        <v>0</v>
      </c>
      <c r="G222" s="228">
        <f>IF('YTD PROGRAM SUMMARY'!G4=0,0,G220-G124)</f>
        <v>0</v>
      </c>
      <c r="H222" s="228">
        <f>IF('YTD PROGRAM SUMMARY'!H4=0,0,H220-H124)</f>
        <v>0</v>
      </c>
      <c r="I222" s="228">
        <f>IF('YTD PROGRAM SUMMARY'!I4=0,0,I220-I124)</f>
        <v>0</v>
      </c>
      <c r="J222" s="228">
        <f>IF('YTD PROGRAM SUMMARY'!J4=0,0,J220-J124)</f>
        <v>-5.6843418860808015E-14</v>
      </c>
      <c r="K222" s="228">
        <f>IF('YTD PROGRAM SUMMARY'!K4=0,0,K220-K124)</f>
        <v>0</v>
      </c>
      <c r="L222" s="228">
        <f>IF('YTD PROGRAM SUMMARY'!L4=0,0,L220-L124)</f>
        <v>-1.1368683772161603E-13</v>
      </c>
      <c r="M222" s="228">
        <f>IF('YTD PROGRAM SUMMARY'!M4=0,0,M220-M124)</f>
        <v>-1005.221542355496</v>
      </c>
      <c r="N222" s="228">
        <f>IF('YTD PROGRAM SUMMARY'!N4=0,0,N220-N124)</f>
        <v>-1259.6125246050499</v>
      </c>
    </row>
    <row r="223" spans="1:27" hidden="1" x14ac:dyDescent="0.25">
      <c r="B223" s="121"/>
      <c r="C223" s="121"/>
      <c r="D223" s="121"/>
      <c r="E223" s="121"/>
      <c r="F223" s="121"/>
      <c r="G223" s="121"/>
      <c r="H223" s="121"/>
      <c r="I223" s="121"/>
      <c r="J223" s="121"/>
      <c r="K223" s="121"/>
      <c r="L223" s="121"/>
      <c r="M223" s="121"/>
      <c r="N223" s="121"/>
    </row>
    <row r="241" spans="3:27" s="201" customFormat="1" x14ac:dyDescent="0.25">
      <c r="C241" s="206"/>
      <c r="D241" s="206"/>
      <c r="E241" s="206"/>
      <c r="F241" s="206"/>
      <c r="G241" s="206"/>
      <c r="H241" s="206"/>
      <c r="I241" s="206"/>
      <c r="J241" s="206"/>
      <c r="K241" s="206"/>
      <c r="L241" s="206"/>
      <c r="M241" s="206"/>
      <c r="N241" s="206"/>
      <c r="O241" s="206"/>
      <c r="P241" s="206"/>
      <c r="Q241" s="206"/>
      <c r="R241" s="206"/>
      <c r="S241" s="206"/>
      <c r="T241" s="206"/>
      <c r="U241" s="206"/>
      <c r="V241" s="206"/>
      <c r="W241" s="206"/>
      <c r="X241" s="206"/>
      <c r="Y241" s="206"/>
      <c r="Z241" s="206"/>
      <c r="AA241" s="206"/>
    </row>
    <row r="242" spans="3:27" s="201" customFormat="1" x14ac:dyDescent="0.25">
      <c r="C242" s="206"/>
      <c r="D242" s="206"/>
      <c r="E242" s="206"/>
      <c r="F242" s="206"/>
      <c r="G242" s="206"/>
      <c r="H242" s="206"/>
      <c r="I242" s="206"/>
      <c r="J242" s="206"/>
      <c r="K242" s="206"/>
      <c r="L242" s="206"/>
      <c r="M242" s="206"/>
      <c r="N242" s="206"/>
      <c r="O242" s="206"/>
      <c r="P242" s="206"/>
      <c r="Q242" s="206"/>
      <c r="R242" s="206"/>
      <c r="S242" s="206"/>
      <c r="T242" s="206"/>
      <c r="U242" s="206"/>
      <c r="V242" s="206"/>
      <c r="W242" s="206"/>
      <c r="X242" s="206"/>
      <c r="Y242" s="206"/>
      <c r="Z242" s="206"/>
      <c r="AA242" s="206"/>
    </row>
    <row r="243" spans="3:27" s="201" customFormat="1" x14ac:dyDescent="0.25">
      <c r="C243" s="206"/>
      <c r="D243" s="206"/>
      <c r="E243" s="206"/>
      <c r="F243" s="206"/>
      <c r="G243" s="206"/>
      <c r="H243" s="206"/>
      <c r="I243" s="206"/>
      <c r="J243" s="206"/>
      <c r="K243" s="206"/>
      <c r="L243" s="206"/>
      <c r="M243" s="206"/>
      <c r="N243" s="206"/>
      <c r="O243" s="206"/>
      <c r="P243" s="206"/>
      <c r="Q243" s="206"/>
      <c r="R243" s="206"/>
      <c r="S243" s="206"/>
      <c r="T243" s="206"/>
      <c r="U243" s="206"/>
      <c r="V243" s="206"/>
      <c r="W243" s="206"/>
      <c r="X243" s="206"/>
      <c r="Y243" s="206"/>
      <c r="Z243" s="206"/>
      <c r="AA243" s="206"/>
    </row>
    <row r="244" spans="3:27" s="201" customFormat="1" x14ac:dyDescent="0.25">
      <c r="C244" s="206"/>
      <c r="D244" s="206"/>
      <c r="E244" s="206"/>
      <c r="F244" s="206"/>
      <c r="G244" s="206"/>
      <c r="H244" s="206"/>
      <c r="I244" s="206"/>
      <c r="J244" s="206"/>
      <c r="K244" s="206"/>
      <c r="L244" s="206"/>
      <c r="M244" s="206"/>
      <c r="N244" s="206"/>
      <c r="O244" s="206"/>
      <c r="P244" s="206"/>
      <c r="Q244" s="206"/>
      <c r="R244" s="206"/>
      <c r="S244" s="206"/>
      <c r="T244" s="206"/>
      <c r="U244" s="206"/>
      <c r="V244" s="206"/>
      <c r="W244" s="206"/>
      <c r="X244" s="206"/>
      <c r="Y244" s="206"/>
      <c r="Z244" s="206"/>
      <c r="AA244" s="206"/>
    </row>
    <row r="245" spans="3:27" s="201" customFormat="1" x14ac:dyDescent="0.25">
      <c r="C245" s="206"/>
      <c r="D245" s="206"/>
      <c r="E245" s="206"/>
      <c r="F245" s="206"/>
      <c r="G245" s="206"/>
      <c r="H245" s="206"/>
      <c r="I245" s="206"/>
      <c r="J245" s="206"/>
      <c r="K245" s="206"/>
      <c r="L245" s="206"/>
      <c r="M245" s="206"/>
      <c r="N245" s="206"/>
      <c r="O245" s="206"/>
      <c r="P245" s="206"/>
      <c r="Q245" s="206"/>
      <c r="R245" s="206"/>
      <c r="S245" s="206"/>
      <c r="T245" s="206"/>
      <c r="U245" s="206"/>
      <c r="V245" s="206"/>
      <c r="W245" s="206"/>
      <c r="X245" s="206"/>
      <c r="Y245" s="206"/>
      <c r="Z245" s="206"/>
      <c r="AA245" s="206"/>
    </row>
    <row r="246" spans="3:27" s="201" customFormat="1" x14ac:dyDescent="0.25">
      <c r="C246" s="206"/>
      <c r="D246" s="206"/>
      <c r="E246" s="206"/>
      <c r="F246" s="206"/>
      <c r="G246" s="206"/>
      <c r="H246" s="206"/>
      <c r="I246" s="206"/>
      <c r="J246" s="206"/>
      <c r="K246" s="206"/>
      <c r="L246" s="206"/>
      <c r="M246" s="206"/>
      <c r="N246" s="206"/>
      <c r="O246" s="206"/>
      <c r="P246" s="206"/>
      <c r="Q246" s="206"/>
      <c r="R246" s="206"/>
      <c r="S246" s="206"/>
      <c r="T246" s="206"/>
      <c r="U246" s="206"/>
      <c r="V246" s="206"/>
      <c r="W246" s="206"/>
      <c r="X246" s="206"/>
      <c r="Y246" s="206"/>
      <c r="Z246" s="206"/>
      <c r="AA246" s="206"/>
    </row>
    <row r="247" spans="3:27" s="201" customFormat="1" x14ac:dyDescent="0.25">
      <c r="C247" s="206"/>
      <c r="D247" s="206"/>
      <c r="E247" s="206"/>
      <c r="F247" s="206"/>
      <c r="G247" s="206"/>
      <c r="H247" s="206"/>
      <c r="I247" s="206"/>
      <c r="J247" s="206"/>
      <c r="K247" s="206"/>
      <c r="L247" s="206"/>
      <c r="M247" s="206"/>
      <c r="N247" s="206"/>
      <c r="O247" s="206"/>
      <c r="P247" s="206"/>
      <c r="Q247" s="206"/>
      <c r="R247" s="206"/>
      <c r="S247" s="206"/>
      <c r="T247" s="206"/>
      <c r="U247" s="206"/>
      <c r="V247" s="206"/>
      <c r="W247" s="206"/>
      <c r="X247" s="206"/>
      <c r="Y247" s="206"/>
      <c r="Z247" s="206"/>
      <c r="AA247" s="206"/>
    </row>
    <row r="248" spans="3:27" s="201" customFormat="1" x14ac:dyDescent="0.25">
      <c r="C248" s="206"/>
      <c r="D248" s="206"/>
      <c r="E248" s="206"/>
      <c r="F248" s="206"/>
      <c r="G248" s="206"/>
      <c r="H248" s="206"/>
      <c r="I248" s="206"/>
      <c r="J248" s="206"/>
      <c r="K248" s="206"/>
      <c r="L248" s="206"/>
      <c r="M248" s="206"/>
      <c r="N248" s="206"/>
      <c r="O248" s="206"/>
      <c r="P248" s="206"/>
      <c r="Q248" s="206"/>
      <c r="R248" s="206"/>
      <c r="S248" s="206"/>
      <c r="T248" s="206"/>
      <c r="U248" s="206"/>
      <c r="V248" s="206"/>
      <c r="W248" s="206"/>
      <c r="X248" s="206"/>
      <c r="Y248" s="206"/>
      <c r="Z248" s="206"/>
      <c r="AA248" s="206"/>
    </row>
    <row r="249" spans="3:27" s="201" customFormat="1" x14ac:dyDescent="0.25">
      <c r="C249" s="206"/>
      <c r="D249" s="206"/>
      <c r="E249" s="206"/>
      <c r="F249" s="206"/>
      <c r="G249" s="206"/>
      <c r="H249" s="206"/>
      <c r="I249" s="206"/>
      <c r="J249" s="206"/>
      <c r="K249" s="206"/>
      <c r="L249" s="206"/>
      <c r="M249" s="206"/>
      <c r="N249" s="206"/>
      <c r="O249" s="206"/>
      <c r="P249" s="206"/>
      <c r="Q249" s="206"/>
      <c r="R249" s="206"/>
      <c r="S249" s="206"/>
      <c r="T249" s="206"/>
      <c r="U249" s="206"/>
      <c r="V249" s="206"/>
      <c r="W249" s="206"/>
      <c r="X249" s="206"/>
      <c r="Y249" s="206"/>
      <c r="Z249" s="206"/>
      <c r="AA249" s="206"/>
    </row>
    <row r="250" spans="3:27" s="201" customFormat="1" x14ac:dyDescent="0.25">
      <c r="C250" s="206"/>
      <c r="D250" s="206"/>
      <c r="E250" s="206"/>
      <c r="F250" s="206"/>
      <c r="G250" s="206"/>
      <c r="H250" s="206"/>
      <c r="I250" s="206"/>
      <c r="J250" s="206"/>
      <c r="K250" s="206"/>
      <c r="L250" s="206"/>
      <c r="M250" s="206"/>
      <c r="N250" s="206"/>
      <c r="O250" s="206"/>
      <c r="P250" s="206"/>
      <c r="Q250" s="206"/>
      <c r="R250" s="206"/>
      <c r="S250" s="206"/>
      <c r="T250" s="206"/>
      <c r="U250" s="206"/>
      <c r="V250" s="206"/>
      <c r="W250" s="206"/>
      <c r="X250" s="206"/>
      <c r="Y250" s="206"/>
      <c r="Z250" s="206"/>
      <c r="AA250" s="206"/>
    </row>
    <row r="251" spans="3:27" s="201" customFormat="1" x14ac:dyDescent="0.25">
      <c r="C251" s="206"/>
      <c r="D251" s="206"/>
      <c r="E251" s="206"/>
      <c r="F251" s="206"/>
      <c r="G251" s="206"/>
      <c r="H251" s="206"/>
      <c r="I251" s="206"/>
      <c r="J251" s="206"/>
      <c r="K251" s="206"/>
      <c r="L251" s="206"/>
      <c r="M251" s="206"/>
      <c r="N251" s="206"/>
      <c r="O251" s="206"/>
      <c r="P251" s="206"/>
      <c r="Q251" s="206"/>
      <c r="R251" s="206"/>
      <c r="S251" s="206"/>
      <c r="T251" s="206"/>
      <c r="U251" s="206"/>
      <c r="V251" s="206"/>
      <c r="W251" s="206"/>
      <c r="X251" s="206"/>
      <c r="Y251" s="206"/>
      <c r="Z251" s="206"/>
      <c r="AA251" s="206"/>
    </row>
    <row r="252" spans="3:27" s="201" customFormat="1" x14ac:dyDescent="0.25">
      <c r="C252" s="206"/>
      <c r="D252" s="206"/>
      <c r="E252" s="206"/>
      <c r="F252" s="206"/>
      <c r="G252" s="206"/>
      <c r="H252" s="206"/>
      <c r="I252" s="206"/>
      <c r="J252" s="206"/>
      <c r="K252" s="206"/>
      <c r="L252" s="206"/>
      <c r="M252" s="206"/>
      <c r="N252" s="206"/>
      <c r="O252" s="206"/>
      <c r="P252" s="206"/>
      <c r="Q252" s="206"/>
      <c r="R252" s="206"/>
      <c r="S252" s="206"/>
      <c r="T252" s="206"/>
      <c r="U252" s="206"/>
      <c r="V252" s="206"/>
      <c r="W252" s="206"/>
      <c r="X252" s="206"/>
      <c r="Y252" s="206"/>
      <c r="Z252" s="206"/>
      <c r="AA252" s="206"/>
    </row>
    <row r="253" spans="3:27" s="201" customFormat="1" x14ac:dyDescent="0.25">
      <c r="C253" s="206"/>
      <c r="D253" s="206"/>
      <c r="E253" s="206"/>
      <c r="F253" s="206"/>
      <c r="G253" s="206"/>
      <c r="H253" s="206"/>
      <c r="I253" s="206"/>
      <c r="J253" s="206"/>
      <c r="K253" s="206"/>
      <c r="L253" s="206"/>
      <c r="M253" s="206"/>
      <c r="N253" s="206"/>
      <c r="O253" s="206"/>
      <c r="P253" s="206"/>
      <c r="Q253" s="206"/>
      <c r="R253" s="206"/>
      <c r="S253" s="206"/>
      <c r="T253" s="206"/>
      <c r="U253" s="206"/>
      <c r="V253" s="206"/>
      <c r="W253" s="206"/>
      <c r="X253" s="206"/>
      <c r="Y253" s="206"/>
      <c r="Z253" s="206"/>
      <c r="AA253" s="206"/>
    </row>
  </sheetData>
  <mergeCells count="17">
    <mergeCell ref="A164:A180"/>
    <mergeCell ref="A183:A199"/>
    <mergeCell ref="C147:N147"/>
    <mergeCell ref="O147:Z147"/>
    <mergeCell ref="A147:A161"/>
    <mergeCell ref="A129:A144"/>
    <mergeCell ref="B129:N129"/>
    <mergeCell ref="O129:Z129"/>
    <mergeCell ref="B130:N130"/>
    <mergeCell ref="O130:Z130"/>
    <mergeCell ref="A109:A125"/>
    <mergeCell ref="A56:A71"/>
    <mergeCell ref="A90:A103"/>
    <mergeCell ref="A74:A87"/>
    <mergeCell ref="A2:A17"/>
    <mergeCell ref="A20:A35"/>
    <mergeCell ref="A38:A53"/>
  </mergeCells>
  <pageMargins left="0.7" right="0.7" top="0.75" bottom="0.75" header="0.3" footer="0.3"/>
  <pageSetup orientation="portrait" r:id="rId1"/>
  <headerFooter>
    <oddFooter>&amp;RSchedule JNG-D7.G</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theme="5" tint="0.59999389629810485"/>
  </sheetPr>
  <dimension ref="A1:AI223"/>
  <sheetViews>
    <sheetView tabSelected="1" zoomScale="80" zoomScaleNormal="80" workbookViewId="0">
      <pane xSplit="2" topLeftCell="C1" activePane="topRight" state="frozen"/>
      <selection activeCell="B43" sqref="B43"/>
      <selection pane="topRight" activeCell="B43" sqref="B43"/>
    </sheetView>
  </sheetViews>
  <sheetFormatPr defaultRowHeight="15" x14ac:dyDescent="0.25"/>
  <cols>
    <col min="1" max="1" width="9.85546875" customWidth="1"/>
    <col min="2" max="2" width="24.85546875" customWidth="1"/>
    <col min="3" max="15" width="14.5703125" customWidth="1"/>
    <col min="16" max="16" width="14.140625" bestFit="1" customWidth="1"/>
    <col min="17" max="27" width="14.140625" customWidth="1"/>
    <col min="28" max="28" width="10.5703125" bestFit="1" customWidth="1"/>
    <col min="29" max="35" width="12" customWidth="1"/>
    <col min="40" max="40" width="9.140625" customWidth="1"/>
  </cols>
  <sheetData>
    <row r="1" spans="1:29" s="303" customFormat="1" ht="15.75" thickBot="1" x14ac:dyDescent="0.3">
      <c r="A1" s="68"/>
      <c r="B1" s="68"/>
      <c r="C1" s="68"/>
      <c r="D1" s="68"/>
      <c r="E1" s="68"/>
      <c r="F1" s="68"/>
      <c r="G1" s="68"/>
      <c r="H1" s="68"/>
      <c r="I1" s="68"/>
      <c r="J1" s="68"/>
      <c r="K1" s="68"/>
      <c r="L1" s="68"/>
      <c r="M1" s="68"/>
      <c r="N1" s="68"/>
      <c r="O1" s="68"/>
      <c r="P1" s="68"/>
      <c r="Q1" s="68"/>
      <c r="R1" s="68"/>
      <c r="S1" s="68"/>
      <c r="T1" s="68"/>
      <c r="U1" s="68"/>
      <c r="V1" s="68"/>
      <c r="W1" s="68"/>
      <c r="X1" s="68"/>
      <c r="Y1" s="68"/>
      <c r="Z1" s="68"/>
      <c r="AA1" s="68"/>
      <c r="AB1"/>
      <c r="AC1"/>
    </row>
    <row r="2" spans="1:29" ht="15.75" customHeight="1" thickBot="1" x14ac:dyDescent="0.3">
      <c r="A2" s="730" t="s">
        <v>204</v>
      </c>
      <c r="B2" s="313" t="s">
        <v>10</v>
      </c>
      <c r="C2" s="102">
        <f>'1M - RES'!C2</f>
        <v>45658</v>
      </c>
      <c r="D2" s="102">
        <f>'1M - RES'!D2</f>
        <v>45689</v>
      </c>
      <c r="E2" s="102">
        <f>'1M - RES'!E2</f>
        <v>45717</v>
      </c>
      <c r="F2" s="102">
        <f>'1M - RES'!F2</f>
        <v>45748</v>
      </c>
      <c r="G2" s="102">
        <f>'1M - RES'!G2</f>
        <v>45778</v>
      </c>
      <c r="H2" s="102">
        <f>'1M - RES'!H2</f>
        <v>45809</v>
      </c>
      <c r="I2" s="102">
        <f>'1M - RES'!I2</f>
        <v>45839</v>
      </c>
      <c r="J2" s="102">
        <f>'1M - RES'!J2</f>
        <v>45870</v>
      </c>
      <c r="K2" s="102">
        <f>'1M - RES'!K2</f>
        <v>45901</v>
      </c>
      <c r="L2" s="102">
        <f>'1M - RES'!L2</f>
        <v>45931</v>
      </c>
      <c r="M2" s="102">
        <f>'1M - RES'!M2</f>
        <v>45962</v>
      </c>
      <c r="N2" s="102">
        <f>'1M - RES'!N2</f>
        <v>45992</v>
      </c>
      <c r="O2" s="102">
        <f>'1M - RES'!O2</f>
        <v>46023</v>
      </c>
      <c r="P2" s="102">
        <f>'1M - RES'!P2</f>
        <v>46054</v>
      </c>
      <c r="Q2" s="102">
        <f>'1M - RES'!Q2</f>
        <v>46082</v>
      </c>
      <c r="R2" s="102">
        <f>'1M - RES'!R2</f>
        <v>46113</v>
      </c>
      <c r="S2" s="102">
        <f>'1M - RES'!S2</f>
        <v>46143</v>
      </c>
      <c r="T2" s="102">
        <f>'1M - RES'!T2</f>
        <v>46174</v>
      </c>
      <c r="U2" s="102">
        <f>'1M - RES'!U2</f>
        <v>46204</v>
      </c>
      <c r="V2" s="102">
        <f>'1M - RES'!V2</f>
        <v>46235</v>
      </c>
      <c r="W2" s="102">
        <f>'1M - RES'!W2</f>
        <v>46266</v>
      </c>
      <c r="X2" s="102">
        <f>'1M - RES'!X2</f>
        <v>46296</v>
      </c>
      <c r="Y2" s="102">
        <f>'1M - RES'!Y2</f>
        <v>46327</v>
      </c>
      <c r="Z2" s="102">
        <f>'1M - RES'!Z2</f>
        <v>46357</v>
      </c>
      <c r="AA2" s="102">
        <f>'1M - RES'!AA2</f>
        <v>46388</v>
      </c>
    </row>
    <row r="3" spans="1:29" ht="15" customHeight="1" x14ac:dyDescent="0.25">
      <c r="A3" s="731"/>
      <c r="B3" s="312" t="s">
        <v>18</v>
      </c>
      <c r="C3" s="471">
        <f>'BIZ kWh ENTRY'!BQ86</f>
        <v>0</v>
      </c>
      <c r="D3" s="471">
        <f>'BIZ kWh ENTRY'!BR86</f>
        <v>0</v>
      </c>
      <c r="E3" s="471">
        <f>'BIZ kWh ENTRY'!BS86</f>
        <v>0</v>
      </c>
      <c r="F3" s="471">
        <f>'BIZ kWh ENTRY'!BT86</f>
        <v>0</v>
      </c>
      <c r="G3" s="471">
        <f>'BIZ kWh ENTRY'!BU86</f>
        <v>0</v>
      </c>
      <c r="H3" s="471">
        <f>'BIZ kWh ENTRY'!BV86</f>
        <v>0</v>
      </c>
      <c r="I3" s="471">
        <f>'BIZ kWh ENTRY'!BW86</f>
        <v>0</v>
      </c>
      <c r="J3" s="471">
        <f>'BIZ kWh ENTRY'!BX86</f>
        <v>0</v>
      </c>
      <c r="K3" s="471">
        <f>'BIZ kWh ENTRY'!BY86</f>
        <v>0</v>
      </c>
      <c r="L3" s="471">
        <f>'BIZ kWh ENTRY'!BZ86</f>
        <v>0</v>
      </c>
      <c r="M3" s="471">
        <f>'BIZ kWh ENTRY'!CA86</f>
        <v>0</v>
      </c>
      <c r="N3" s="471">
        <f>SUM('BIZ kWh ENTRY'!CB86:CH86)</f>
        <v>0</v>
      </c>
      <c r="O3" s="109"/>
      <c r="P3" s="109"/>
      <c r="Q3" s="109"/>
      <c r="R3" s="109"/>
      <c r="S3" s="109"/>
      <c r="T3" s="109"/>
      <c r="U3" s="109"/>
      <c r="V3" s="109"/>
      <c r="W3" s="109"/>
      <c r="X3" s="109"/>
      <c r="Y3" s="109"/>
      <c r="Z3" s="109"/>
      <c r="AA3" s="109"/>
    </row>
    <row r="4" spans="1:29" x14ac:dyDescent="0.25">
      <c r="A4" s="731"/>
      <c r="B4" s="7" t="s">
        <v>0</v>
      </c>
      <c r="C4" s="471">
        <f>'BIZ kWh ENTRY'!BQ87</f>
        <v>0</v>
      </c>
      <c r="D4" s="471">
        <f>'BIZ kWh ENTRY'!BR87</f>
        <v>0</v>
      </c>
      <c r="E4" s="471">
        <f>'BIZ kWh ENTRY'!BS87</f>
        <v>0</v>
      </c>
      <c r="F4" s="471">
        <f>'BIZ kWh ENTRY'!BT87</f>
        <v>0</v>
      </c>
      <c r="G4" s="471">
        <f>'BIZ kWh ENTRY'!BU87</f>
        <v>0</v>
      </c>
      <c r="H4" s="471">
        <f>'BIZ kWh ENTRY'!BV87</f>
        <v>0</v>
      </c>
      <c r="I4" s="471">
        <f>'BIZ kWh ENTRY'!BW87</f>
        <v>0</v>
      </c>
      <c r="J4" s="471">
        <f>'BIZ kWh ENTRY'!BX87</f>
        <v>0</v>
      </c>
      <c r="K4" s="471">
        <f>'BIZ kWh ENTRY'!BY87</f>
        <v>0</v>
      </c>
      <c r="L4" s="471">
        <f>'BIZ kWh ENTRY'!BZ87</f>
        <v>0</v>
      </c>
      <c r="M4" s="471">
        <f>'BIZ kWh ENTRY'!CA87</f>
        <v>0</v>
      </c>
      <c r="N4" s="471">
        <f>SUM('BIZ kWh ENTRY'!CB87:CH87)</f>
        <v>0</v>
      </c>
      <c r="O4" s="109"/>
      <c r="P4" s="109"/>
      <c r="Q4" s="109"/>
      <c r="R4" s="109"/>
      <c r="S4" s="109"/>
      <c r="T4" s="109"/>
      <c r="U4" s="109"/>
      <c r="V4" s="109"/>
      <c r="W4" s="109"/>
      <c r="X4" s="109"/>
      <c r="Y4" s="109"/>
      <c r="Z4" s="109"/>
      <c r="AA4" s="109"/>
    </row>
    <row r="5" spans="1:29" x14ac:dyDescent="0.25">
      <c r="A5" s="731"/>
      <c r="B5" s="6" t="s">
        <v>19</v>
      </c>
      <c r="C5" s="471">
        <f>'BIZ kWh ENTRY'!BQ88</f>
        <v>0</v>
      </c>
      <c r="D5" s="471">
        <f>'BIZ kWh ENTRY'!BR88</f>
        <v>0</v>
      </c>
      <c r="E5" s="471">
        <f>'BIZ kWh ENTRY'!BS88</f>
        <v>0</v>
      </c>
      <c r="F5" s="471">
        <f>'BIZ kWh ENTRY'!BT88</f>
        <v>0</v>
      </c>
      <c r="G5" s="471">
        <f>'BIZ kWh ENTRY'!BU88</f>
        <v>0</v>
      </c>
      <c r="H5" s="471">
        <f>'BIZ kWh ENTRY'!BV88</f>
        <v>0</v>
      </c>
      <c r="I5" s="471">
        <f>'BIZ kWh ENTRY'!BW88</f>
        <v>0</v>
      </c>
      <c r="J5" s="471">
        <f>'BIZ kWh ENTRY'!BX88</f>
        <v>0</v>
      </c>
      <c r="K5" s="471">
        <f>'BIZ kWh ENTRY'!BY88</f>
        <v>0</v>
      </c>
      <c r="L5" s="471">
        <f>'BIZ kWh ENTRY'!BZ88</f>
        <v>0</v>
      </c>
      <c r="M5" s="471">
        <f>'BIZ kWh ENTRY'!CA88</f>
        <v>0</v>
      </c>
      <c r="N5" s="471">
        <f>SUM('BIZ kWh ENTRY'!CB88:CH88)</f>
        <v>0</v>
      </c>
      <c r="O5" s="109"/>
      <c r="P5" s="109"/>
      <c r="Q5" s="109"/>
      <c r="R5" s="109"/>
      <c r="S5" s="109"/>
      <c r="T5" s="109"/>
      <c r="U5" s="109"/>
      <c r="V5" s="109"/>
      <c r="W5" s="109"/>
      <c r="X5" s="109"/>
      <c r="Y5" s="109"/>
      <c r="Z5" s="109"/>
      <c r="AA5" s="109"/>
    </row>
    <row r="6" spans="1:29" x14ac:dyDescent="0.25">
      <c r="A6" s="731"/>
      <c r="B6" s="6" t="s">
        <v>1</v>
      </c>
      <c r="C6" s="471">
        <f>'BIZ kWh ENTRY'!BQ89</f>
        <v>0</v>
      </c>
      <c r="D6" s="471">
        <f>'BIZ kWh ENTRY'!BR89</f>
        <v>0</v>
      </c>
      <c r="E6" s="471">
        <f>'BIZ kWh ENTRY'!BS89</f>
        <v>0</v>
      </c>
      <c r="F6" s="471">
        <f>'BIZ kWh ENTRY'!BT89</f>
        <v>0</v>
      </c>
      <c r="G6" s="471">
        <f>'BIZ kWh ENTRY'!BU89</f>
        <v>0</v>
      </c>
      <c r="H6" s="471">
        <f>'BIZ kWh ENTRY'!BV89</f>
        <v>0</v>
      </c>
      <c r="I6" s="471">
        <f>'BIZ kWh ENTRY'!BW89</f>
        <v>0</v>
      </c>
      <c r="J6" s="471">
        <f>'BIZ kWh ENTRY'!BX89</f>
        <v>0</v>
      </c>
      <c r="K6" s="471">
        <f>'BIZ kWh ENTRY'!BY89</f>
        <v>0</v>
      </c>
      <c r="L6" s="471">
        <f>'BIZ kWh ENTRY'!BZ89</f>
        <v>0</v>
      </c>
      <c r="M6" s="471">
        <f>'BIZ kWh ENTRY'!CA89</f>
        <v>0</v>
      </c>
      <c r="N6" s="471">
        <f>SUM('BIZ kWh ENTRY'!CB89:CH89)</f>
        <v>0</v>
      </c>
      <c r="O6" s="109"/>
      <c r="P6" s="109"/>
      <c r="Q6" s="109"/>
      <c r="R6" s="109"/>
      <c r="S6" s="109"/>
      <c r="T6" s="109"/>
      <c r="U6" s="109"/>
      <c r="V6" s="109"/>
      <c r="W6" s="109"/>
      <c r="X6" s="109"/>
      <c r="Y6" s="109"/>
      <c r="Z6" s="109"/>
      <c r="AA6" s="109"/>
    </row>
    <row r="7" spans="1:29" x14ac:dyDescent="0.25">
      <c r="A7" s="731"/>
      <c r="B7" s="7" t="s">
        <v>20</v>
      </c>
      <c r="C7" s="471">
        <f>'BIZ kWh ENTRY'!BQ90</f>
        <v>0</v>
      </c>
      <c r="D7" s="471">
        <f>'BIZ kWh ENTRY'!BR90</f>
        <v>0</v>
      </c>
      <c r="E7" s="471">
        <f>'BIZ kWh ENTRY'!BS90</f>
        <v>0</v>
      </c>
      <c r="F7" s="471">
        <f>'BIZ kWh ENTRY'!BT90</f>
        <v>0</v>
      </c>
      <c r="G7" s="471">
        <f>'BIZ kWh ENTRY'!BU90</f>
        <v>0</v>
      </c>
      <c r="H7" s="471">
        <f>'BIZ kWh ENTRY'!BV90</f>
        <v>0</v>
      </c>
      <c r="I7" s="471">
        <f>'BIZ kWh ENTRY'!BW90</f>
        <v>0</v>
      </c>
      <c r="J7" s="471">
        <f>'BIZ kWh ENTRY'!BX90</f>
        <v>0</v>
      </c>
      <c r="K7" s="471">
        <f>'BIZ kWh ENTRY'!BY90</f>
        <v>0</v>
      </c>
      <c r="L7" s="471">
        <f>'BIZ kWh ENTRY'!BZ90</f>
        <v>0</v>
      </c>
      <c r="M7" s="471">
        <f>'BIZ kWh ENTRY'!CA90</f>
        <v>0</v>
      </c>
      <c r="N7" s="471">
        <f>SUM('BIZ kWh ENTRY'!CB90:CH90)</f>
        <v>0</v>
      </c>
      <c r="O7" s="109"/>
      <c r="P7" s="109"/>
      <c r="Q7" s="109"/>
      <c r="R7" s="109"/>
      <c r="S7" s="109"/>
      <c r="T7" s="109"/>
      <c r="U7" s="109"/>
      <c r="V7" s="109"/>
      <c r="W7" s="109"/>
      <c r="X7" s="109"/>
      <c r="Y7" s="109"/>
      <c r="Z7" s="109"/>
      <c r="AA7" s="109"/>
    </row>
    <row r="8" spans="1:29" x14ac:dyDescent="0.25">
      <c r="A8" s="731"/>
      <c r="B8" s="6" t="s">
        <v>9</v>
      </c>
      <c r="C8" s="471">
        <f>'BIZ kWh ENTRY'!BQ91</f>
        <v>0</v>
      </c>
      <c r="D8" s="471">
        <f>'BIZ kWh ENTRY'!BR91</f>
        <v>0</v>
      </c>
      <c r="E8" s="471">
        <f>'BIZ kWh ENTRY'!BS91</f>
        <v>0</v>
      </c>
      <c r="F8" s="471">
        <f>'BIZ kWh ENTRY'!BT91</f>
        <v>0</v>
      </c>
      <c r="G8" s="471">
        <f>'BIZ kWh ENTRY'!BU91</f>
        <v>0</v>
      </c>
      <c r="H8" s="471">
        <f>'BIZ kWh ENTRY'!BV91</f>
        <v>0</v>
      </c>
      <c r="I8" s="471">
        <f>'BIZ kWh ENTRY'!BW91</f>
        <v>0</v>
      </c>
      <c r="J8" s="471">
        <f>'BIZ kWh ENTRY'!BX91</f>
        <v>0</v>
      </c>
      <c r="K8" s="471">
        <f>'BIZ kWh ENTRY'!BY91</f>
        <v>0</v>
      </c>
      <c r="L8" s="471">
        <f>'BIZ kWh ENTRY'!BZ91</f>
        <v>0</v>
      </c>
      <c r="M8" s="471">
        <f>'BIZ kWh ENTRY'!CA91</f>
        <v>0</v>
      </c>
      <c r="N8" s="471">
        <f>SUM('BIZ kWh ENTRY'!CB91:CH91)</f>
        <v>0</v>
      </c>
      <c r="O8" s="109"/>
      <c r="P8" s="109"/>
      <c r="Q8" s="109"/>
      <c r="R8" s="109"/>
      <c r="S8" s="109"/>
      <c r="T8" s="109"/>
      <c r="U8" s="109"/>
      <c r="V8" s="109"/>
      <c r="W8" s="109"/>
      <c r="X8" s="109"/>
      <c r="Y8" s="109"/>
      <c r="Z8" s="109"/>
      <c r="AA8" s="109"/>
    </row>
    <row r="9" spans="1:29" x14ac:dyDescent="0.25">
      <c r="A9" s="731"/>
      <c r="B9" s="6" t="s">
        <v>3</v>
      </c>
      <c r="C9" s="471">
        <f>'BIZ kWh ENTRY'!BQ92</f>
        <v>0</v>
      </c>
      <c r="D9" s="471">
        <f>'BIZ kWh ENTRY'!BR92</f>
        <v>0</v>
      </c>
      <c r="E9" s="471">
        <f>'BIZ kWh ENTRY'!BS92</f>
        <v>0</v>
      </c>
      <c r="F9" s="471">
        <f>'BIZ kWh ENTRY'!BT92</f>
        <v>0</v>
      </c>
      <c r="G9" s="471">
        <f>'BIZ kWh ENTRY'!BU92</f>
        <v>0</v>
      </c>
      <c r="H9" s="471">
        <f>'BIZ kWh ENTRY'!BV92</f>
        <v>0</v>
      </c>
      <c r="I9" s="471">
        <f>'BIZ kWh ENTRY'!BW92</f>
        <v>0</v>
      </c>
      <c r="J9" s="471">
        <f>'BIZ kWh ENTRY'!BX92</f>
        <v>0</v>
      </c>
      <c r="K9" s="471">
        <f>'BIZ kWh ENTRY'!BY92</f>
        <v>0</v>
      </c>
      <c r="L9" s="471">
        <f>'BIZ kWh ENTRY'!BZ92</f>
        <v>0</v>
      </c>
      <c r="M9" s="471">
        <f>'BIZ kWh ENTRY'!CA92</f>
        <v>0</v>
      </c>
      <c r="N9" s="471">
        <f>SUM('BIZ kWh ENTRY'!CB92:CH92)</f>
        <v>0</v>
      </c>
      <c r="O9" s="109"/>
      <c r="P9" s="109"/>
      <c r="Q9" s="109"/>
      <c r="R9" s="109"/>
      <c r="S9" s="109"/>
      <c r="T9" s="109"/>
      <c r="U9" s="109"/>
      <c r="V9" s="109"/>
      <c r="W9" s="109"/>
      <c r="X9" s="109"/>
      <c r="Y9" s="109"/>
      <c r="Z9" s="109"/>
      <c r="AA9" s="109"/>
    </row>
    <row r="10" spans="1:29" x14ac:dyDescent="0.25">
      <c r="A10" s="731"/>
      <c r="B10" s="6" t="s">
        <v>4</v>
      </c>
      <c r="C10" s="471">
        <f>'BIZ kWh ENTRY'!BQ93</f>
        <v>0</v>
      </c>
      <c r="D10" s="471">
        <f>'BIZ kWh ENTRY'!BR93</f>
        <v>0</v>
      </c>
      <c r="E10" s="471">
        <f>'BIZ kWh ENTRY'!BS93</f>
        <v>0</v>
      </c>
      <c r="F10" s="471">
        <f>'BIZ kWh ENTRY'!BT93</f>
        <v>0</v>
      </c>
      <c r="G10" s="471">
        <f>'BIZ kWh ENTRY'!BU93</f>
        <v>0</v>
      </c>
      <c r="H10" s="471">
        <f>'BIZ kWh ENTRY'!BV93</f>
        <v>0</v>
      </c>
      <c r="I10" s="471">
        <f>'BIZ kWh ENTRY'!BW93</f>
        <v>0</v>
      </c>
      <c r="J10" s="471">
        <f>'BIZ kWh ENTRY'!BX93</f>
        <v>0</v>
      </c>
      <c r="K10" s="471">
        <f>'BIZ kWh ENTRY'!BY93</f>
        <v>0</v>
      </c>
      <c r="L10" s="471">
        <f>'BIZ kWh ENTRY'!BZ93</f>
        <v>0</v>
      </c>
      <c r="M10" s="471">
        <f>'BIZ kWh ENTRY'!CA93</f>
        <v>0</v>
      </c>
      <c r="N10" s="471">
        <f>SUM('BIZ kWh ENTRY'!CB93:CH93)</f>
        <v>0</v>
      </c>
      <c r="O10" s="109"/>
      <c r="P10" s="109"/>
      <c r="Q10" s="109"/>
      <c r="R10" s="109"/>
      <c r="S10" s="109"/>
      <c r="T10" s="109"/>
      <c r="U10" s="109"/>
      <c r="V10" s="109"/>
      <c r="W10" s="109"/>
      <c r="X10" s="109"/>
      <c r="Y10" s="109"/>
      <c r="Z10" s="109"/>
      <c r="AA10" s="109"/>
    </row>
    <row r="11" spans="1:29" x14ac:dyDescent="0.25">
      <c r="A11" s="731"/>
      <c r="B11" s="6" t="s">
        <v>5</v>
      </c>
      <c r="C11" s="471">
        <f>'BIZ kWh ENTRY'!BQ94</f>
        <v>0</v>
      </c>
      <c r="D11" s="471">
        <f>'BIZ kWh ENTRY'!BR94</f>
        <v>0</v>
      </c>
      <c r="E11" s="471">
        <f>'BIZ kWh ENTRY'!BS94</f>
        <v>0</v>
      </c>
      <c r="F11" s="471">
        <f>'BIZ kWh ENTRY'!BT94</f>
        <v>0</v>
      </c>
      <c r="G11" s="471">
        <f>'BIZ kWh ENTRY'!BU94</f>
        <v>0</v>
      </c>
      <c r="H11" s="471">
        <f>'BIZ kWh ENTRY'!BV94</f>
        <v>0</v>
      </c>
      <c r="I11" s="471">
        <f>'BIZ kWh ENTRY'!BW94</f>
        <v>0</v>
      </c>
      <c r="J11" s="471">
        <f>'BIZ kWh ENTRY'!BX94</f>
        <v>0</v>
      </c>
      <c r="K11" s="471">
        <f>'BIZ kWh ENTRY'!BY94</f>
        <v>0</v>
      </c>
      <c r="L11" s="471">
        <f>'BIZ kWh ENTRY'!BZ94</f>
        <v>0</v>
      </c>
      <c r="M11" s="471">
        <f>'BIZ kWh ENTRY'!CA94</f>
        <v>0</v>
      </c>
      <c r="N11" s="471">
        <f>SUM('BIZ kWh ENTRY'!CB94:CH94)</f>
        <v>0</v>
      </c>
      <c r="O11" s="109"/>
      <c r="P11" s="109"/>
      <c r="Q11" s="109"/>
      <c r="R11" s="109"/>
      <c r="S11" s="109"/>
      <c r="T11" s="109"/>
      <c r="U11" s="109"/>
      <c r="V11" s="109"/>
      <c r="W11" s="109"/>
      <c r="X11" s="109"/>
      <c r="Y11" s="109"/>
      <c r="Z11" s="109"/>
      <c r="AA11" s="109"/>
    </row>
    <row r="12" spans="1:29" x14ac:dyDescent="0.25">
      <c r="A12" s="731"/>
      <c r="B12" s="6" t="s">
        <v>21</v>
      </c>
      <c r="C12" s="471">
        <f>'BIZ kWh ENTRY'!BQ95</f>
        <v>0</v>
      </c>
      <c r="D12" s="471">
        <f>'BIZ kWh ENTRY'!BR95</f>
        <v>0</v>
      </c>
      <c r="E12" s="471">
        <f>'BIZ kWh ENTRY'!BS95</f>
        <v>0</v>
      </c>
      <c r="F12" s="471">
        <f>'BIZ kWh ENTRY'!BT95</f>
        <v>0</v>
      </c>
      <c r="G12" s="471">
        <f>'BIZ kWh ENTRY'!BU95</f>
        <v>0</v>
      </c>
      <c r="H12" s="471">
        <f>'BIZ kWh ENTRY'!BV95</f>
        <v>0</v>
      </c>
      <c r="I12" s="471">
        <f>'BIZ kWh ENTRY'!BW95</f>
        <v>0</v>
      </c>
      <c r="J12" s="471">
        <f>'BIZ kWh ENTRY'!BX95</f>
        <v>0</v>
      </c>
      <c r="K12" s="471">
        <f>'BIZ kWh ENTRY'!BY95</f>
        <v>0</v>
      </c>
      <c r="L12" s="471">
        <f>'BIZ kWh ENTRY'!BZ95</f>
        <v>0</v>
      </c>
      <c r="M12" s="471">
        <f>'BIZ kWh ENTRY'!CA95</f>
        <v>0</v>
      </c>
      <c r="N12" s="471">
        <f>SUM('BIZ kWh ENTRY'!CB95:CH95)</f>
        <v>0</v>
      </c>
      <c r="O12" s="109"/>
      <c r="P12" s="109"/>
      <c r="Q12" s="109"/>
      <c r="R12" s="109"/>
      <c r="S12" s="109"/>
      <c r="T12" s="109"/>
      <c r="U12" s="109"/>
      <c r="V12" s="109"/>
      <c r="W12" s="109"/>
      <c r="X12" s="109"/>
      <c r="Y12" s="109"/>
      <c r="Z12" s="109"/>
      <c r="AA12" s="109"/>
    </row>
    <row r="13" spans="1:29" x14ac:dyDescent="0.25">
      <c r="A13" s="731"/>
      <c r="B13" s="6" t="s">
        <v>22</v>
      </c>
      <c r="C13" s="471">
        <f>'BIZ kWh ENTRY'!BQ96</f>
        <v>0</v>
      </c>
      <c r="D13" s="471">
        <f>'BIZ kWh ENTRY'!BR96</f>
        <v>0</v>
      </c>
      <c r="E13" s="471">
        <f>'BIZ kWh ENTRY'!BS96</f>
        <v>0</v>
      </c>
      <c r="F13" s="471">
        <f>'BIZ kWh ENTRY'!BT96</f>
        <v>0</v>
      </c>
      <c r="G13" s="471">
        <f>'BIZ kWh ENTRY'!BU96</f>
        <v>0</v>
      </c>
      <c r="H13" s="471">
        <f>'BIZ kWh ENTRY'!BV96</f>
        <v>0</v>
      </c>
      <c r="I13" s="471">
        <f>'BIZ kWh ENTRY'!BW96</f>
        <v>0</v>
      </c>
      <c r="J13" s="471">
        <f>'BIZ kWh ENTRY'!BX96</f>
        <v>0</v>
      </c>
      <c r="K13" s="471">
        <f>'BIZ kWh ENTRY'!BY96</f>
        <v>0</v>
      </c>
      <c r="L13" s="471">
        <f>'BIZ kWh ENTRY'!BZ96</f>
        <v>0</v>
      </c>
      <c r="M13" s="471">
        <f>'BIZ kWh ENTRY'!CA96</f>
        <v>0</v>
      </c>
      <c r="N13" s="471">
        <f>SUM('BIZ kWh ENTRY'!CB96:CH96)</f>
        <v>0</v>
      </c>
      <c r="O13" s="109"/>
      <c r="P13" s="109"/>
      <c r="Q13" s="109"/>
      <c r="R13" s="109"/>
      <c r="S13" s="109"/>
      <c r="T13" s="109"/>
      <c r="U13" s="109"/>
      <c r="V13" s="109"/>
      <c r="W13" s="109"/>
      <c r="X13" s="109"/>
      <c r="Y13" s="109"/>
      <c r="Z13" s="109"/>
      <c r="AA13" s="109"/>
    </row>
    <row r="14" spans="1:29" x14ac:dyDescent="0.25">
      <c r="A14" s="731"/>
      <c r="B14" s="6" t="s">
        <v>7</v>
      </c>
      <c r="C14" s="471">
        <f>'BIZ kWh ENTRY'!BQ97</f>
        <v>0</v>
      </c>
      <c r="D14" s="471">
        <f>'BIZ kWh ENTRY'!BR97</f>
        <v>0</v>
      </c>
      <c r="E14" s="471">
        <f>'BIZ kWh ENTRY'!BS97</f>
        <v>0</v>
      </c>
      <c r="F14" s="471">
        <f>'BIZ kWh ENTRY'!BT97</f>
        <v>0</v>
      </c>
      <c r="G14" s="471">
        <f>'BIZ kWh ENTRY'!BU97</f>
        <v>0</v>
      </c>
      <c r="H14" s="471">
        <f>'BIZ kWh ENTRY'!BV97</f>
        <v>0</v>
      </c>
      <c r="I14" s="471">
        <f>'BIZ kWh ENTRY'!BW97</f>
        <v>0</v>
      </c>
      <c r="J14" s="471">
        <f>'BIZ kWh ENTRY'!BX97</f>
        <v>0</v>
      </c>
      <c r="K14" s="471">
        <f>'BIZ kWh ENTRY'!BY97</f>
        <v>0</v>
      </c>
      <c r="L14" s="471">
        <f>'BIZ kWh ENTRY'!BZ97</f>
        <v>0</v>
      </c>
      <c r="M14" s="471">
        <f>'BIZ kWh ENTRY'!CA97</f>
        <v>0</v>
      </c>
      <c r="N14" s="471">
        <f>SUM('BIZ kWh ENTRY'!CB97:CH97)</f>
        <v>0</v>
      </c>
      <c r="O14" s="109"/>
      <c r="P14" s="109"/>
      <c r="Q14" s="109"/>
      <c r="R14" s="109"/>
      <c r="S14" s="109"/>
      <c r="T14" s="109"/>
      <c r="U14" s="109"/>
      <c r="V14" s="109"/>
      <c r="W14" s="109"/>
      <c r="X14" s="109"/>
      <c r="Y14" s="109"/>
      <c r="Z14" s="109"/>
      <c r="AA14" s="109"/>
    </row>
    <row r="15" spans="1:29" x14ac:dyDescent="0.25">
      <c r="A15" s="731"/>
      <c r="B15" s="6" t="s">
        <v>8</v>
      </c>
      <c r="C15" s="471">
        <f>'BIZ kWh ENTRY'!BQ98</f>
        <v>0</v>
      </c>
      <c r="D15" s="471">
        <f>'BIZ kWh ENTRY'!BR98</f>
        <v>0</v>
      </c>
      <c r="E15" s="471">
        <f>'BIZ kWh ENTRY'!BS98</f>
        <v>0</v>
      </c>
      <c r="F15" s="471">
        <f>'BIZ kWh ENTRY'!BT98</f>
        <v>0</v>
      </c>
      <c r="G15" s="471">
        <f>'BIZ kWh ENTRY'!BU98</f>
        <v>0</v>
      </c>
      <c r="H15" s="471">
        <f>'BIZ kWh ENTRY'!BV98</f>
        <v>0</v>
      </c>
      <c r="I15" s="471">
        <f>'BIZ kWh ENTRY'!BW98</f>
        <v>0</v>
      </c>
      <c r="J15" s="471">
        <f>'BIZ kWh ENTRY'!BX98</f>
        <v>0</v>
      </c>
      <c r="K15" s="471">
        <f>'BIZ kWh ENTRY'!BY98</f>
        <v>0</v>
      </c>
      <c r="L15" s="471">
        <f>'BIZ kWh ENTRY'!BZ98</f>
        <v>0</v>
      </c>
      <c r="M15" s="471">
        <f>'BIZ kWh ENTRY'!CA98</f>
        <v>0</v>
      </c>
      <c r="N15" s="471">
        <f>SUM('BIZ kWh ENTRY'!CB98:CH98)</f>
        <v>0</v>
      </c>
      <c r="O15" s="109"/>
      <c r="P15" s="109"/>
      <c r="Q15" s="109"/>
      <c r="R15" s="109"/>
      <c r="S15" s="109"/>
      <c r="T15" s="109"/>
      <c r="U15" s="109"/>
      <c r="V15" s="109"/>
      <c r="W15" s="109"/>
      <c r="X15" s="109"/>
      <c r="Y15" s="109"/>
      <c r="Z15" s="109"/>
      <c r="AA15" s="109"/>
    </row>
    <row r="16" spans="1:29" x14ac:dyDescent="0.25">
      <c r="A16" s="731"/>
      <c r="B16" s="6" t="s">
        <v>11</v>
      </c>
      <c r="C16" s="2"/>
      <c r="D16" s="2"/>
      <c r="E16" s="165"/>
      <c r="F16" s="165"/>
      <c r="G16" s="165"/>
      <c r="H16" s="165"/>
      <c r="I16" s="165"/>
      <c r="J16" s="165"/>
      <c r="K16" s="165"/>
      <c r="L16" s="165"/>
      <c r="M16" s="165"/>
      <c r="N16" s="165"/>
      <c r="O16" s="109"/>
      <c r="P16" s="109"/>
      <c r="Q16" s="109"/>
      <c r="R16" s="109"/>
      <c r="S16" s="109"/>
      <c r="T16" s="109"/>
      <c r="U16" s="109"/>
      <c r="V16" s="109"/>
      <c r="W16" s="109"/>
      <c r="X16" s="109"/>
      <c r="Y16" s="109"/>
      <c r="Z16" s="109"/>
      <c r="AA16" s="109"/>
    </row>
    <row r="17" spans="1:27" ht="15.75" thickBot="1" x14ac:dyDescent="0.3">
      <c r="A17" s="732"/>
      <c r="B17" s="136" t="str">
        <f>'LI 1M - RES'!B14</f>
        <v>Monthly kWh</v>
      </c>
      <c r="C17" s="166">
        <f>SUM(C3:C16)</f>
        <v>0</v>
      </c>
      <c r="D17" s="166">
        <f t="shared" ref="D17:AA17" si="0">SUM(D3:D16)</f>
        <v>0</v>
      </c>
      <c r="E17" s="166">
        <f t="shared" si="0"/>
        <v>0</v>
      </c>
      <c r="F17" s="166">
        <f t="shared" si="0"/>
        <v>0</v>
      </c>
      <c r="G17" s="166">
        <f t="shared" si="0"/>
        <v>0</v>
      </c>
      <c r="H17" s="166">
        <f t="shared" si="0"/>
        <v>0</v>
      </c>
      <c r="I17" s="166">
        <f t="shared" si="0"/>
        <v>0</v>
      </c>
      <c r="J17" s="166">
        <f t="shared" si="0"/>
        <v>0</v>
      </c>
      <c r="K17" s="166">
        <f t="shared" si="0"/>
        <v>0</v>
      </c>
      <c r="L17" s="166">
        <f t="shared" si="0"/>
        <v>0</v>
      </c>
      <c r="M17" s="166">
        <f t="shared" si="0"/>
        <v>0</v>
      </c>
      <c r="N17" s="166">
        <f t="shared" si="0"/>
        <v>0</v>
      </c>
      <c r="O17" s="167">
        <f t="shared" si="0"/>
        <v>0</v>
      </c>
      <c r="P17" s="167">
        <f t="shared" si="0"/>
        <v>0</v>
      </c>
      <c r="Q17" s="167">
        <f t="shared" si="0"/>
        <v>0</v>
      </c>
      <c r="R17" s="167">
        <f t="shared" si="0"/>
        <v>0</v>
      </c>
      <c r="S17" s="167">
        <f t="shared" si="0"/>
        <v>0</v>
      </c>
      <c r="T17" s="167">
        <f t="shared" si="0"/>
        <v>0</v>
      </c>
      <c r="U17" s="167">
        <f t="shared" si="0"/>
        <v>0</v>
      </c>
      <c r="V17" s="167">
        <f t="shared" si="0"/>
        <v>0</v>
      </c>
      <c r="W17" s="167">
        <f t="shared" si="0"/>
        <v>0</v>
      </c>
      <c r="X17" s="167">
        <f t="shared" si="0"/>
        <v>0</v>
      </c>
      <c r="Y17" s="167">
        <f t="shared" si="0"/>
        <v>0</v>
      </c>
      <c r="Z17" s="167">
        <f t="shared" si="0"/>
        <v>0</v>
      </c>
      <c r="AA17" s="167">
        <f t="shared" si="0"/>
        <v>0</v>
      </c>
    </row>
    <row r="18" spans="1:27" x14ac:dyDescent="0.25">
      <c r="A18" s="300"/>
      <c r="B18" s="301"/>
      <c r="C18" s="302"/>
      <c r="D18" s="301"/>
      <c r="E18" s="302"/>
      <c r="F18" s="301"/>
      <c r="G18" s="301"/>
      <c r="H18" s="302"/>
      <c r="I18" s="301"/>
      <c r="J18" s="301"/>
      <c r="K18" s="302"/>
      <c r="L18" s="301"/>
      <c r="M18" s="301"/>
      <c r="N18" s="301"/>
      <c r="O18" s="301"/>
      <c r="P18" s="301"/>
      <c r="Q18" s="302"/>
      <c r="R18" s="301"/>
      <c r="S18" s="301"/>
      <c r="T18" s="302"/>
      <c r="U18" s="301"/>
      <c r="V18" s="301"/>
      <c r="W18" s="302"/>
      <c r="X18" s="301"/>
      <c r="Y18" s="301"/>
      <c r="Z18" s="302"/>
      <c r="AA18" s="301"/>
    </row>
    <row r="19" spans="1:27" ht="15.75" thickBot="1" x14ac:dyDescent="0.3">
      <c r="C19" s="222"/>
      <c r="D19" s="222"/>
      <c r="E19" s="222"/>
      <c r="F19" s="222"/>
      <c r="G19" s="222"/>
      <c r="H19" s="222"/>
      <c r="I19" s="222"/>
      <c r="J19" s="222"/>
      <c r="K19" s="222"/>
      <c r="L19" s="222"/>
      <c r="M19" s="222"/>
      <c r="N19" s="222"/>
      <c r="O19" s="222"/>
      <c r="P19" s="222"/>
      <c r="Q19" s="222"/>
      <c r="R19" s="222"/>
      <c r="S19" s="222"/>
      <c r="T19" s="222"/>
      <c r="U19" s="222"/>
      <c r="V19" s="222"/>
      <c r="W19" s="222"/>
      <c r="X19" s="222"/>
      <c r="Y19" s="222"/>
      <c r="Z19" s="222"/>
      <c r="AA19" s="222"/>
    </row>
    <row r="20" spans="1:27" ht="16.350000000000001" customHeight="1" thickBot="1" x14ac:dyDescent="0.3">
      <c r="A20" s="733" t="s">
        <v>205</v>
      </c>
      <c r="B20" s="313" t="str">
        <f t="shared" ref="B20" si="1">B2</f>
        <v>End Use</v>
      </c>
      <c r="C20" s="102">
        <f>C$2</f>
        <v>45658</v>
      </c>
      <c r="D20" s="102">
        <f t="shared" ref="D20:AA20" si="2">D$2</f>
        <v>45689</v>
      </c>
      <c r="E20" s="102">
        <f t="shared" si="2"/>
        <v>45717</v>
      </c>
      <c r="F20" s="102">
        <f t="shared" si="2"/>
        <v>45748</v>
      </c>
      <c r="G20" s="102">
        <f t="shared" si="2"/>
        <v>45778</v>
      </c>
      <c r="H20" s="102">
        <f t="shared" si="2"/>
        <v>45809</v>
      </c>
      <c r="I20" s="102">
        <f t="shared" si="2"/>
        <v>45839</v>
      </c>
      <c r="J20" s="102">
        <f t="shared" si="2"/>
        <v>45870</v>
      </c>
      <c r="K20" s="102">
        <f t="shared" si="2"/>
        <v>45901</v>
      </c>
      <c r="L20" s="102">
        <f t="shared" si="2"/>
        <v>45931</v>
      </c>
      <c r="M20" s="102">
        <f t="shared" si="2"/>
        <v>45962</v>
      </c>
      <c r="N20" s="102">
        <f t="shared" si="2"/>
        <v>45992</v>
      </c>
      <c r="O20" s="102">
        <f t="shared" si="2"/>
        <v>46023</v>
      </c>
      <c r="P20" s="102">
        <f t="shared" si="2"/>
        <v>46054</v>
      </c>
      <c r="Q20" s="102">
        <f t="shared" si="2"/>
        <v>46082</v>
      </c>
      <c r="R20" s="102">
        <f t="shared" si="2"/>
        <v>46113</v>
      </c>
      <c r="S20" s="102">
        <f t="shared" si="2"/>
        <v>46143</v>
      </c>
      <c r="T20" s="102">
        <f t="shared" si="2"/>
        <v>46174</v>
      </c>
      <c r="U20" s="102">
        <f t="shared" si="2"/>
        <v>46204</v>
      </c>
      <c r="V20" s="102">
        <f t="shared" si="2"/>
        <v>46235</v>
      </c>
      <c r="W20" s="102">
        <f t="shared" si="2"/>
        <v>46266</v>
      </c>
      <c r="X20" s="102">
        <f t="shared" si="2"/>
        <v>46296</v>
      </c>
      <c r="Y20" s="102">
        <f t="shared" si="2"/>
        <v>46327</v>
      </c>
      <c r="Z20" s="102">
        <f t="shared" si="2"/>
        <v>46357</v>
      </c>
      <c r="AA20" s="102">
        <f t="shared" si="2"/>
        <v>46388</v>
      </c>
    </row>
    <row r="21" spans="1:27" ht="15" customHeight="1" x14ac:dyDescent="0.25">
      <c r="A21" s="734"/>
      <c r="B21" s="312" t="str">
        <f t="shared" ref="B21:C35" si="3">B3</f>
        <v>Air Comp</v>
      </c>
      <c r="C21" s="2">
        <f>C3</f>
        <v>0</v>
      </c>
      <c r="D21" s="2">
        <f>IF(SUM($C$17:$N$17)=0,0,C21+D3)</f>
        <v>0</v>
      </c>
      <c r="E21" s="2">
        <f t="shared" ref="E21:AA21" si="4">IF(SUM($C$17:$N$17)=0,0,D21+E3)</f>
        <v>0</v>
      </c>
      <c r="F21" s="2">
        <f t="shared" si="4"/>
        <v>0</v>
      </c>
      <c r="G21" s="2">
        <f t="shared" si="4"/>
        <v>0</v>
      </c>
      <c r="H21" s="2">
        <f t="shared" si="4"/>
        <v>0</v>
      </c>
      <c r="I21" s="2">
        <f t="shared" si="4"/>
        <v>0</v>
      </c>
      <c r="J21" s="2">
        <f t="shared" si="4"/>
        <v>0</v>
      </c>
      <c r="K21" s="2">
        <f t="shared" si="4"/>
        <v>0</v>
      </c>
      <c r="L21" s="2">
        <f t="shared" si="4"/>
        <v>0</v>
      </c>
      <c r="M21" s="2">
        <f t="shared" si="4"/>
        <v>0</v>
      </c>
      <c r="N21" s="2">
        <f t="shared" si="4"/>
        <v>0</v>
      </c>
      <c r="O21" s="2">
        <f t="shared" si="4"/>
        <v>0</v>
      </c>
      <c r="P21" s="2">
        <f t="shared" si="4"/>
        <v>0</v>
      </c>
      <c r="Q21" s="2">
        <f t="shared" si="4"/>
        <v>0</v>
      </c>
      <c r="R21" s="2">
        <f t="shared" si="4"/>
        <v>0</v>
      </c>
      <c r="S21" s="2">
        <f t="shared" si="4"/>
        <v>0</v>
      </c>
      <c r="T21" s="2">
        <f t="shared" si="4"/>
        <v>0</v>
      </c>
      <c r="U21" s="2">
        <f t="shared" si="4"/>
        <v>0</v>
      </c>
      <c r="V21" s="2">
        <f t="shared" si="4"/>
        <v>0</v>
      </c>
      <c r="W21" s="2">
        <f t="shared" si="4"/>
        <v>0</v>
      </c>
      <c r="X21" s="2">
        <f t="shared" si="4"/>
        <v>0</v>
      </c>
      <c r="Y21" s="2">
        <f t="shared" si="4"/>
        <v>0</v>
      </c>
      <c r="Z21" s="2">
        <f t="shared" si="4"/>
        <v>0</v>
      </c>
      <c r="AA21" s="2">
        <f t="shared" si="4"/>
        <v>0</v>
      </c>
    </row>
    <row r="22" spans="1:27" x14ac:dyDescent="0.25">
      <c r="A22" s="734"/>
      <c r="B22" s="7" t="str">
        <f t="shared" si="3"/>
        <v>Building Shell</v>
      </c>
      <c r="C22" s="2">
        <f t="shared" si="3"/>
        <v>0</v>
      </c>
      <c r="D22" s="2">
        <f t="shared" ref="D22:AA22" si="5">IF(SUM($C$17:$N$17)=0,0,C22+D4)</f>
        <v>0</v>
      </c>
      <c r="E22" s="2">
        <f t="shared" si="5"/>
        <v>0</v>
      </c>
      <c r="F22" s="2">
        <f t="shared" si="5"/>
        <v>0</v>
      </c>
      <c r="G22" s="2">
        <f t="shared" si="5"/>
        <v>0</v>
      </c>
      <c r="H22" s="2">
        <f t="shared" si="5"/>
        <v>0</v>
      </c>
      <c r="I22" s="2">
        <f t="shared" si="5"/>
        <v>0</v>
      </c>
      <c r="J22" s="2">
        <f t="shared" si="5"/>
        <v>0</v>
      </c>
      <c r="K22" s="2">
        <f t="shared" si="5"/>
        <v>0</v>
      </c>
      <c r="L22" s="2">
        <f t="shared" si="5"/>
        <v>0</v>
      </c>
      <c r="M22" s="2">
        <f t="shared" si="5"/>
        <v>0</v>
      </c>
      <c r="N22" s="2">
        <f t="shared" si="5"/>
        <v>0</v>
      </c>
      <c r="O22" s="2">
        <f t="shared" si="5"/>
        <v>0</v>
      </c>
      <c r="P22" s="2">
        <f t="shared" si="5"/>
        <v>0</v>
      </c>
      <c r="Q22" s="2">
        <f t="shared" si="5"/>
        <v>0</v>
      </c>
      <c r="R22" s="2">
        <f t="shared" si="5"/>
        <v>0</v>
      </c>
      <c r="S22" s="2">
        <f t="shared" si="5"/>
        <v>0</v>
      </c>
      <c r="T22" s="2">
        <f t="shared" si="5"/>
        <v>0</v>
      </c>
      <c r="U22" s="2">
        <f t="shared" si="5"/>
        <v>0</v>
      </c>
      <c r="V22" s="2">
        <f t="shared" si="5"/>
        <v>0</v>
      </c>
      <c r="W22" s="2">
        <f t="shared" si="5"/>
        <v>0</v>
      </c>
      <c r="X22" s="2">
        <f t="shared" si="5"/>
        <v>0</v>
      </c>
      <c r="Y22" s="2">
        <f t="shared" si="5"/>
        <v>0</v>
      </c>
      <c r="Z22" s="2">
        <f t="shared" si="5"/>
        <v>0</v>
      </c>
      <c r="AA22" s="2">
        <f t="shared" si="5"/>
        <v>0</v>
      </c>
    </row>
    <row r="23" spans="1:27" x14ac:dyDescent="0.25">
      <c r="A23" s="734"/>
      <c r="B23" s="6" t="str">
        <f t="shared" si="3"/>
        <v>Cooking</v>
      </c>
      <c r="C23" s="2">
        <f t="shared" si="3"/>
        <v>0</v>
      </c>
      <c r="D23" s="2">
        <f t="shared" ref="D23:AA23" si="6">IF(SUM($C$17:$N$17)=0,0,C23+D5)</f>
        <v>0</v>
      </c>
      <c r="E23" s="2">
        <f t="shared" si="6"/>
        <v>0</v>
      </c>
      <c r="F23" s="2">
        <f t="shared" si="6"/>
        <v>0</v>
      </c>
      <c r="G23" s="2">
        <f t="shared" si="6"/>
        <v>0</v>
      </c>
      <c r="H23" s="2">
        <f t="shared" si="6"/>
        <v>0</v>
      </c>
      <c r="I23" s="2">
        <f t="shared" si="6"/>
        <v>0</v>
      </c>
      <c r="J23" s="2">
        <f t="shared" si="6"/>
        <v>0</v>
      </c>
      <c r="K23" s="2">
        <f t="shared" si="6"/>
        <v>0</v>
      </c>
      <c r="L23" s="2">
        <f t="shared" si="6"/>
        <v>0</v>
      </c>
      <c r="M23" s="2">
        <f t="shared" si="6"/>
        <v>0</v>
      </c>
      <c r="N23" s="2">
        <f t="shared" si="6"/>
        <v>0</v>
      </c>
      <c r="O23" s="2">
        <f t="shared" si="6"/>
        <v>0</v>
      </c>
      <c r="P23" s="2">
        <f t="shared" si="6"/>
        <v>0</v>
      </c>
      <c r="Q23" s="2">
        <f t="shared" si="6"/>
        <v>0</v>
      </c>
      <c r="R23" s="2">
        <f t="shared" si="6"/>
        <v>0</v>
      </c>
      <c r="S23" s="2">
        <f t="shared" si="6"/>
        <v>0</v>
      </c>
      <c r="T23" s="2">
        <f t="shared" si="6"/>
        <v>0</v>
      </c>
      <c r="U23" s="2">
        <f t="shared" si="6"/>
        <v>0</v>
      </c>
      <c r="V23" s="2">
        <f t="shared" si="6"/>
        <v>0</v>
      </c>
      <c r="W23" s="2">
        <f t="shared" si="6"/>
        <v>0</v>
      </c>
      <c r="X23" s="2">
        <f t="shared" si="6"/>
        <v>0</v>
      </c>
      <c r="Y23" s="2">
        <f t="shared" si="6"/>
        <v>0</v>
      </c>
      <c r="Z23" s="2">
        <f t="shared" si="6"/>
        <v>0</v>
      </c>
      <c r="AA23" s="2">
        <f t="shared" si="6"/>
        <v>0</v>
      </c>
    </row>
    <row r="24" spans="1:27" x14ac:dyDescent="0.25">
      <c r="A24" s="734"/>
      <c r="B24" s="6" t="str">
        <f t="shared" si="3"/>
        <v>Cooling</v>
      </c>
      <c r="C24" s="2">
        <f t="shared" si="3"/>
        <v>0</v>
      </c>
      <c r="D24" s="2">
        <f t="shared" ref="D24:AA24" si="7">IF(SUM($C$17:$N$17)=0,0,C24+D6)</f>
        <v>0</v>
      </c>
      <c r="E24" s="2">
        <f t="shared" si="7"/>
        <v>0</v>
      </c>
      <c r="F24" s="2">
        <f t="shared" si="7"/>
        <v>0</v>
      </c>
      <c r="G24" s="2">
        <f t="shared" si="7"/>
        <v>0</v>
      </c>
      <c r="H24" s="2">
        <f t="shared" si="7"/>
        <v>0</v>
      </c>
      <c r="I24" s="2">
        <f t="shared" si="7"/>
        <v>0</v>
      </c>
      <c r="J24" s="2">
        <f t="shared" si="7"/>
        <v>0</v>
      </c>
      <c r="K24" s="2">
        <f t="shared" si="7"/>
        <v>0</v>
      </c>
      <c r="L24" s="2">
        <f t="shared" si="7"/>
        <v>0</v>
      </c>
      <c r="M24" s="2">
        <f t="shared" si="7"/>
        <v>0</v>
      </c>
      <c r="N24" s="2">
        <f t="shared" si="7"/>
        <v>0</v>
      </c>
      <c r="O24" s="2">
        <f t="shared" si="7"/>
        <v>0</v>
      </c>
      <c r="P24" s="2">
        <f t="shared" si="7"/>
        <v>0</v>
      </c>
      <c r="Q24" s="2">
        <f t="shared" si="7"/>
        <v>0</v>
      </c>
      <c r="R24" s="2">
        <f t="shared" si="7"/>
        <v>0</v>
      </c>
      <c r="S24" s="2">
        <f t="shared" si="7"/>
        <v>0</v>
      </c>
      <c r="T24" s="2">
        <f t="shared" si="7"/>
        <v>0</v>
      </c>
      <c r="U24" s="2">
        <f t="shared" si="7"/>
        <v>0</v>
      </c>
      <c r="V24" s="2">
        <f t="shared" si="7"/>
        <v>0</v>
      </c>
      <c r="W24" s="2">
        <f t="shared" si="7"/>
        <v>0</v>
      </c>
      <c r="X24" s="2">
        <f t="shared" si="7"/>
        <v>0</v>
      </c>
      <c r="Y24" s="2">
        <f t="shared" si="7"/>
        <v>0</v>
      </c>
      <c r="Z24" s="2">
        <f t="shared" si="7"/>
        <v>0</v>
      </c>
      <c r="AA24" s="2">
        <f t="shared" si="7"/>
        <v>0</v>
      </c>
    </row>
    <row r="25" spans="1:27" x14ac:dyDescent="0.25">
      <c r="A25" s="734"/>
      <c r="B25" s="7" t="str">
        <f t="shared" si="3"/>
        <v>Ext Lighting</v>
      </c>
      <c r="C25" s="2">
        <f t="shared" si="3"/>
        <v>0</v>
      </c>
      <c r="D25" s="2">
        <f t="shared" ref="D25:AA25" si="8">IF(SUM($C$17:$N$17)=0,0,C25+D7)</f>
        <v>0</v>
      </c>
      <c r="E25" s="2">
        <f t="shared" si="8"/>
        <v>0</v>
      </c>
      <c r="F25" s="2">
        <f t="shared" si="8"/>
        <v>0</v>
      </c>
      <c r="G25" s="2">
        <f t="shared" si="8"/>
        <v>0</v>
      </c>
      <c r="H25" s="2">
        <f t="shared" si="8"/>
        <v>0</v>
      </c>
      <c r="I25" s="2">
        <f t="shared" si="8"/>
        <v>0</v>
      </c>
      <c r="J25" s="2">
        <f t="shared" si="8"/>
        <v>0</v>
      </c>
      <c r="K25" s="2">
        <f t="shared" si="8"/>
        <v>0</v>
      </c>
      <c r="L25" s="2">
        <f t="shared" si="8"/>
        <v>0</v>
      </c>
      <c r="M25" s="2">
        <f t="shared" si="8"/>
        <v>0</v>
      </c>
      <c r="N25" s="2">
        <f t="shared" si="8"/>
        <v>0</v>
      </c>
      <c r="O25" s="2">
        <f t="shared" si="8"/>
        <v>0</v>
      </c>
      <c r="P25" s="2">
        <f t="shared" si="8"/>
        <v>0</v>
      </c>
      <c r="Q25" s="2">
        <f t="shared" si="8"/>
        <v>0</v>
      </c>
      <c r="R25" s="2">
        <f t="shared" si="8"/>
        <v>0</v>
      </c>
      <c r="S25" s="2">
        <f t="shared" si="8"/>
        <v>0</v>
      </c>
      <c r="T25" s="2">
        <f t="shared" si="8"/>
        <v>0</v>
      </c>
      <c r="U25" s="2">
        <f t="shared" si="8"/>
        <v>0</v>
      </c>
      <c r="V25" s="2">
        <f t="shared" si="8"/>
        <v>0</v>
      </c>
      <c r="W25" s="2">
        <f t="shared" si="8"/>
        <v>0</v>
      </c>
      <c r="X25" s="2">
        <f t="shared" si="8"/>
        <v>0</v>
      </c>
      <c r="Y25" s="2">
        <f t="shared" si="8"/>
        <v>0</v>
      </c>
      <c r="Z25" s="2">
        <f t="shared" si="8"/>
        <v>0</v>
      </c>
      <c r="AA25" s="2">
        <f t="shared" si="8"/>
        <v>0</v>
      </c>
    </row>
    <row r="26" spans="1:27" x14ac:dyDescent="0.25">
      <c r="A26" s="734"/>
      <c r="B26" s="6" t="str">
        <f t="shared" si="3"/>
        <v>Heating</v>
      </c>
      <c r="C26" s="2">
        <f t="shared" si="3"/>
        <v>0</v>
      </c>
      <c r="D26" s="2">
        <f t="shared" ref="D26:AA26" si="9">IF(SUM($C$17:$N$17)=0,0,C26+D8)</f>
        <v>0</v>
      </c>
      <c r="E26" s="2">
        <f t="shared" si="9"/>
        <v>0</v>
      </c>
      <c r="F26" s="2">
        <f t="shared" si="9"/>
        <v>0</v>
      </c>
      <c r="G26" s="2">
        <f t="shared" si="9"/>
        <v>0</v>
      </c>
      <c r="H26" s="2">
        <f t="shared" si="9"/>
        <v>0</v>
      </c>
      <c r="I26" s="2">
        <f t="shared" si="9"/>
        <v>0</v>
      </c>
      <c r="J26" s="2">
        <f t="shared" si="9"/>
        <v>0</v>
      </c>
      <c r="K26" s="2">
        <f t="shared" si="9"/>
        <v>0</v>
      </c>
      <c r="L26" s="2">
        <f t="shared" si="9"/>
        <v>0</v>
      </c>
      <c r="M26" s="2">
        <f t="shared" si="9"/>
        <v>0</v>
      </c>
      <c r="N26" s="2">
        <f t="shared" si="9"/>
        <v>0</v>
      </c>
      <c r="O26" s="2">
        <f t="shared" si="9"/>
        <v>0</v>
      </c>
      <c r="P26" s="2">
        <f t="shared" si="9"/>
        <v>0</v>
      </c>
      <c r="Q26" s="2">
        <f t="shared" si="9"/>
        <v>0</v>
      </c>
      <c r="R26" s="2">
        <f t="shared" si="9"/>
        <v>0</v>
      </c>
      <c r="S26" s="2">
        <f t="shared" si="9"/>
        <v>0</v>
      </c>
      <c r="T26" s="2">
        <f t="shared" si="9"/>
        <v>0</v>
      </c>
      <c r="U26" s="2">
        <f t="shared" si="9"/>
        <v>0</v>
      </c>
      <c r="V26" s="2">
        <f t="shared" si="9"/>
        <v>0</v>
      </c>
      <c r="W26" s="2">
        <f t="shared" si="9"/>
        <v>0</v>
      </c>
      <c r="X26" s="2">
        <f t="shared" si="9"/>
        <v>0</v>
      </c>
      <c r="Y26" s="2">
        <f t="shared" si="9"/>
        <v>0</v>
      </c>
      <c r="Z26" s="2">
        <f t="shared" si="9"/>
        <v>0</v>
      </c>
      <c r="AA26" s="2">
        <f t="shared" si="9"/>
        <v>0</v>
      </c>
    </row>
    <row r="27" spans="1:27" x14ac:dyDescent="0.25">
      <c r="A27" s="734"/>
      <c r="B27" s="6" t="str">
        <f t="shared" si="3"/>
        <v>HVAC</v>
      </c>
      <c r="C27" s="2">
        <f t="shared" si="3"/>
        <v>0</v>
      </c>
      <c r="D27" s="2">
        <f t="shared" ref="D27:AA27" si="10">IF(SUM($C$17:$N$17)=0,0,C27+D9)</f>
        <v>0</v>
      </c>
      <c r="E27" s="2">
        <f t="shared" si="10"/>
        <v>0</v>
      </c>
      <c r="F27" s="2">
        <f t="shared" si="10"/>
        <v>0</v>
      </c>
      <c r="G27" s="2">
        <f t="shared" si="10"/>
        <v>0</v>
      </c>
      <c r="H27" s="2">
        <f t="shared" si="10"/>
        <v>0</v>
      </c>
      <c r="I27" s="2">
        <f t="shared" si="10"/>
        <v>0</v>
      </c>
      <c r="J27" s="2">
        <f t="shared" si="10"/>
        <v>0</v>
      </c>
      <c r="K27" s="2">
        <f t="shared" si="10"/>
        <v>0</v>
      </c>
      <c r="L27" s="2">
        <f t="shared" si="10"/>
        <v>0</v>
      </c>
      <c r="M27" s="2">
        <f t="shared" si="10"/>
        <v>0</v>
      </c>
      <c r="N27" s="2">
        <f t="shared" si="10"/>
        <v>0</v>
      </c>
      <c r="O27" s="2">
        <f t="shared" si="10"/>
        <v>0</v>
      </c>
      <c r="P27" s="2">
        <f t="shared" si="10"/>
        <v>0</v>
      </c>
      <c r="Q27" s="2">
        <f t="shared" si="10"/>
        <v>0</v>
      </c>
      <c r="R27" s="2">
        <f t="shared" si="10"/>
        <v>0</v>
      </c>
      <c r="S27" s="2">
        <f t="shared" si="10"/>
        <v>0</v>
      </c>
      <c r="T27" s="2">
        <f t="shared" si="10"/>
        <v>0</v>
      </c>
      <c r="U27" s="2">
        <f t="shared" si="10"/>
        <v>0</v>
      </c>
      <c r="V27" s="2">
        <f t="shared" si="10"/>
        <v>0</v>
      </c>
      <c r="W27" s="2">
        <f t="shared" si="10"/>
        <v>0</v>
      </c>
      <c r="X27" s="2">
        <f t="shared" si="10"/>
        <v>0</v>
      </c>
      <c r="Y27" s="2">
        <f t="shared" si="10"/>
        <v>0</v>
      </c>
      <c r="Z27" s="2">
        <f t="shared" si="10"/>
        <v>0</v>
      </c>
      <c r="AA27" s="2">
        <f t="shared" si="10"/>
        <v>0</v>
      </c>
    </row>
    <row r="28" spans="1:27" x14ac:dyDescent="0.25">
      <c r="A28" s="734"/>
      <c r="B28" s="6" t="str">
        <f t="shared" si="3"/>
        <v>Lighting</v>
      </c>
      <c r="C28" s="2">
        <f t="shared" si="3"/>
        <v>0</v>
      </c>
      <c r="D28" s="2">
        <f t="shared" ref="D28:AA28" si="11">IF(SUM($C$17:$N$17)=0,0,C28+D10)</f>
        <v>0</v>
      </c>
      <c r="E28" s="2">
        <f t="shared" si="11"/>
        <v>0</v>
      </c>
      <c r="F28" s="2">
        <f t="shared" si="11"/>
        <v>0</v>
      </c>
      <c r="G28" s="2">
        <f t="shared" si="11"/>
        <v>0</v>
      </c>
      <c r="H28" s="2">
        <f t="shared" si="11"/>
        <v>0</v>
      </c>
      <c r="I28" s="2">
        <f t="shared" si="11"/>
        <v>0</v>
      </c>
      <c r="J28" s="2">
        <f t="shared" si="11"/>
        <v>0</v>
      </c>
      <c r="K28" s="2">
        <f t="shared" si="11"/>
        <v>0</v>
      </c>
      <c r="L28" s="2">
        <f t="shared" si="11"/>
        <v>0</v>
      </c>
      <c r="M28" s="2">
        <f t="shared" si="11"/>
        <v>0</v>
      </c>
      <c r="N28" s="2">
        <f t="shared" si="11"/>
        <v>0</v>
      </c>
      <c r="O28" s="2">
        <f t="shared" si="11"/>
        <v>0</v>
      </c>
      <c r="P28" s="2">
        <f t="shared" si="11"/>
        <v>0</v>
      </c>
      <c r="Q28" s="2">
        <f t="shared" si="11"/>
        <v>0</v>
      </c>
      <c r="R28" s="2">
        <f t="shared" si="11"/>
        <v>0</v>
      </c>
      <c r="S28" s="2">
        <f t="shared" si="11"/>
        <v>0</v>
      </c>
      <c r="T28" s="2">
        <f t="shared" si="11"/>
        <v>0</v>
      </c>
      <c r="U28" s="2">
        <f t="shared" si="11"/>
        <v>0</v>
      </c>
      <c r="V28" s="2">
        <f t="shared" si="11"/>
        <v>0</v>
      </c>
      <c r="W28" s="2">
        <f t="shared" si="11"/>
        <v>0</v>
      </c>
      <c r="X28" s="2">
        <f t="shared" si="11"/>
        <v>0</v>
      </c>
      <c r="Y28" s="2">
        <f t="shared" si="11"/>
        <v>0</v>
      </c>
      <c r="Z28" s="2">
        <f t="shared" si="11"/>
        <v>0</v>
      </c>
      <c r="AA28" s="2">
        <f t="shared" si="11"/>
        <v>0</v>
      </c>
    </row>
    <row r="29" spans="1:27" x14ac:dyDescent="0.25">
      <c r="A29" s="734"/>
      <c r="B29" s="6" t="str">
        <f t="shared" si="3"/>
        <v>Miscellaneous</v>
      </c>
      <c r="C29" s="2">
        <f t="shared" si="3"/>
        <v>0</v>
      </c>
      <c r="D29" s="2">
        <f t="shared" ref="D29:AA29" si="12">IF(SUM($C$17:$N$17)=0,0,C29+D11)</f>
        <v>0</v>
      </c>
      <c r="E29" s="2">
        <f t="shared" si="12"/>
        <v>0</v>
      </c>
      <c r="F29" s="2">
        <f t="shared" si="12"/>
        <v>0</v>
      </c>
      <c r="G29" s="2">
        <f t="shared" si="12"/>
        <v>0</v>
      </c>
      <c r="H29" s="2">
        <f t="shared" si="12"/>
        <v>0</v>
      </c>
      <c r="I29" s="2">
        <f t="shared" si="12"/>
        <v>0</v>
      </c>
      <c r="J29" s="2">
        <f t="shared" si="12"/>
        <v>0</v>
      </c>
      <c r="K29" s="2">
        <f t="shared" si="12"/>
        <v>0</v>
      </c>
      <c r="L29" s="2">
        <f t="shared" si="12"/>
        <v>0</v>
      </c>
      <c r="M29" s="2">
        <f t="shared" si="12"/>
        <v>0</v>
      </c>
      <c r="N29" s="2">
        <f t="shared" si="12"/>
        <v>0</v>
      </c>
      <c r="O29" s="2">
        <f t="shared" si="12"/>
        <v>0</v>
      </c>
      <c r="P29" s="2">
        <f t="shared" si="12"/>
        <v>0</v>
      </c>
      <c r="Q29" s="2">
        <f t="shared" si="12"/>
        <v>0</v>
      </c>
      <c r="R29" s="2">
        <f t="shared" si="12"/>
        <v>0</v>
      </c>
      <c r="S29" s="2">
        <f t="shared" si="12"/>
        <v>0</v>
      </c>
      <c r="T29" s="2">
        <f t="shared" si="12"/>
        <v>0</v>
      </c>
      <c r="U29" s="2">
        <f t="shared" si="12"/>
        <v>0</v>
      </c>
      <c r="V29" s="2">
        <f t="shared" si="12"/>
        <v>0</v>
      </c>
      <c r="W29" s="2">
        <f t="shared" si="12"/>
        <v>0</v>
      </c>
      <c r="X29" s="2">
        <f t="shared" si="12"/>
        <v>0</v>
      </c>
      <c r="Y29" s="2">
        <f t="shared" si="12"/>
        <v>0</v>
      </c>
      <c r="Z29" s="2">
        <f t="shared" si="12"/>
        <v>0</v>
      </c>
      <c r="AA29" s="2">
        <f t="shared" si="12"/>
        <v>0</v>
      </c>
    </row>
    <row r="30" spans="1:27" ht="15" customHeight="1" x14ac:dyDescent="0.25">
      <c r="A30" s="734"/>
      <c r="B30" s="6" t="str">
        <f t="shared" si="3"/>
        <v>Motors</v>
      </c>
      <c r="C30" s="2">
        <f t="shared" si="3"/>
        <v>0</v>
      </c>
      <c r="D30" s="2">
        <f t="shared" ref="D30:AA30" si="13">IF(SUM($C$17:$N$17)=0,0,C30+D12)</f>
        <v>0</v>
      </c>
      <c r="E30" s="2">
        <f t="shared" si="13"/>
        <v>0</v>
      </c>
      <c r="F30" s="2">
        <f t="shared" si="13"/>
        <v>0</v>
      </c>
      <c r="G30" s="2">
        <f t="shared" si="13"/>
        <v>0</v>
      </c>
      <c r="H30" s="2">
        <f t="shared" si="13"/>
        <v>0</v>
      </c>
      <c r="I30" s="2">
        <f t="shared" si="13"/>
        <v>0</v>
      </c>
      <c r="J30" s="2">
        <f t="shared" si="13"/>
        <v>0</v>
      </c>
      <c r="K30" s="2">
        <f t="shared" si="13"/>
        <v>0</v>
      </c>
      <c r="L30" s="2">
        <f t="shared" si="13"/>
        <v>0</v>
      </c>
      <c r="M30" s="2">
        <f t="shared" si="13"/>
        <v>0</v>
      </c>
      <c r="N30" s="2">
        <f t="shared" si="13"/>
        <v>0</v>
      </c>
      <c r="O30" s="2">
        <f t="shared" si="13"/>
        <v>0</v>
      </c>
      <c r="P30" s="2">
        <f t="shared" si="13"/>
        <v>0</v>
      </c>
      <c r="Q30" s="2">
        <f t="shared" si="13"/>
        <v>0</v>
      </c>
      <c r="R30" s="2">
        <f t="shared" si="13"/>
        <v>0</v>
      </c>
      <c r="S30" s="2">
        <f t="shared" si="13"/>
        <v>0</v>
      </c>
      <c r="T30" s="2">
        <f t="shared" si="13"/>
        <v>0</v>
      </c>
      <c r="U30" s="2">
        <f t="shared" si="13"/>
        <v>0</v>
      </c>
      <c r="V30" s="2">
        <f t="shared" si="13"/>
        <v>0</v>
      </c>
      <c r="W30" s="2">
        <f t="shared" si="13"/>
        <v>0</v>
      </c>
      <c r="X30" s="2">
        <f t="shared" si="13"/>
        <v>0</v>
      </c>
      <c r="Y30" s="2">
        <f t="shared" si="13"/>
        <v>0</v>
      </c>
      <c r="Z30" s="2">
        <f t="shared" si="13"/>
        <v>0</v>
      </c>
      <c r="AA30" s="2">
        <f t="shared" si="13"/>
        <v>0</v>
      </c>
    </row>
    <row r="31" spans="1:27" x14ac:dyDescent="0.25">
      <c r="A31" s="734"/>
      <c r="B31" s="6" t="str">
        <f t="shared" si="3"/>
        <v>Process</v>
      </c>
      <c r="C31" s="2">
        <f t="shared" si="3"/>
        <v>0</v>
      </c>
      <c r="D31" s="2">
        <f t="shared" ref="D31:AA31" si="14">IF(SUM($C$17:$N$17)=0,0,C31+D13)</f>
        <v>0</v>
      </c>
      <c r="E31" s="2">
        <f t="shared" si="14"/>
        <v>0</v>
      </c>
      <c r="F31" s="2">
        <f t="shared" si="14"/>
        <v>0</v>
      </c>
      <c r="G31" s="2">
        <f t="shared" si="14"/>
        <v>0</v>
      </c>
      <c r="H31" s="2">
        <f t="shared" si="14"/>
        <v>0</v>
      </c>
      <c r="I31" s="2">
        <f t="shared" si="14"/>
        <v>0</v>
      </c>
      <c r="J31" s="2">
        <f t="shared" si="14"/>
        <v>0</v>
      </c>
      <c r="K31" s="2">
        <f t="shared" si="14"/>
        <v>0</v>
      </c>
      <c r="L31" s="2">
        <f t="shared" si="14"/>
        <v>0</v>
      </c>
      <c r="M31" s="2">
        <f t="shared" si="14"/>
        <v>0</v>
      </c>
      <c r="N31" s="2">
        <f t="shared" si="14"/>
        <v>0</v>
      </c>
      <c r="O31" s="2">
        <f t="shared" si="14"/>
        <v>0</v>
      </c>
      <c r="P31" s="2">
        <f t="shared" si="14"/>
        <v>0</v>
      </c>
      <c r="Q31" s="2">
        <f t="shared" si="14"/>
        <v>0</v>
      </c>
      <c r="R31" s="2">
        <f t="shared" si="14"/>
        <v>0</v>
      </c>
      <c r="S31" s="2">
        <f t="shared" si="14"/>
        <v>0</v>
      </c>
      <c r="T31" s="2">
        <f t="shared" si="14"/>
        <v>0</v>
      </c>
      <c r="U31" s="2">
        <f t="shared" si="14"/>
        <v>0</v>
      </c>
      <c r="V31" s="2">
        <f t="shared" si="14"/>
        <v>0</v>
      </c>
      <c r="W31" s="2">
        <f t="shared" si="14"/>
        <v>0</v>
      </c>
      <c r="X31" s="2">
        <f t="shared" si="14"/>
        <v>0</v>
      </c>
      <c r="Y31" s="2">
        <f t="shared" si="14"/>
        <v>0</v>
      </c>
      <c r="Z31" s="2">
        <f t="shared" si="14"/>
        <v>0</v>
      </c>
      <c r="AA31" s="2">
        <f t="shared" si="14"/>
        <v>0</v>
      </c>
    </row>
    <row r="32" spans="1:27" x14ac:dyDescent="0.25">
      <c r="A32" s="734"/>
      <c r="B32" s="6" t="str">
        <f t="shared" si="3"/>
        <v>Refrigeration</v>
      </c>
      <c r="C32" s="2">
        <f t="shared" si="3"/>
        <v>0</v>
      </c>
      <c r="D32" s="2">
        <f t="shared" ref="D32:AA32" si="15">IF(SUM($C$17:$N$17)=0,0,C32+D14)</f>
        <v>0</v>
      </c>
      <c r="E32" s="2">
        <f t="shared" si="15"/>
        <v>0</v>
      </c>
      <c r="F32" s="2">
        <f t="shared" si="15"/>
        <v>0</v>
      </c>
      <c r="G32" s="2">
        <f t="shared" si="15"/>
        <v>0</v>
      </c>
      <c r="H32" s="2">
        <f t="shared" si="15"/>
        <v>0</v>
      </c>
      <c r="I32" s="2">
        <f t="shared" si="15"/>
        <v>0</v>
      </c>
      <c r="J32" s="2">
        <f t="shared" si="15"/>
        <v>0</v>
      </c>
      <c r="K32" s="2">
        <f t="shared" si="15"/>
        <v>0</v>
      </c>
      <c r="L32" s="2">
        <f t="shared" si="15"/>
        <v>0</v>
      </c>
      <c r="M32" s="2">
        <f t="shared" si="15"/>
        <v>0</v>
      </c>
      <c r="N32" s="2">
        <f t="shared" si="15"/>
        <v>0</v>
      </c>
      <c r="O32" s="2">
        <f t="shared" si="15"/>
        <v>0</v>
      </c>
      <c r="P32" s="2">
        <f t="shared" si="15"/>
        <v>0</v>
      </c>
      <c r="Q32" s="2">
        <f t="shared" si="15"/>
        <v>0</v>
      </c>
      <c r="R32" s="2">
        <f t="shared" si="15"/>
        <v>0</v>
      </c>
      <c r="S32" s="2">
        <f t="shared" si="15"/>
        <v>0</v>
      </c>
      <c r="T32" s="2">
        <f t="shared" si="15"/>
        <v>0</v>
      </c>
      <c r="U32" s="2">
        <f t="shared" si="15"/>
        <v>0</v>
      </c>
      <c r="V32" s="2">
        <f t="shared" si="15"/>
        <v>0</v>
      </c>
      <c r="W32" s="2">
        <f t="shared" si="15"/>
        <v>0</v>
      </c>
      <c r="X32" s="2">
        <f t="shared" si="15"/>
        <v>0</v>
      </c>
      <c r="Y32" s="2">
        <f t="shared" si="15"/>
        <v>0</v>
      </c>
      <c r="Z32" s="2">
        <f t="shared" si="15"/>
        <v>0</v>
      </c>
      <c r="AA32" s="2">
        <f t="shared" si="15"/>
        <v>0</v>
      </c>
    </row>
    <row r="33" spans="1:27" x14ac:dyDescent="0.25">
      <c r="A33" s="734"/>
      <c r="B33" s="6" t="str">
        <f t="shared" si="3"/>
        <v>Water Heating</v>
      </c>
      <c r="C33" s="2">
        <f t="shared" si="3"/>
        <v>0</v>
      </c>
      <c r="D33" s="2">
        <f t="shared" ref="D33:AA33" si="16">IF(SUM($C$17:$N$17)=0,0,C33+D15)</f>
        <v>0</v>
      </c>
      <c r="E33" s="2">
        <f t="shared" si="16"/>
        <v>0</v>
      </c>
      <c r="F33" s="2">
        <f t="shared" si="16"/>
        <v>0</v>
      </c>
      <c r="G33" s="2">
        <f t="shared" si="16"/>
        <v>0</v>
      </c>
      <c r="H33" s="2">
        <f t="shared" si="16"/>
        <v>0</v>
      </c>
      <c r="I33" s="2">
        <f t="shared" si="16"/>
        <v>0</v>
      </c>
      <c r="J33" s="2">
        <f t="shared" si="16"/>
        <v>0</v>
      </c>
      <c r="K33" s="2">
        <f t="shared" si="16"/>
        <v>0</v>
      </c>
      <c r="L33" s="2">
        <f t="shared" si="16"/>
        <v>0</v>
      </c>
      <c r="M33" s="2">
        <f t="shared" si="16"/>
        <v>0</v>
      </c>
      <c r="N33" s="2">
        <f t="shared" si="16"/>
        <v>0</v>
      </c>
      <c r="O33" s="2">
        <f t="shared" si="16"/>
        <v>0</v>
      </c>
      <c r="P33" s="2">
        <f t="shared" si="16"/>
        <v>0</v>
      </c>
      <c r="Q33" s="2">
        <f t="shared" si="16"/>
        <v>0</v>
      </c>
      <c r="R33" s="2">
        <f t="shared" si="16"/>
        <v>0</v>
      </c>
      <c r="S33" s="2">
        <f t="shared" si="16"/>
        <v>0</v>
      </c>
      <c r="T33" s="2">
        <f t="shared" si="16"/>
        <v>0</v>
      </c>
      <c r="U33" s="2">
        <f t="shared" si="16"/>
        <v>0</v>
      </c>
      <c r="V33" s="2">
        <f t="shared" si="16"/>
        <v>0</v>
      </c>
      <c r="W33" s="2">
        <f t="shared" si="16"/>
        <v>0</v>
      </c>
      <c r="X33" s="2">
        <f t="shared" si="16"/>
        <v>0</v>
      </c>
      <c r="Y33" s="2">
        <f t="shared" si="16"/>
        <v>0</v>
      </c>
      <c r="Z33" s="2">
        <f t="shared" si="16"/>
        <v>0</v>
      </c>
      <c r="AA33" s="2">
        <f t="shared" si="16"/>
        <v>0</v>
      </c>
    </row>
    <row r="34" spans="1:27" ht="15" customHeight="1" x14ac:dyDescent="0.25">
      <c r="A34" s="734"/>
      <c r="B34" s="6" t="str">
        <f t="shared" si="3"/>
        <v xml:space="preserve"> </v>
      </c>
      <c r="C34" s="2"/>
      <c r="D34" s="2"/>
      <c r="E34" s="2"/>
      <c r="F34" s="2"/>
      <c r="G34" s="2"/>
      <c r="H34" s="2"/>
      <c r="I34" s="2"/>
      <c r="J34" s="2"/>
      <c r="K34" s="2"/>
      <c r="L34" s="2"/>
      <c r="M34" s="2"/>
      <c r="N34" s="2"/>
      <c r="O34" s="2"/>
      <c r="P34" s="2"/>
      <c r="Q34" s="2"/>
      <c r="R34" s="2"/>
      <c r="S34" s="2"/>
      <c r="T34" s="2"/>
      <c r="U34" s="2"/>
      <c r="V34" s="2"/>
      <c r="W34" s="2"/>
      <c r="X34" s="2"/>
      <c r="Y34" s="2"/>
      <c r="Z34" s="2"/>
      <c r="AA34" s="2"/>
    </row>
    <row r="35" spans="1:27" ht="15" customHeight="1" thickBot="1" x14ac:dyDescent="0.3">
      <c r="A35" s="735"/>
      <c r="B35" s="136" t="str">
        <f t="shared" si="3"/>
        <v>Monthly kWh</v>
      </c>
      <c r="C35" s="166">
        <f>SUM(C21:C34)</f>
        <v>0</v>
      </c>
      <c r="D35" s="166">
        <f t="shared" ref="D35:AA35" si="17">SUM(D21:D34)</f>
        <v>0</v>
      </c>
      <c r="E35" s="166">
        <f t="shared" si="17"/>
        <v>0</v>
      </c>
      <c r="F35" s="166">
        <f t="shared" si="17"/>
        <v>0</v>
      </c>
      <c r="G35" s="166">
        <f t="shared" si="17"/>
        <v>0</v>
      </c>
      <c r="H35" s="166">
        <f t="shared" si="17"/>
        <v>0</v>
      </c>
      <c r="I35" s="166">
        <f t="shared" si="17"/>
        <v>0</v>
      </c>
      <c r="J35" s="166">
        <f t="shared" si="17"/>
        <v>0</v>
      </c>
      <c r="K35" s="166">
        <f t="shared" si="17"/>
        <v>0</v>
      </c>
      <c r="L35" s="166">
        <f t="shared" si="17"/>
        <v>0</v>
      </c>
      <c r="M35" s="166">
        <f t="shared" si="17"/>
        <v>0</v>
      </c>
      <c r="N35" s="166">
        <f t="shared" si="17"/>
        <v>0</v>
      </c>
      <c r="O35" s="166">
        <f t="shared" si="17"/>
        <v>0</v>
      </c>
      <c r="P35" s="166">
        <f t="shared" si="17"/>
        <v>0</v>
      </c>
      <c r="Q35" s="166">
        <f t="shared" si="17"/>
        <v>0</v>
      </c>
      <c r="R35" s="166">
        <f t="shared" si="17"/>
        <v>0</v>
      </c>
      <c r="S35" s="166">
        <f t="shared" si="17"/>
        <v>0</v>
      </c>
      <c r="T35" s="166">
        <f t="shared" si="17"/>
        <v>0</v>
      </c>
      <c r="U35" s="166">
        <f t="shared" si="17"/>
        <v>0</v>
      </c>
      <c r="V35" s="166">
        <f t="shared" si="17"/>
        <v>0</v>
      </c>
      <c r="W35" s="166">
        <f t="shared" si="17"/>
        <v>0</v>
      </c>
      <c r="X35" s="166">
        <f t="shared" si="17"/>
        <v>0</v>
      </c>
      <c r="Y35" s="166">
        <f t="shared" si="17"/>
        <v>0</v>
      </c>
      <c r="Z35" s="166">
        <f t="shared" si="17"/>
        <v>0</v>
      </c>
      <c r="AA35" s="166">
        <f t="shared" si="17"/>
        <v>0</v>
      </c>
    </row>
    <row r="36" spans="1:27" x14ac:dyDescent="0.25">
      <c r="A36" s="308"/>
      <c r="B36" s="301"/>
      <c r="C36" s="302"/>
      <c r="D36" s="301"/>
      <c r="E36" s="302"/>
      <c r="F36" s="301"/>
      <c r="G36" s="301"/>
      <c r="H36" s="302"/>
      <c r="I36" s="301"/>
      <c r="J36" s="301"/>
      <c r="K36" s="302"/>
      <c r="L36" s="301"/>
      <c r="M36" s="301"/>
      <c r="N36" s="289" t="s">
        <v>169</v>
      </c>
      <c r="O36" s="212">
        <f>SUM(C3:N16)</f>
        <v>0</v>
      </c>
      <c r="P36" s="301"/>
      <c r="Q36" s="302"/>
      <c r="R36" s="301"/>
      <c r="S36" s="301"/>
      <c r="T36" s="302"/>
      <c r="U36" s="301"/>
      <c r="V36" s="301"/>
      <c r="W36" s="302"/>
      <c r="X36" s="301"/>
      <c r="Y36" s="301"/>
      <c r="Z36" s="302"/>
      <c r="AA36" s="301"/>
    </row>
    <row r="37" spans="1:27" ht="15.75" thickBot="1" x14ac:dyDescent="0.3">
      <c r="C37" s="222"/>
      <c r="D37" s="222"/>
      <c r="E37" s="222"/>
      <c r="F37" s="222"/>
      <c r="G37" s="222"/>
      <c r="H37" s="222"/>
      <c r="I37" s="222"/>
      <c r="J37" s="222"/>
      <c r="K37" s="222"/>
      <c r="L37" s="222"/>
      <c r="M37" s="222"/>
      <c r="N37" s="222"/>
      <c r="O37" s="222"/>
      <c r="P37" s="222"/>
      <c r="Q37" s="222"/>
      <c r="R37" s="222"/>
      <c r="S37" s="222"/>
      <c r="T37" s="222"/>
      <c r="U37" s="222"/>
      <c r="V37" s="222"/>
      <c r="W37" s="222"/>
      <c r="X37" s="222"/>
      <c r="Y37" s="222"/>
      <c r="Z37" s="222"/>
      <c r="AA37" s="222"/>
    </row>
    <row r="38" spans="1:27" ht="16.350000000000001" customHeight="1" thickBot="1" x14ac:dyDescent="0.3">
      <c r="A38" s="736" t="s">
        <v>14</v>
      </c>
      <c r="B38" s="313" t="str">
        <f t="shared" ref="B38:B53" si="18">B20</f>
        <v>End Use</v>
      </c>
      <c r="C38" s="102">
        <f>C$2</f>
        <v>45658</v>
      </c>
      <c r="D38" s="102">
        <f t="shared" ref="D38:AA38" si="19">D$2</f>
        <v>45689</v>
      </c>
      <c r="E38" s="102">
        <f t="shared" si="19"/>
        <v>45717</v>
      </c>
      <c r="F38" s="102">
        <f t="shared" si="19"/>
        <v>45748</v>
      </c>
      <c r="G38" s="102">
        <f t="shared" si="19"/>
        <v>45778</v>
      </c>
      <c r="H38" s="102">
        <f t="shared" si="19"/>
        <v>45809</v>
      </c>
      <c r="I38" s="102">
        <f t="shared" si="19"/>
        <v>45839</v>
      </c>
      <c r="J38" s="102">
        <f t="shared" si="19"/>
        <v>45870</v>
      </c>
      <c r="K38" s="102">
        <f t="shared" si="19"/>
        <v>45901</v>
      </c>
      <c r="L38" s="102">
        <f t="shared" si="19"/>
        <v>45931</v>
      </c>
      <c r="M38" s="102">
        <f t="shared" si="19"/>
        <v>45962</v>
      </c>
      <c r="N38" s="102">
        <f t="shared" si="19"/>
        <v>45992</v>
      </c>
      <c r="O38" s="102">
        <f t="shared" si="19"/>
        <v>46023</v>
      </c>
      <c r="P38" s="102">
        <f t="shared" si="19"/>
        <v>46054</v>
      </c>
      <c r="Q38" s="102">
        <f t="shared" si="19"/>
        <v>46082</v>
      </c>
      <c r="R38" s="102">
        <f t="shared" si="19"/>
        <v>46113</v>
      </c>
      <c r="S38" s="102">
        <f t="shared" si="19"/>
        <v>46143</v>
      </c>
      <c r="T38" s="102">
        <f t="shared" si="19"/>
        <v>46174</v>
      </c>
      <c r="U38" s="102">
        <f t="shared" si="19"/>
        <v>46204</v>
      </c>
      <c r="V38" s="102">
        <f t="shared" si="19"/>
        <v>46235</v>
      </c>
      <c r="W38" s="102">
        <f t="shared" si="19"/>
        <v>46266</v>
      </c>
      <c r="X38" s="102">
        <f t="shared" si="19"/>
        <v>46296</v>
      </c>
      <c r="Y38" s="102">
        <f t="shared" si="19"/>
        <v>46327</v>
      </c>
      <c r="Z38" s="102">
        <f t="shared" si="19"/>
        <v>46357</v>
      </c>
      <c r="AA38" s="102">
        <f t="shared" si="19"/>
        <v>46388</v>
      </c>
    </row>
    <row r="39" spans="1:27" ht="15" customHeight="1" x14ac:dyDescent="0.25">
      <c r="A39" s="737"/>
      <c r="B39" s="312" t="str">
        <f t="shared" si="18"/>
        <v>Air Comp</v>
      </c>
      <c r="C39" s="2">
        <v>0</v>
      </c>
      <c r="D39" s="2">
        <v>0</v>
      </c>
      <c r="E39" s="2">
        <v>0</v>
      </c>
      <c r="F39" s="2">
        <v>0</v>
      </c>
      <c r="G39" s="2">
        <f>G40</f>
        <v>0</v>
      </c>
      <c r="H39" s="2">
        <f t="shared" ref="H39:H51" si="20">H40</f>
        <v>0</v>
      </c>
      <c r="I39" s="2">
        <f t="shared" ref="I39:I51" si="21">I40</f>
        <v>0</v>
      </c>
      <c r="J39" s="2">
        <f t="shared" ref="J39:J51" si="22">J40</f>
        <v>0</v>
      </c>
      <c r="K39" s="2">
        <f t="shared" ref="K39:K51" si="23">K40</f>
        <v>0</v>
      </c>
      <c r="L39" s="2">
        <f t="shared" ref="L39:L51" si="24">L40</f>
        <v>0</v>
      </c>
      <c r="M39" s="2">
        <f t="shared" ref="M39:M51" si="25">M40</f>
        <v>0</v>
      </c>
      <c r="N39" s="2">
        <f t="shared" ref="N39:N51" si="26">N40</f>
        <v>0</v>
      </c>
      <c r="O39" s="2">
        <f t="shared" ref="O39:O51" si="27">O40</f>
        <v>0</v>
      </c>
      <c r="P39" s="2">
        <f t="shared" ref="P39:P51" si="28">P40</f>
        <v>0</v>
      </c>
      <c r="Q39" s="2">
        <f t="shared" ref="Q39:Q51" si="29">Q40</f>
        <v>0</v>
      </c>
      <c r="R39" s="2">
        <f t="shared" ref="R39:R51" si="30">R40</f>
        <v>0</v>
      </c>
      <c r="S39" s="2">
        <f t="shared" ref="S39:S51" si="31">S40</f>
        <v>0</v>
      </c>
      <c r="T39" s="2">
        <f t="shared" ref="T39:T51" si="32">T40</f>
        <v>0</v>
      </c>
      <c r="U39" s="2">
        <f t="shared" ref="U39:U51" si="33">U40</f>
        <v>0</v>
      </c>
      <c r="V39" s="2">
        <f t="shared" ref="V39:V51" si="34">V40</f>
        <v>0</v>
      </c>
      <c r="W39" s="2">
        <f t="shared" ref="W39:W51" si="35">W40</f>
        <v>0</v>
      </c>
      <c r="X39" s="2">
        <f t="shared" ref="X39:X51" si="36">X40</f>
        <v>0</v>
      </c>
      <c r="Y39" s="2">
        <f t="shared" ref="Y39:Y51" si="37">Y40</f>
        <v>0</v>
      </c>
      <c r="Z39" s="2">
        <f t="shared" ref="Z39:Z51" si="38">Z40</f>
        <v>0</v>
      </c>
      <c r="AA39" s="2">
        <f t="shared" ref="AA39:AA51" si="39">AA40</f>
        <v>0</v>
      </c>
    </row>
    <row r="40" spans="1:27" x14ac:dyDescent="0.25">
      <c r="A40" s="737"/>
      <c r="B40" s="7" t="str">
        <f t="shared" si="18"/>
        <v>Building Shell</v>
      </c>
      <c r="C40" s="2">
        <v>0</v>
      </c>
      <c r="D40" s="2">
        <v>0</v>
      </c>
      <c r="E40" s="2">
        <v>0</v>
      </c>
      <c r="F40" s="2">
        <v>0</v>
      </c>
      <c r="G40" s="2">
        <f t="shared" ref="G40:G51" si="40">G41</f>
        <v>0</v>
      </c>
      <c r="H40" s="2">
        <f t="shared" si="20"/>
        <v>0</v>
      </c>
      <c r="I40" s="2">
        <f t="shared" si="21"/>
        <v>0</v>
      </c>
      <c r="J40" s="2">
        <f t="shared" si="22"/>
        <v>0</v>
      </c>
      <c r="K40" s="2">
        <f t="shared" si="23"/>
        <v>0</v>
      </c>
      <c r="L40" s="2">
        <f t="shared" si="24"/>
        <v>0</v>
      </c>
      <c r="M40" s="2">
        <f t="shared" si="25"/>
        <v>0</v>
      </c>
      <c r="N40" s="2">
        <f t="shared" si="26"/>
        <v>0</v>
      </c>
      <c r="O40" s="2">
        <f t="shared" si="27"/>
        <v>0</v>
      </c>
      <c r="P40" s="2">
        <f t="shared" si="28"/>
        <v>0</v>
      </c>
      <c r="Q40" s="2">
        <f t="shared" si="29"/>
        <v>0</v>
      </c>
      <c r="R40" s="2">
        <f t="shared" si="30"/>
        <v>0</v>
      </c>
      <c r="S40" s="2">
        <f t="shared" si="31"/>
        <v>0</v>
      </c>
      <c r="T40" s="2">
        <f t="shared" si="32"/>
        <v>0</v>
      </c>
      <c r="U40" s="2">
        <f t="shared" si="33"/>
        <v>0</v>
      </c>
      <c r="V40" s="2">
        <f t="shared" si="34"/>
        <v>0</v>
      </c>
      <c r="W40" s="2">
        <f t="shared" si="35"/>
        <v>0</v>
      </c>
      <c r="X40" s="2">
        <f t="shared" si="36"/>
        <v>0</v>
      </c>
      <c r="Y40" s="2">
        <f t="shared" si="37"/>
        <v>0</v>
      </c>
      <c r="Z40" s="2">
        <f t="shared" si="38"/>
        <v>0</v>
      </c>
      <c r="AA40" s="2">
        <f t="shared" si="39"/>
        <v>0</v>
      </c>
    </row>
    <row r="41" spans="1:27" x14ac:dyDescent="0.25">
      <c r="A41" s="737"/>
      <c r="B41" s="6" t="str">
        <f t="shared" si="18"/>
        <v>Cooking</v>
      </c>
      <c r="C41" s="2">
        <v>0</v>
      </c>
      <c r="D41" s="2">
        <v>0</v>
      </c>
      <c r="E41" s="2">
        <v>0</v>
      </c>
      <c r="F41" s="2">
        <v>0</v>
      </c>
      <c r="G41" s="2">
        <f t="shared" si="40"/>
        <v>0</v>
      </c>
      <c r="H41" s="2">
        <f t="shared" si="20"/>
        <v>0</v>
      </c>
      <c r="I41" s="2">
        <f t="shared" si="21"/>
        <v>0</v>
      </c>
      <c r="J41" s="2">
        <f t="shared" si="22"/>
        <v>0</v>
      </c>
      <c r="K41" s="2">
        <f t="shared" si="23"/>
        <v>0</v>
      </c>
      <c r="L41" s="2">
        <f t="shared" si="24"/>
        <v>0</v>
      </c>
      <c r="M41" s="2">
        <f t="shared" si="25"/>
        <v>0</v>
      </c>
      <c r="N41" s="2">
        <f t="shared" si="26"/>
        <v>0</v>
      </c>
      <c r="O41" s="2">
        <f t="shared" si="27"/>
        <v>0</v>
      </c>
      <c r="P41" s="2">
        <f t="shared" si="28"/>
        <v>0</v>
      </c>
      <c r="Q41" s="2">
        <f t="shared" si="29"/>
        <v>0</v>
      </c>
      <c r="R41" s="2">
        <f t="shared" si="30"/>
        <v>0</v>
      </c>
      <c r="S41" s="2">
        <f t="shared" si="31"/>
        <v>0</v>
      </c>
      <c r="T41" s="2">
        <f t="shared" si="32"/>
        <v>0</v>
      </c>
      <c r="U41" s="2">
        <f t="shared" si="33"/>
        <v>0</v>
      </c>
      <c r="V41" s="2">
        <f t="shared" si="34"/>
        <v>0</v>
      </c>
      <c r="W41" s="2">
        <f t="shared" si="35"/>
        <v>0</v>
      </c>
      <c r="X41" s="2">
        <f t="shared" si="36"/>
        <v>0</v>
      </c>
      <c r="Y41" s="2">
        <f t="shared" si="37"/>
        <v>0</v>
      </c>
      <c r="Z41" s="2">
        <f t="shared" si="38"/>
        <v>0</v>
      </c>
      <c r="AA41" s="2">
        <f t="shared" si="39"/>
        <v>0</v>
      </c>
    </row>
    <row r="42" spans="1:27" x14ac:dyDescent="0.25">
      <c r="A42" s="737"/>
      <c r="B42" s="6" t="str">
        <f t="shared" si="18"/>
        <v>Cooling</v>
      </c>
      <c r="C42" s="2">
        <v>0</v>
      </c>
      <c r="D42" s="2">
        <v>0</v>
      </c>
      <c r="E42" s="2">
        <v>0</v>
      </c>
      <c r="F42" s="2">
        <v>0</v>
      </c>
      <c r="G42" s="2">
        <f t="shared" si="40"/>
        <v>0</v>
      </c>
      <c r="H42" s="2">
        <f t="shared" si="20"/>
        <v>0</v>
      </c>
      <c r="I42" s="2">
        <f t="shared" si="21"/>
        <v>0</v>
      </c>
      <c r="J42" s="2">
        <f t="shared" si="22"/>
        <v>0</v>
      </c>
      <c r="K42" s="2">
        <f t="shared" si="23"/>
        <v>0</v>
      </c>
      <c r="L42" s="2">
        <f t="shared" si="24"/>
        <v>0</v>
      </c>
      <c r="M42" s="2">
        <f t="shared" si="25"/>
        <v>0</v>
      </c>
      <c r="N42" s="2">
        <f t="shared" si="26"/>
        <v>0</v>
      </c>
      <c r="O42" s="2">
        <f t="shared" si="27"/>
        <v>0</v>
      </c>
      <c r="P42" s="2">
        <f t="shared" si="28"/>
        <v>0</v>
      </c>
      <c r="Q42" s="2">
        <f t="shared" si="29"/>
        <v>0</v>
      </c>
      <c r="R42" s="2">
        <f t="shared" si="30"/>
        <v>0</v>
      </c>
      <c r="S42" s="2">
        <f t="shared" si="31"/>
        <v>0</v>
      </c>
      <c r="T42" s="2">
        <f t="shared" si="32"/>
        <v>0</v>
      </c>
      <c r="U42" s="2">
        <f t="shared" si="33"/>
        <v>0</v>
      </c>
      <c r="V42" s="2">
        <f t="shared" si="34"/>
        <v>0</v>
      </c>
      <c r="W42" s="2">
        <f t="shared" si="35"/>
        <v>0</v>
      </c>
      <c r="X42" s="2">
        <f t="shared" si="36"/>
        <v>0</v>
      </c>
      <c r="Y42" s="2">
        <f t="shared" si="37"/>
        <v>0</v>
      </c>
      <c r="Z42" s="2">
        <f t="shared" si="38"/>
        <v>0</v>
      </c>
      <c r="AA42" s="2">
        <f t="shared" si="39"/>
        <v>0</v>
      </c>
    </row>
    <row r="43" spans="1:27" x14ac:dyDescent="0.25">
      <c r="A43" s="737"/>
      <c r="B43" s="7" t="str">
        <f t="shared" si="18"/>
        <v>Ext Lighting</v>
      </c>
      <c r="C43" s="2">
        <v>0</v>
      </c>
      <c r="D43" s="2">
        <v>0</v>
      </c>
      <c r="E43" s="2">
        <v>0</v>
      </c>
      <c r="F43" s="2">
        <v>0</v>
      </c>
      <c r="G43" s="2">
        <f t="shared" si="40"/>
        <v>0</v>
      </c>
      <c r="H43" s="2">
        <f t="shared" si="20"/>
        <v>0</v>
      </c>
      <c r="I43" s="2">
        <f t="shared" si="21"/>
        <v>0</v>
      </c>
      <c r="J43" s="2">
        <f t="shared" si="22"/>
        <v>0</v>
      </c>
      <c r="K43" s="2">
        <f t="shared" si="23"/>
        <v>0</v>
      </c>
      <c r="L43" s="2">
        <f t="shared" si="24"/>
        <v>0</v>
      </c>
      <c r="M43" s="2">
        <f t="shared" si="25"/>
        <v>0</v>
      </c>
      <c r="N43" s="2">
        <f t="shared" si="26"/>
        <v>0</v>
      </c>
      <c r="O43" s="2">
        <f t="shared" si="27"/>
        <v>0</v>
      </c>
      <c r="P43" s="2">
        <f t="shared" si="28"/>
        <v>0</v>
      </c>
      <c r="Q43" s="2">
        <f t="shared" si="29"/>
        <v>0</v>
      </c>
      <c r="R43" s="2">
        <f t="shared" si="30"/>
        <v>0</v>
      </c>
      <c r="S43" s="2">
        <f t="shared" si="31"/>
        <v>0</v>
      </c>
      <c r="T43" s="2">
        <f t="shared" si="32"/>
        <v>0</v>
      </c>
      <c r="U43" s="2">
        <f t="shared" si="33"/>
        <v>0</v>
      </c>
      <c r="V43" s="2">
        <f t="shared" si="34"/>
        <v>0</v>
      </c>
      <c r="W43" s="2">
        <f t="shared" si="35"/>
        <v>0</v>
      </c>
      <c r="X43" s="2">
        <f t="shared" si="36"/>
        <v>0</v>
      </c>
      <c r="Y43" s="2">
        <f t="shared" si="37"/>
        <v>0</v>
      </c>
      <c r="Z43" s="2">
        <f t="shared" si="38"/>
        <v>0</v>
      </c>
      <c r="AA43" s="2">
        <f t="shared" si="39"/>
        <v>0</v>
      </c>
    </row>
    <row r="44" spans="1:27" x14ac:dyDescent="0.25">
      <c r="A44" s="737"/>
      <c r="B44" s="6" t="str">
        <f t="shared" si="18"/>
        <v>Heating</v>
      </c>
      <c r="C44" s="2">
        <v>0</v>
      </c>
      <c r="D44" s="2">
        <v>0</v>
      </c>
      <c r="E44" s="2">
        <v>0</v>
      </c>
      <c r="F44" s="2">
        <v>0</v>
      </c>
      <c r="G44" s="2">
        <f t="shared" si="40"/>
        <v>0</v>
      </c>
      <c r="H44" s="2">
        <f t="shared" si="20"/>
        <v>0</v>
      </c>
      <c r="I44" s="2">
        <f t="shared" si="21"/>
        <v>0</v>
      </c>
      <c r="J44" s="2">
        <f t="shared" si="22"/>
        <v>0</v>
      </c>
      <c r="K44" s="2">
        <f t="shared" si="23"/>
        <v>0</v>
      </c>
      <c r="L44" s="2">
        <f t="shared" si="24"/>
        <v>0</v>
      </c>
      <c r="M44" s="2">
        <f t="shared" si="25"/>
        <v>0</v>
      </c>
      <c r="N44" s="2">
        <f t="shared" si="26"/>
        <v>0</v>
      </c>
      <c r="O44" s="2">
        <f t="shared" si="27"/>
        <v>0</v>
      </c>
      <c r="P44" s="2">
        <f t="shared" si="28"/>
        <v>0</v>
      </c>
      <c r="Q44" s="2">
        <f t="shared" si="29"/>
        <v>0</v>
      </c>
      <c r="R44" s="2">
        <f t="shared" si="30"/>
        <v>0</v>
      </c>
      <c r="S44" s="2">
        <f t="shared" si="31"/>
        <v>0</v>
      </c>
      <c r="T44" s="2">
        <f t="shared" si="32"/>
        <v>0</v>
      </c>
      <c r="U44" s="2">
        <f t="shared" si="33"/>
        <v>0</v>
      </c>
      <c r="V44" s="2">
        <f t="shared" si="34"/>
        <v>0</v>
      </c>
      <c r="W44" s="2">
        <f t="shared" si="35"/>
        <v>0</v>
      </c>
      <c r="X44" s="2">
        <f t="shared" si="36"/>
        <v>0</v>
      </c>
      <c r="Y44" s="2">
        <f t="shared" si="37"/>
        <v>0</v>
      </c>
      <c r="Z44" s="2">
        <f t="shared" si="38"/>
        <v>0</v>
      </c>
      <c r="AA44" s="2">
        <f t="shared" si="39"/>
        <v>0</v>
      </c>
    </row>
    <row r="45" spans="1:27" x14ac:dyDescent="0.25">
      <c r="A45" s="737"/>
      <c r="B45" s="6" t="str">
        <f t="shared" si="18"/>
        <v>HVAC</v>
      </c>
      <c r="C45" s="2">
        <v>0</v>
      </c>
      <c r="D45" s="2">
        <v>0</v>
      </c>
      <c r="E45" s="2">
        <v>0</v>
      </c>
      <c r="F45" s="2">
        <v>0</v>
      </c>
      <c r="G45" s="2">
        <f t="shared" si="40"/>
        <v>0</v>
      </c>
      <c r="H45" s="2">
        <f t="shared" si="20"/>
        <v>0</v>
      </c>
      <c r="I45" s="2">
        <f t="shared" si="21"/>
        <v>0</v>
      </c>
      <c r="J45" s="2">
        <f t="shared" si="22"/>
        <v>0</v>
      </c>
      <c r="K45" s="2">
        <f t="shared" si="23"/>
        <v>0</v>
      </c>
      <c r="L45" s="2">
        <f t="shared" si="24"/>
        <v>0</v>
      </c>
      <c r="M45" s="2">
        <f t="shared" si="25"/>
        <v>0</v>
      </c>
      <c r="N45" s="2">
        <f t="shared" si="26"/>
        <v>0</v>
      </c>
      <c r="O45" s="2">
        <f t="shared" si="27"/>
        <v>0</v>
      </c>
      <c r="P45" s="2">
        <f t="shared" si="28"/>
        <v>0</v>
      </c>
      <c r="Q45" s="2">
        <f t="shared" si="29"/>
        <v>0</v>
      </c>
      <c r="R45" s="2">
        <f t="shared" si="30"/>
        <v>0</v>
      </c>
      <c r="S45" s="2">
        <f t="shared" si="31"/>
        <v>0</v>
      </c>
      <c r="T45" s="2">
        <f t="shared" si="32"/>
        <v>0</v>
      </c>
      <c r="U45" s="2">
        <f t="shared" si="33"/>
        <v>0</v>
      </c>
      <c r="V45" s="2">
        <f t="shared" si="34"/>
        <v>0</v>
      </c>
      <c r="W45" s="2">
        <f t="shared" si="35"/>
        <v>0</v>
      </c>
      <c r="X45" s="2">
        <f t="shared" si="36"/>
        <v>0</v>
      </c>
      <c r="Y45" s="2">
        <f t="shared" si="37"/>
        <v>0</v>
      </c>
      <c r="Z45" s="2">
        <f t="shared" si="38"/>
        <v>0</v>
      </c>
      <c r="AA45" s="2">
        <f t="shared" si="39"/>
        <v>0</v>
      </c>
    </row>
    <row r="46" spans="1:27" x14ac:dyDescent="0.25">
      <c r="A46" s="737"/>
      <c r="B46" s="6" t="str">
        <f t="shared" si="18"/>
        <v>Lighting</v>
      </c>
      <c r="C46" s="2">
        <v>0</v>
      </c>
      <c r="D46" s="2">
        <v>0</v>
      </c>
      <c r="E46" s="2">
        <v>0</v>
      </c>
      <c r="F46" s="2">
        <v>0</v>
      </c>
      <c r="G46" s="2">
        <f t="shared" si="40"/>
        <v>0</v>
      </c>
      <c r="H46" s="2">
        <f t="shared" si="20"/>
        <v>0</v>
      </c>
      <c r="I46" s="2">
        <f t="shared" si="21"/>
        <v>0</v>
      </c>
      <c r="J46" s="2">
        <f t="shared" si="22"/>
        <v>0</v>
      </c>
      <c r="K46" s="2">
        <f t="shared" si="23"/>
        <v>0</v>
      </c>
      <c r="L46" s="2">
        <f t="shared" si="24"/>
        <v>0</v>
      </c>
      <c r="M46" s="2">
        <f t="shared" si="25"/>
        <v>0</v>
      </c>
      <c r="N46" s="2">
        <f t="shared" si="26"/>
        <v>0</v>
      </c>
      <c r="O46" s="2">
        <f t="shared" si="27"/>
        <v>0</v>
      </c>
      <c r="P46" s="2">
        <f t="shared" si="28"/>
        <v>0</v>
      </c>
      <c r="Q46" s="2">
        <f t="shared" si="29"/>
        <v>0</v>
      </c>
      <c r="R46" s="2">
        <f t="shared" si="30"/>
        <v>0</v>
      </c>
      <c r="S46" s="2">
        <f t="shared" si="31"/>
        <v>0</v>
      </c>
      <c r="T46" s="2">
        <f t="shared" si="32"/>
        <v>0</v>
      </c>
      <c r="U46" s="2">
        <f t="shared" si="33"/>
        <v>0</v>
      </c>
      <c r="V46" s="2">
        <f t="shared" si="34"/>
        <v>0</v>
      </c>
      <c r="W46" s="2">
        <f t="shared" si="35"/>
        <v>0</v>
      </c>
      <c r="X46" s="2">
        <f t="shared" si="36"/>
        <v>0</v>
      </c>
      <c r="Y46" s="2">
        <f t="shared" si="37"/>
        <v>0</v>
      </c>
      <c r="Z46" s="2">
        <f t="shared" si="38"/>
        <v>0</v>
      </c>
      <c r="AA46" s="2">
        <f t="shared" si="39"/>
        <v>0</v>
      </c>
    </row>
    <row r="47" spans="1:27" x14ac:dyDescent="0.25">
      <c r="A47" s="737"/>
      <c r="B47" s="6" t="str">
        <f t="shared" si="18"/>
        <v>Miscellaneous</v>
      </c>
      <c r="C47" s="2">
        <v>0</v>
      </c>
      <c r="D47" s="2">
        <v>0</v>
      </c>
      <c r="E47" s="2">
        <v>0</v>
      </c>
      <c r="F47" s="2">
        <v>0</v>
      </c>
      <c r="G47" s="2">
        <f t="shared" si="40"/>
        <v>0</v>
      </c>
      <c r="H47" s="2">
        <f t="shared" si="20"/>
        <v>0</v>
      </c>
      <c r="I47" s="2">
        <f t="shared" si="21"/>
        <v>0</v>
      </c>
      <c r="J47" s="2">
        <f t="shared" si="22"/>
        <v>0</v>
      </c>
      <c r="K47" s="2">
        <f t="shared" si="23"/>
        <v>0</v>
      </c>
      <c r="L47" s="2">
        <f t="shared" si="24"/>
        <v>0</v>
      </c>
      <c r="M47" s="2">
        <f t="shared" si="25"/>
        <v>0</v>
      </c>
      <c r="N47" s="2">
        <f t="shared" si="26"/>
        <v>0</v>
      </c>
      <c r="O47" s="2">
        <f t="shared" si="27"/>
        <v>0</v>
      </c>
      <c r="P47" s="2">
        <f t="shared" si="28"/>
        <v>0</v>
      </c>
      <c r="Q47" s="2">
        <f t="shared" si="29"/>
        <v>0</v>
      </c>
      <c r="R47" s="2">
        <f t="shared" si="30"/>
        <v>0</v>
      </c>
      <c r="S47" s="2">
        <f t="shared" si="31"/>
        <v>0</v>
      </c>
      <c r="T47" s="2">
        <f t="shared" si="32"/>
        <v>0</v>
      </c>
      <c r="U47" s="2">
        <f t="shared" si="33"/>
        <v>0</v>
      </c>
      <c r="V47" s="2">
        <f t="shared" si="34"/>
        <v>0</v>
      </c>
      <c r="W47" s="2">
        <f t="shared" si="35"/>
        <v>0</v>
      </c>
      <c r="X47" s="2">
        <f t="shared" si="36"/>
        <v>0</v>
      </c>
      <c r="Y47" s="2">
        <f t="shared" si="37"/>
        <v>0</v>
      </c>
      <c r="Z47" s="2">
        <f t="shared" si="38"/>
        <v>0</v>
      </c>
      <c r="AA47" s="2">
        <f t="shared" si="39"/>
        <v>0</v>
      </c>
    </row>
    <row r="48" spans="1:27" ht="15" customHeight="1" x14ac:dyDescent="0.25">
      <c r="A48" s="737"/>
      <c r="B48" s="6" t="str">
        <f t="shared" si="18"/>
        <v>Motors</v>
      </c>
      <c r="C48" s="2">
        <v>0</v>
      </c>
      <c r="D48" s="2">
        <v>0</v>
      </c>
      <c r="E48" s="2">
        <v>0</v>
      </c>
      <c r="F48" s="2">
        <v>0</v>
      </c>
      <c r="G48" s="2">
        <f t="shared" si="40"/>
        <v>0</v>
      </c>
      <c r="H48" s="2">
        <f t="shared" si="20"/>
        <v>0</v>
      </c>
      <c r="I48" s="2">
        <f t="shared" si="21"/>
        <v>0</v>
      </c>
      <c r="J48" s="2">
        <f t="shared" si="22"/>
        <v>0</v>
      </c>
      <c r="K48" s="2">
        <f t="shared" si="23"/>
        <v>0</v>
      </c>
      <c r="L48" s="2">
        <f t="shared" si="24"/>
        <v>0</v>
      </c>
      <c r="M48" s="2">
        <f t="shared" si="25"/>
        <v>0</v>
      </c>
      <c r="N48" s="2">
        <f t="shared" si="26"/>
        <v>0</v>
      </c>
      <c r="O48" s="2">
        <f t="shared" si="27"/>
        <v>0</v>
      </c>
      <c r="P48" s="2">
        <f t="shared" si="28"/>
        <v>0</v>
      </c>
      <c r="Q48" s="2">
        <f t="shared" si="29"/>
        <v>0</v>
      </c>
      <c r="R48" s="2">
        <f t="shared" si="30"/>
        <v>0</v>
      </c>
      <c r="S48" s="2">
        <f t="shared" si="31"/>
        <v>0</v>
      </c>
      <c r="T48" s="2">
        <f t="shared" si="32"/>
        <v>0</v>
      </c>
      <c r="U48" s="2">
        <f t="shared" si="33"/>
        <v>0</v>
      </c>
      <c r="V48" s="2">
        <f t="shared" si="34"/>
        <v>0</v>
      </c>
      <c r="W48" s="2">
        <f t="shared" si="35"/>
        <v>0</v>
      </c>
      <c r="X48" s="2">
        <f t="shared" si="36"/>
        <v>0</v>
      </c>
      <c r="Y48" s="2">
        <f t="shared" si="37"/>
        <v>0</v>
      </c>
      <c r="Z48" s="2">
        <f t="shared" si="38"/>
        <v>0</v>
      </c>
      <c r="AA48" s="2">
        <f t="shared" si="39"/>
        <v>0</v>
      </c>
    </row>
    <row r="49" spans="1:28" x14ac:dyDescent="0.25">
      <c r="A49" s="737"/>
      <c r="B49" s="6" t="str">
        <f t="shared" si="18"/>
        <v>Process</v>
      </c>
      <c r="C49" s="2">
        <v>0</v>
      </c>
      <c r="D49" s="2">
        <v>0</v>
      </c>
      <c r="E49" s="2">
        <v>0</v>
      </c>
      <c r="F49" s="2">
        <v>0</v>
      </c>
      <c r="G49" s="2">
        <f t="shared" si="40"/>
        <v>0</v>
      </c>
      <c r="H49" s="2">
        <f t="shared" si="20"/>
        <v>0</v>
      </c>
      <c r="I49" s="2">
        <f t="shared" si="21"/>
        <v>0</v>
      </c>
      <c r="J49" s="2">
        <f t="shared" si="22"/>
        <v>0</v>
      </c>
      <c r="K49" s="2">
        <f t="shared" si="23"/>
        <v>0</v>
      </c>
      <c r="L49" s="2">
        <f t="shared" si="24"/>
        <v>0</v>
      </c>
      <c r="M49" s="2">
        <f t="shared" si="25"/>
        <v>0</v>
      </c>
      <c r="N49" s="2">
        <f t="shared" si="26"/>
        <v>0</v>
      </c>
      <c r="O49" s="2">
        <f t="shared" si="27"/>
        <v>0</v>
      </c>
      <c r="P49" s="2">
        <f t="shared" si="28"/>
        <v>0</v>
      </c>
      <c r="Q49" s="2">
        <f t="shared" si="29"/>
        <v>0</v>
      </c>
      <c r="R49" s="2">
        <f t="shared" si="30"/>
        <v>0</v>
      </c>
      <c r="S49" s="2">
        <f t="shared" si="31"/>
        <v>0</v>
      </c>
      <c r="T49" s="2">
        <f t="shared" si="32"/>
        <v>0</v>
      </c>
      <c r="U49" s="2">
        <f t="shared" si="33"/>
        <v>0</v>
      </c>
      <c r="V49" s="2">
        <f t="shared" si="34"/>
        <v>0</v>
      </c>
      <c r="W49" s="2">
        <f t="shared" si="35"/>
        <v>0</v>
      </c>
      <c r="X49" s="2">
        <f t="shared" si="36"/>
        <v>0</v>
      </c>
      <c r="Y49" s="2">
        <f t="shared" si="37"/>
        <v>0</v>
      </c>
      <c r="Z49" s="2">
        <f t="shared" si="38"/>
        <v>0</v>
      </c>
      <c r="AA49" s="2">
        <f t="shared" si="39"/>
        <v>0</v>
      </c>
    </row>
    <row r="50" spans="1:28" x14ac:dyDescent="0.25">
      <c r="A50" s="737"/>
      <c r="B50" s="6" t="str">
        <f t="shared" si="18"/>
        <v>Refrigeration</v>
      </c>
      <c r="C50" s="2">
        <v>0</v>
      </c>
      <c r="D50" s="2">
        <v>0</v>
      </c>
      <c r="E50" s="2">
        <v>0</v>
      </c>
      <c r="F50" s="2">
        <v>0</v>
      </c>
      <c r="G50" s="2">
        <f t="shared" si="40"/>
        <v>0</v>
      </c>
      <c r="H50" s="2">
        <f t="shared" si="20"/>
        <v>0</v>
      </c>
      <c r="I50" s="2">
        <f t="shared" si="21"/>
        <v>0</v>
      </c>
      <c r="J50" s="2">
        <f t="shared" si="22"/>
        <v>0</v>
      </c>
      <c r="K50" s="2">
        <f t="shared" si="23"/>
        <v>0</v>
      </c>
      <c r="L50" s="2">
        <f t="shared" si="24"/>
        <v>0</v>
      </c>
      <c r="M50" s="2">
        <f t="shared" si="25"/>
        <v>0</v>
      </c>
      <c r="N50" s="2">
        <f t="shared" si="26"/>
        <v>0</v>
      </c>
      <c r="O50" s="2">
        <f t="shared" si="27"/>
        <v>0</v>
      </c>
      <c r="P50" s="2">
        <f t="shared" si="28"/>
        <v>0</v>
      </c>
      <c r="Q50" s="2">
        <f t="shared" si="29"/>
        <v>0</v>
      </c>
      <c r="R50" s="2">
        <f t="shared" si="30"/>
        <v>0</v>
      </c>
      <c r="S50" s="2">
        <f t="shared" si="31"/>
        <v>0</v>
      </c>
      <c r="T50" s="2">
        <f t="shared" si="32"/>
        <v>0</v>
      </c>
      <c r="U50" s="2">
        <f t="shared" si="33"/>
        <v>0</v>
      </c>
      <c r="V50" s="2">
        <f t="shared" si="34"/>
        <v>0</v>
      </c>
      <c r="W50" s="2">
        <f t="shared" si="35"/>
        <v>0</v>
      </c>
      <c r="X50" s="2">
        <f t="shared" si="36"/>
        <v>0</v>
      </c>
      <c r="Y50" s="2">
        <f t="shared" si="37"/>
        <v>0</v>
      </c>
      <c r="Z50" s="2">
        <f t="shared" si="38"/>
        <v>0</v>
      </c>
      <c r="AA50" s="2">
        <f t="shared" si="39"/>
        <v>0</v>
      </c>
    </row>
    <row r="51" spans="1:28" x14ac:dyDescent="0.25">
      <c r="A51" s="737"/>
      <c r="B51" s="6" t="str">
        <f t="shared" si="18"/>
        <v>Water Heating</v>
      </c>
      <c r="C51" s="2">
        <v>0</v>
      </c>
      <c r="D51" s="2">
        <v>0</v>
      </c>
      <c r="E51" s="2">
        <v>0</v>
      </c>
      <c r="F51" s="2">
        <v>0</v>
      </c>
      <c r="G51" s="2">
        <f t="shared" si="40"/>
        <v>0</v>
      </c>
      <c r="H51" s="2">
        <f t="shared" si="20"/>
        <v>0</v>
      </c>
      <c r="I51" s="2">
        <f t="shared" si="21"/>
        <v>0</v>
      </c>
      <c r="J51" s="2">
        <f t="shared" si="22"/>
        <v>0</v>
      </c>
      <c r="K51" s="2">
        <f t="shared" si="23"/>
        <v>0</v>
      </c>
      <c r="L51" s="2">
        <f t="shared" si="24"/>
        <v>0</v>
      </c>
      <c r="M51" s="2">
        <f t="shared" si="25"/>
        <v>0</v>
      </c>
      <c r="N51" s="2">
        <f t="shared" si="26"/>
        <v>0</v>
      </c>
      <c r="O51" s="2">
        <f t="shared" si="27"/>
        <v>0</v>
      </c>
      <c r="P51" s="2">
        <f t="shared" si="28"/>
        <v>0</v>
      </c>
      <c r="Q51" s="2">
        <f t="shared" si="29"/>
        <v>0</v>
      </c>
      <c r="R51" s="2">
        <f t="shared" si="30"/>
        <v>0</v>
      </c>
      <c r="S51" s="2">
        <f t="shared" si="31"/>
        <v>0</v>
      </c>
      <c r="T51" s="2">
        <f t="shared" si="32"/>
        <v>0</v>
      </c>
      <c r="U51" s="2">
        <f t="shared" si="33"/>
        <v>0</v>
      </c>
      <c r="V51" s="2">
        <f t="shared" si="34"/>
        <v>0</v>
      </c>
      <c r="W51" s="2">
        <f t="shared" si="35"/>
        <v>0</v>
      </c>
      <c r="X51" s="2">
        <f t="shared" si="36"/>
        <v>0</v>
      </c>
      <c r="Y51" s="2">
        <f t="shared" si="37"/>
        <v>0</v>
      </c>
      <c r="Z51" s="2">
        <f t="shared" si="38"/>
        <v>0</v>
      </c>
      <c r="AA51" s="2">
        <f t="shared" si="39"/>
        <v>0</v>
      </c>
    </row>
    <row r="52" spans="1:28" ht="15" customHeight="1" x14ac:dyDescent="0.25">
      <c r="A52" s="737"/>
      <c r="B52" s="6" t="str">
        <f t="shared" si="18"/>
        <v xml:space="preserve"> </v>
      </c>
      <c r="C52" s="2"/>
      <c r="D52" s="2"/>
      <c r="E52" s="2"/>
      <c r="F52" s="2"/>
      <c r="G52" s="2"/>
      <c r="H52" s="2"/>
      <c r="I52" s="2"/>
      <c r="J52" s="2"/>
      <c r="K52" s="2"/>
      <c r="L52" s="2"/>
      <c r="M52" s="2"/>
      <c r="N52" s="2"/>
      <c r="O52" s="2"/>
      <c r="P52" s="2"/>
      <c r="Q52" s="2"/>
      <c r="R52" s="2"/>
      <c r="S52" s="2"/>
      <c r="T52" s="2"/>
      <c r="U52" s="2"/>
      <c r="V52" s="2"/>
      <c r="W52" s="2"/>
      <c r="X52" s="2"/>
      <c r="Y52" s="2"/>
      <c r="Z52" s="2"/>
      <c r="AA52" s="2"/>
    </row>
    <row r="53" spans="1:28" ht="15" customHeight="1" thickBot="1" x14ac:dyDescent="0.3">
      <c r="A53" s="738"/>
      <c r="B53" s="136" t="str">
        <f t="shared" si="18"/>
        <v>Monthly kWh</v>
      </c>
      <c r="C53" s="166">
        <f>SUM(C39:C52)</f>
        <v>0</v>
      </c>
      <c r="D53" s="166">
        <f t="shared" ref="D53:AA53" si="41">SUM(D39:D52)</f>
        <v>0</v>
      </c>
      <c r="E53" s="166">
        <f t="shared" si="41"/>
        <v>0</v>
      </c>
      <c r="F53" s="166">
        <f t="shared" si="41"/>
        <v>0</v>
      </c>
      <c r="G53" s="166">
        <f t="shared" si="41"/>
        <v>0</v>
      </c>
      <c r="H53" s="166">
        <f t="shared" si="41"/>
        <v>0</v>
      </c>
      <c r="I53" s="166">
        <f t="shared" si="41"/>
        <v>0</v>
      </c>
      <c r="J53" s="166">
        <f t="shared" si="41"/>
        <v>0</v>
      </c>
      <c r="K53" s="166">
        <f t="shared" si="41"/>
        <v>0</v>
      </c>
      <c r="L53" s="166">
        <f t="shared" si="41"/>
        <v>0</v>
      </c>
      <c r="M53" s="166">
        <f t="shared" si="41"/>
        <v>0</v>
      </c>
      <c r="N53" s="166">
        <f t="shared" si="41"/>
        <v>0</v>
      </c>
      <c r="O53" s="166">
        <f t="shared" si="41"/>
        <v>0</v>
      </c>
      <c r="P53" s="166">
        <f t="shared" si="41"/>
        <v>0</v>
      </c>
      <c r="Q53" s="166">
        <f t="shared" si="41"/>
        <v>0</v>
      </c>
      <c r="R53" s="166">
        <f t="shared" si="41"/>
        <v>0</v>
      </c>
      <c r="S53" s="166">
        <f t="shared" si="41"/>
        <v>0</v>
      </c>
      <c r="T53" s="166">
        <f t="shared" si="41"/>
        <v>0</v>
      </c>
      <c r="U53" s="166">
        <f t="shared" si="41"/>
        <v>0</v>
      </c>
      <c r="V53" s="166">
        <f t="shared" si="41"/>
        <v>0</v>
      </c>
      <c r="W53" s="166">
        <f t="shared" si="41"/>
        <v>0</v>
      </c>
      <c r="X53" s="166">
        <f t="shared" si="41"/>
        <v>0</v>
      </c>
      <c r="Y53" s="166">
        <f t="shared" si="41"/>
        <v>0</v>
      </c>
      <c r="Z53" s="166">
        <f t="shared" si="41"/>
        <v>0</v>
      </c>
      <c r="AA53" s="166">
        <f t="shared" si="41"/>
        <v>0</v>
      </c>
    </row>
    <row r="54" spans="1:28" x14ac:dyDescent="0.25">
      <c r="A54" s="308"/>
      <c r="B54" s="301"/>
      <c r="C54" s="302"/>
      <c r="D54" s="301"/>
      <c r="E54" s="302"/>
      <c r="F54" s="301"/>
      <c r="G54" s="301"/>
      <c r="H54" s="302"/>
      <c r="I54" s="301"/>
      <c r="J54" s="301"/>
      <c r="K54" s="302"/>
      <c r="L54" s="301"/>
      <c r="M54" s="301"/>
      <c r="N54" s="302"/>
      <c r="O54" s="301"/>
      <c r="P54" s="301"/>
      <c r="Q54" s="302"/>
      <c r="R54" s="301"/>
      <c r="S54" s="301"/>
      <c r="T54" s="302"/>
      <c r="U54" s="301"/>
      <c r="V54" s="301"/>
      <c r="W54" s="302"/>
      <c r="X54" s="301"/>
      <c r="Y54" s="301"/>
      <c r="Z54" s="302"/>
      <c r="AA54" s="301"/>
    </row>
    <row r="55" spans="1:28" ht="15.75" thickBot="1" x14ac:dyDescent="0.3">
      <c r="A55" s="298" t="s">
        <v>206</v>
      </c>
      <c r="B55" s="296"/>
      <c r="C55" s="296"/>
      <c r="D55" s="296"/>
      <c r="E55" s="296"/>
      <c r="F55" s="296"/>
      <c r="G55" s="296"/>
      <c r="H55" s="308"/>
      <c r="I55" s="308"/>
      <c r="J55" s="308"/>
      <c r="K55" s="308"/>
      <c r="L55" s="308"/>
      <c r="M55" s="308"/>
      <c r="N55" s="308"/>
      <c r="O55" s="308"/>
      <c r="P55" s="308"/>
      <c r="Q55" s="308"/>
      <c r="R55" s="308"/>
      <c r="S55" s="308"/>
      <c r="T55" s="308"/>
      <c r="U55" s="308"/>
      <c r="V55" s="308"/>
      <c r="W55" s="308"/>
      <c r="X55" s="308"/>
      <c r="Y55" s="308"/>
      <c r="Z55" s="308"/>
      <c r="AA55" s="308"/>
      <c r="AB55" s="137"/>
    </row>
    <row r="56" spans="1:28" ht="16.350000000000001" customHeight="1" thickBot="1" x14ac:dyDescent="0.3">
      <c r="A56" s="745" t="s">
        <v>207</v>
      </c>
      <c r="B56" s="313" t="str">
        <f t="shared" ref="B56:B71" si="42">B38</f>
        <v>End Use</v>
      </c>
      <c r="C56" s="102">
        <f>C$2</f>
        <v>45658</v>
      </c>
      <c r="D56" s="102">
        <f t="shared" ref="D56:AA56" si="43">D$2</f>
        <v>45689</v>
      </c>
      <c r="E56" s="102">
        <f t="shared" si="43"/>
        <v>45717</v>
      </c>
      <c r="F56" s="102">
        <f t="shared" si="43"/>
        <v>45748</v>
      </c>
      <c r="G56" s="102">
        <f t="shared" si="43"/>
        <v>45778</v>
      </c>
      <c r="H56" s="102">
        <f t="shared" si="43"/>
        <v>45809</v>
      </c>
      <c r="I56" s="102">
        <f t="shared" si="43"/>
        <v>45839</v>
      </c>
      <c r="J56" s="102">
        <f t="shared" si="43"/>
        <v>45870</v>
      </c>
      <c r="K56" s="102">
        <f t="shared" si="43"/>
        <v>45901</v>
      </c>
      <c r="L56" s="102">
        <f t="shared" si="43"/>
        <v>45931</v>
      </c>
      <c r="M56" s="102">
        <f t="shared" si="43"/>
        <v>45962</v>
      </c>
      <c r="N56" s="102">
        <f t="shared" si="43"/>
        <v>45992</v>
      </c>
      <c r="O56" s="102">
        <f t="shared" si="43"/>
        <v>46023</v>
      </c>
      <c r="P56" s="102">
        <f t="shared" si="43"/>
        <v>46054</v>
      </c>
      <c r="Q56" s="102">
        <f t="shared" si="43"/>
        <v>46082</v>
      </c>
      <c r="R56" s="102">
        <f t="shared" si="43"/>
        <v>46113</v>
      </c>
      <c r="S56" s="102">
        <f t="shared" si="43"/>
        <v>46143</v>
      </c>
      <c r="T56" s="102">
        <f t="shared" si="43"/>
        <v>46174</v>
      </c>
      <c r="U56" s="102">
        <f t="shared" si="43"/>
        <v>46204</v>
      </c>
      <c r="V56" s="102">
        <f t="shared" si="43"/>
        <v>46235</v>
      </c>
      <c r="W56" s="102">
        <f t="shared" si="43"/>
        <v>46266</v>
      </c>
      <c r="X56" s="102">
        <f t="shared" si="43"/>
        <v>46296</v>
      </c>
      <c r="Y56" s="102">
        <f t="shared" si="43"/>
        <v>46327</v>
      </c>
      <c r="Z56" s="102">
        <f t="shared" si="43"/>
        <v>46357</v>
      </c>
      <c r="AA56" s="102">
        <f t="shared" si="43"/>
        <v>46388</v>
      </c>
    </row>
    <row r="57" spans="1:28" ht="15" customHeight="1" x14ac:dyDescent="0.25">
      <c r="A57" s="746"/>
      <c r="B57" s="312" t="str">
        <f t="shared" si="42"/>
        <v>Air Comp</v>
      </c>
      <c r="C57" s="2">
        <f>(C3*0.5)-C39</f>
        <v>0</v>
      </c>
      <c r="D57" s="2">
        <f>(D3*0.5)+C21-D39</f>
        <v>0</v>
      </c>
      <c r="E57" s="2">
        <f t="shared" ref="E57:AA57" si="44">(E3*0.5)+D21-E39</f>
        <v>0</v>
      </c>
      <c r="F57" s="2">
        <f t="shared" si="44"/>
        <v>0</v>
      </c>
      <c r="G57" s="2">
        <f t="shared" si="44"/>
        <v>0</v>
      </c>
      <c r="H57" s="2">
        <f t="shared" si="44"/>
        <v>0</v>
      </c>
      <c r="I57" s="2">
        <f t="shared" si="44"/>
        <v>0</v>
      </c>
      <c r="J57" s="2">
        <f t="shared" si="44"/>
        <v>0</v>
      </c>
      <c r="K57" s="2">
        <f t="shared" si="44"/>
        <v>0</v>
      </c>
      <c r="L57" s="2">
        <f t="shared" si="44"/>
        <v>0</v>
      </c>
      <c r="M57" s="2">
        <f t="shared" si="44"/>
        <v>0</v>
      </c>
      <c r="N57" s="2">
        <f t="shared" si="44"/>
        <v>0</v>
      </c>
      <c r="O57" s="2">
        <f t="shared" si="44"/>
        <v>0</v>
      </c>
      <c r="P57" s="2">
        <f t="shared" si="44"/>
        <v>0</v>
      </c>
      <c r="Q57" s="2">
        <f t="shared" si="44"/>
        <v>0</v>
      </c>
      <c r="R57" s="2">
        <f t="shared" si="44"/>
        <v>0</v>
      </c>
      <c r="S57" s="2">
        <f t="shared" si="44"/>
        <v>0</v>
      </c>
      <c r="T57" s="2">
        <f t="shared" si="44"/>
        <v>0</v>
      </c>
      <c r="U57" s="2">
        <f t="shared" si="44"/>
        <v>0</v>
      </c>
      <c r="V57" s="2">
        <f t="shared" si="44"/>
        <v>0</v>
      </c>
      <c r="W57" s="2">
        <f t="shared" si="44"/>
        <v>0</v>
      </c>
      <c r="X57" s="2">
        <f t="shared" si="44"/>
        <v>0</v>
      </c>
      <c r="Y57" s="2">
        <f t="shared" si="44"/>
        <v>0</v>
      </c>
      <c r="Z57" s="2">
        <f t="shared" si="44"/>
        <v>0</v>
      </c>
      <c r="AA57" s="2">
        <f t="shared" si="44"/>
        <v>0</v>
      </c>
    </row>
    <row r="58" spans="1:28" x14ac:dyDescent="0.25">
      <c r="A58" s="746"/>
      <c r="B58" s="7" t="str">
        <f t="shared" si="42"/>
        <v>Building Shell</v>
      </c>
      <c r="C58" s="2">
        <f t="shared" ref="C58:C69" si="45">(C4*0.5)-C40</f>
        <v>0</v>
      </c>
      <c r="D58" s="2">
        <f t="shared" ref="D58:AA58" si="46">(D4*0.5)+C22-D40</f>
        <v>0</v>
      </c>
      <c r="E58" s="2">
        <f t="shared" si="46"/>
        <v>0</v>
      </c>
      <c r="F58" s="2">
        <f t="shared" si="46"/>
        <v>0</v>
      </c>
      <c r="G58" s="2">
        <f t="shared" si="46"/>
        <v>0</v>
      </c>
      <c r="H58" s="2">
        <f t="shared" si="46"/>
        <v>0</v>
      </c>
      <c r="I58" s="2">
        <f t="shared" si="46"/>
        <v>0</v>
      </c>
      <c r="J58" s="2">
        <f t="shared" si="46"/>
        <v>0</v>
      </c>
      <c r="K58" s="2">
        <f t="shared" si="46"/>
        <v>0</v>
      </c>
      <c r="L58" s="2">
        <f t="shared" si="46"/>
        <v>0</v>
      </c>
      <c r="M58" s="2">
        <f t="shared" si="46"/>
        <v>0</v>
      </c>
      <c r="N58" s="2">
        <f t="shared" si="46"/>
        <v>0</v>
      </c>
      <c r="O58" s="2">
        <f t="shared" si="46"/>
        <v>0</v>
      </c>
      <c r="P58" s="2">
        <f t="shared" si="46"/>
        <v>0</v>
      </c>
      <c r="Q58" s="2">
        <f t="shared" si="46"/>
        <v>0</v>
      </c>
      <c r="R58" s="2">
        <f t="shared" si="46"/>
        <v>0</v>
      </c>
      <c r="S58" s="2">
        <f t="shared" si="46"/>
        <v>0</v>
      </c>
      <c r="T58" s="2">
        <f t="shared" si="46"/>
        <v>0</v>
      </c>
      <c r="U58" s="2">
        <f t="shared" si="46"/>
        <v>0</v>
      </c>
      <c r="V58" s="2">
        <f t="shared" si="46"/>
        <v>0</v>
      </c>
      <c r="W58" s="2">
        <f t="shared" si="46"/>
        <v>0</v>
      </c>
      <c r="X58" s="2">
        <f t="shared" si="46"/>
        <v>0</v>
      </c>
      <c r="Y58" s="2">
        <f t="shared" si="46"/>
        <v>0</v>
      </c>
      <c r="Z58" s="2">
        <f t="shared" si="46"/>
        <v>0</v>
      </c>
      <c r="AA58" s="2">
        <f t="shared" si="46"/>
        <v>0</v>
      </c>
    </row>
    <row r="59" spans="1:28" x14ac:dyDescent="0.25">
      <c r="A59" s="746"/>
      <c r="B59" s="6" t="str">
        <f t="shared" si="42"/>
        <v>Cooking</v>
      </c>
      <c r="C59" s="2">
        <f t="shared" si="45"/>
        <v>0</v>
      </c>
      <c r="D59" s="2">
        <f t="shared" ref="D59:AA59" si="47">(D5*0.5)+C23-D41</f>
        <v>0</v>
      </c>
      <c r="E59" s="2">
        <f t="shared" si="47"/>
        <v>0</v>
      </c>
      <c r="F59" s="2">
        <f t="shared" si="47"/>
        <v>0</v>
      </c>
      <c r="G59" s="2">
        <f t="shared" si="47"/>
        <v>0</v>
      </c>
      <c r="H59" s="2">
        <f t="shared" si="47"/>
        <v>0</v>
      </c>
      <c r="I59" s="2">
        <f t="shared" si="47"/>
        <v>0</v>
      </c>
      <c r="J59" s="2">
        <f t="shared" si="47"/>
        <v>0</v>
      </c>
      <c r="K59" s="2">
        <f t="shared" si="47"/>
        <v>0</v>
      </c>
      <c r="L59" s="2">
        <f t="shared" si="47"/>
        <v>0</v>
      </c>
      <c r="M59" s="2">
        <f t="shared" si="47"/>
        <v>0</v>
      </c>
      <c r="N59" s="2">
        <f t="shared" si="47"/>
        <v>0</v>
      </c>
      <c r="O59" s="2">
        <f t="shared" si="47"/>
        <v>0</v>
      </c>
      <c r="P59" s="2">
        <f t="shared" si="47"/>
        <v>0</v>
      </c>
      <c r="Q59" s="2">
        <f t="shared" si="47"/>
        <v>0</v>
      </c>
      <c r="R59" s="2">
        <f t="shared" si="47"/>
        <v>0</v>
      </c>
      <c r="S59" s="2">
        <f t="shared" si="47"/>
        <v>0</v>
      </c>
      <c r="T59" s="2">
        <f t="shared" si="47"/>
        <v>0</v>
      </c>
      <c r="U59" s="2">
        <f t="shared" si="47"/>
        <v>0</v>
      </c>
      <c r="V59" s="2">
        <f t="shared" si="47"/>
        <v>0</v>
      </c>
      <c r="W59" s="2">
        <f t="shared" si="47"/>
        <v>0</v>
      </c>
      <c r="X59" s="2">
        <f t="shared" si="47"/>
        <v>0</v>
      </c>
      <c r="Y59" s="2">
        <f t="shared" si="47"/>
        <v>0</v>
      </c>
      <c r="Z59" s="2">
        <f t="shared" si="47"/>
        <v>0</v>
      </c>
      <c r="AA59" s="2">
        <f t="shared" si="47"/>
        <v>0</v>
      </c>
    </row>
    <row r="60" spans="1:28" x14ac:dyDescent="0.25">
      <c r="A60" s="746"/>
      <c r="B60" s="6" t="str">
        <f t="shared" si="42"/>
        <v>Cooling</v>
      </c>
      <c r="C60" s="2">
        <f t="shared" si="45"/>
        <v>0</v>
      </c>
      <c r="D60" s="2">
        <f t="shared" ref="D60:AA60" si="48">(D6*0.5)+C24-D42</f>
        <v>0</v>
      </c>
      <c r="E60" s="2">
        <f t="shared" si="48"/>
        <v>0</v>
      </c>
      <c r="F60" s="2">
        <f t="shared" si="48"/>
        <v>0</v>
      </c>
      <c r="G60" s="2">
        <f t="shared" si="48"/>
        <v>0</v>
      </c>
      <c r="H60" s="2">
        <f t="shared" si="48"/>
        <v>0</v>
      </c>
      <c r="I60" s="2">
        <f t="shared" si="48"/>
        <v>0</v>
      </c>
      <c r="J60" s="2">
        <f t="shared" si="48"/>
        <v>0</v>
      </c>
      <c r="K60" s="2">
        <f t="shared" si="48"/>
        <v>0</v>
      </c>
      <c r="L60" s="2">
        <f t="shared" si="48"/>
        <v>0</v>
      </c>
      <c r="M60" s="2">
        <f t="shared" si="48"/>
        <v>0</v>
      </c>
      <c r="N60" s="2">
        <f t="shared" si="48"/>
        <v>0</v>
      </c>
      <c r="O60" s="2">
        <f t="shared" si="48"/>
        <v>0</v>
      </c>
      <c r="P60" s="2">
        <f t="shared" si="48"/>
        <v>0</v>
      </c>
      <c r="Q60" s="2">
        <f t="shared" si="48"/>
        <v>0</v>
      </c>
      <c r="R60" s="2">
        <f t="shared" si="48"/>
        <v>0</v>
      </c>
      <c r="S60" s="2">
        <f t="shared" si="48"/>
        <v>0</v>
      </c>
      <c r="T60" s="2">
        <f t="shared" si="48"/>
        <v>0</v>
      </c>
      <c r="U60" s="2">
        <f t="shared" si="48"/>
        <v>0</v>
      </c>
      <c r="V60" s="2">
        <f t="shared" si="48"/>
        <v>0</v>
      </c>
      <c r="W60" s="2">
        <f t="shared" si="48"/>
        <v>0</v>
      </c>
      <c r="X60" s="2">
        <f t="shared" si="48"/>
        <v>0</v>
      </c>
      <c r="Y60" s="2">
        <f t="shared" si="48"/>
        <v>0</v>
      </c>
      <c r="Z60" s="2">
        <f t="shared" si="48"/>
        <v>0</v>
      </c>
      <c r="AA60" s="2">
        <f t="shared" si="48"/>
        <v>0</v>
      </c>
    </row>
    <row r="61" spans="1:28" x14ac:dyDescent="0.25">
      <c r="A61" s="746"/>
      <c r="B61" s="7" t="str">
        <f t="shared" si="42"/>
        <v>Ext Lighting</v>
      </c>
      <c r="C61" s="2">
        <f t="shared" si="45"/>
        <v>0</v>
      </c>
      <c r="D61" s="2">
        <f t="shared" ref="D61:AA61" si="49">(D7*0.5)+C25-D43</f>
        <v>0</v>
      </c>
      <c r="E61" s="2">
        <f t="shared" si="49"/>
        <v>0</v>
      </c>
      <c r="F61" s="2">
        <f t="shared" si="49"/>
        <v>0</v>
      </c>
      <c r="G61" s="2">
        <f t="shared" si="49"/>
        <v>0</v>
      </c>
      <c r="H61" s="2">
        <f t="shared" si="49"/>
        <v>0</v>
      </c>
      <c r="I61" s="2">
        <f t="shared" si="49"/>
        <v>0</v>
      </c>
      <c r="J61" s="2">
        <f t="shared" si="49"/>
        <v>0</v>
      </c>
      <c r="K61" s="2">
        <f t="shared" si="49"/>
        <v>0</v>
      </c>
      <c r="L61" s="2">
        <f t="shared" si="49"/>
        <v>0</v>
      </c>
      <c r="M61" s="2">
        <f t="shared" si="49"/>
        <v>0</v>
      </c>
      <c r="N61" s="2">
        <f t="shared" si="49"/>
        <v>0</v>
      </c>
      <c r="O61" s="2">
        <f t="shared" si="49"/>
        <v>0</v>
      </c>
      <c r="P61" s="2">
        <f t="shared" si="49"/>
        <v>0</v>
      </c>
      <c r="Q61" s="2">
        <f t="shared" si="49"/>
        <v>0</v>
      </c>
      <c r="R61" s="2">
        <f t="shared" si="49"/>
        <v>0</v>
      </c>
      <c r="S61" s="2">
        <f t="shared" si="49"/>
        <v>0</v>
      </c>
      <c r="T61" s="2">
        <f t="shared" si="49"/>
        <v>0</v>
      </c>
      <c r="U61" s="2">
        <f t="shared" si="49"/>
        <v>0</v>
      </c>
      <c r="V61" s="2">
        <f t="shared" si="49"/>
        <v>0</v>
      </c>
      <c r="W61" s="2">
        <f t="shared" si="49"/>
        <v>0</v>
      </c>
      <c r="X61" s="2">
        <f t="shared" si="49"/>
        <v>0</v>
      </c>
      <c r="Y61" s="2">
        <f t="shared" si="49"/>
        <v>0</v>
      </c>
      <c r="Z61" s="2">
        <f t="shared" si="49"/>
        <v>0</v>
      </c>
      <c r="AA61" s="2">
        <f t="shared" si="49"/>
        <v>0</v>
      </c>
    </row>
    <row r="62" spans="1:28" x14ac:dyDescent="0.25">
      <c r="A62" s="746"/>
      <c r="B62" s="6" t="str">
        <f t="shared" si="42"/>
        <v>Heating</v>
      </c>
      <c r="C62" s="2">
        <f t="shared" si="45"/>
        <v>0</v>
      </c>
      <c r="D62" s="2">
        <f t="shared" ref="D62:AA62" si="50">(D8*0.5)+C26-D44</f>
        <v>0</v>
      </c>
      <c r="E62" s="2">
        <f t="shared" si="50"/>
        <v>0</v>
      </c>
      <c r="F62" s="2">
        <f t="shared" si="50"/>
        <v>0</v>
      </c>
      <c r="G62" s="2">
        <f t="shared" si="50"/>
        <v>0</v>
      </c>
      <c r="H62" s="2">
        <f t="shared" si="50"/>
        <v>0</v>
      </c>
      <c r="I62" s="2">
        <f t="shared" si="50"/>
        <v>0</v>
      </c>
      <c r="J62" s="2">
        <f t="shared" si="50"/>
        <v>0</v>
      </c>
      <c r="K62" s="2">
        <f t="shared" si="50"/>
        <v>0</v>
      </c>
      <c r="L62" s="2">
        <f t="shared" si="50"/>
        <v>0</v>
      </c>
      <c r="M62" s="2">
        <f t="shared" si="50"/>
        <v>0</v>
      </c>
      <c r="N62" s="2">
        <f t="shared" si="50"/>
        <v>0</v>
      </c>
      <c r="O62" s="2">
        <f t="shared" si="50"/>
        <v>0</v>
      </c>
      <c r="P62" s="2">
        <f t="shared" si="50"/>
        <v>0</v>
      </c>
      <c r="Q62" s="2">
        <f t="shared" si="50"/>
        <v>0</v>
      </c>
      <c r="R62" s="2">
        <f t="shared" si="50"/>
        <v>0</v>
      </c>
      <c r="S62" s="2">
        <f t="shared" si="50"/>
        <v>0</v>
      </c>
      <c r="T62" s="2">
        <f t="shared" si="50"/>
        <v>0</v>
      </c>
      <c r="U62" s="2">
        <f t="shared" si="50"/>
        <v>0</v>
      </c>
      <c r="V62" s="2">
        <f t="shared" si="50"/>
        <v>0</v>
      </c>
      <c r="W62" s="2">
        <f t="shared" si="50"/>
        <v>0</v>
      </c>
      <c r="X62" s="2">
        <f t="shared" si="50"/>
        <v>0</v>
      </c>
      <c r="Y62" s="2">
        <f t="shared" si="50"/>
        <v>0</v>
      </c>
      <c r="Z62" s="2">
        <f t="shared" si="50"/>
        <v>0</v>
      </c>
      <c r="AA62" s="2">
        <f t="shared" si="50"/>
        <v>0</v>
      </c>
    </row>
    <row r="63" spans="1:28" x14ac:dyDescent="0.25">
      <c r="A63" s="746"/>
      <c r="B63" s="6" t="str">
        <f t="shared" si="42"/>
        <v>HVAC</v>
      </c>
      <c r="C63" s="2">
        <f t="shared" si="45"/>
        <v>0</v>
      </c>
      <c r="D63" s="2">
        <f t="shared" ref="D63:AA63" si="51">(D9*0.5)+C27-D45</f>
        <v>0</v>
      </c>
      <c r="E63" s="2">
        <f t="shared" si="51"/>
        <v>0</v>
      </c>
      <c r="F63" s="2">
        <f t="shared" si="51"/>
        <v>0</v>
      </c>
      <c r="G63" s="2">
        <f t="shared" si="51"/>
        <v>0</v>
      </c>
      <c r="H63" s="2">
        <f t="shared" si="51"/>
        <v>0</v>
      </c>
      <c r="I63" s="2">
        <f t="shared" si="51"/>
        <v>0</v>
      </c>
      <c r="J63" s="2">
        <f t="shared" si="51"/>
        <v>0</v>
      </c>
      <c r="K63" s="2">
        <f t="shared" si="51"/>
        <v>0</v>
      </c>
      <c r="L63" s="2">
        <f t="shared" si="51"/>
        <v>0</v>
      </c>
      <c r="M63" s="2">
        <f t="shared" si="51"/>
        <v>0</v>
      </c>
      <c r="N63" s="2">
        <f t="shared" si="51"/>
        <v>0</v>
      </c>
      <c r="O63" s="2">
        <f t="shared" si="51"/>
        <v>0</v>
      </c>
      <c r="P63" s="2">
        <f t="shared" si="51"/>
        <v>0</v>
      </c>
      <c r="Q63" s="2">
        <f t="shared" si="51"/>
        <v>0</v>
      </c>
      <c r="R63" s="2">
        <f t="shared" si="51"/>
        <v>0</v>
      </c>
      <c r="S63" s="2">
        <f t="shared" si="51"/>
        <v>0</v>
      </c>
      <c r="T63" s="2">
        <f t="shared" si="51"/>
        <v>0</v>
      </c>
      <c r="U63" s="2">
        <f t="shared" si="51"/>
        <v>0</v>
      </c>
      <c r="V63" s="2">
        <f t="shared" si="51"/>
        <v>0</v>
      </c>
      <c r="W63" s="2">
        <f t="shared" si="51"/>
        <v>0</v>
      </c>
      <c r="X63" s="2">
        <f t="shared" si="51"/>
        <v>0</v>
      </c>
      <c r="Y63" s="2">
        <f t="shared" si="51"/>
        <v>0</v>
      </c>
      <c r="Z63" s="2">
        <f t="shared" si="51"/>
        <v>0</v>
      </c>
      <c r="AA63" s="2">
        <f t="shared" si="51"/>
        <v>0</v>
      </c>
    </row>
    <row r="64" spans="1:28" x14ac:dyDescent="0.25">
      <c r="A64" s="746"/>
      <c r="B64" s="6" t="str">
        <f t="shared" si="42"/>
        <v>Lighting</v>
      </c>
      <c r="C64" s="2">
        <f t="shared" si="45"/>
        <v>0</v>
      </c>
      <c r="D64" s="2">
        <f t="shared" ref="D64:AA64" si="52">(D10*0.5)+C28-D46</f>
        <v>0</v>
      </c>
      <c r="E64" s="2">
        <f t="shared" si="52"/>
        <v>0</v>
      </c>
      <c r="F64" s="2">
        <f t="shared" si="52"/>
        <v>0</v>
      </c>
      <c r="G64" s="2">
        <f t="shared" si="52"/>
        <v>0</v>
      </c>
      <c r="H64" s="2">
        <f t="shared" si="52"/>
        <v>0</v>
      </c>
      <c r="I64" s="2">
        <f t="shared" si="52"/>
        <v>0</v>
      </c>
      <c r="J64" s="2">
        <f t="shared" si="52"/>
        <v>0</v>
      </c>
      <c r="K64" s="2">
        <f t="shared" si="52"/>
        <v>0</v>
      </c>
      <c r="L64" s="2">
        <f t="shared" si="52"/>
        <v>0</v>
      </c>
      <c r="M64" s="2">
        <f t="shared" si="52"/>
        <v>0</v>
      </c>
      <c r="N64" s="2">
        <f t="shared" si="52"/>
        <v>0</v>
      </c>
      <c r="O64" s="2">
        <f t="shared" si="52"/>
        <v>0</v>
      </c>
      <c r="P64" s="2">
        <f t="shared" si="52"/>
        <v>0</v>
      </c>
      <c r="Q64" s="2">
        <f t="shared" si="52"/>
        <v>0</v>
      </c>
      <c r="R64" s="2">
        <f t="shared" si="52"/>
        <v>0</v>
      </c>
      <c r="S64" s="2">
        <f t="shared" si="52"/>
        <v>0</v>
      </c>
      <c r="T64" s="2">
        <f t="shared" si="52"/>
        <v>0</v>
      </c>
      <c r="U64" s="2">
        <f t="shared" si="52"/>
        <v>0</v>
      </c>
      <c r="V64" s="2">
        <f t="shared" si="52"/>
        <v>0</v>
      </c>
      <c r="W64" s="2">
        <f t="shared" si="52"/>
        <v>0</v>
      </c>
      <c r="X64" s="2">
        <f t="shared" si="52"/>
        <v>0</v>
      </c>
      <c r="Y64" s="2">
        <f t="shared" si="52"/>
        <v>0</v>
      </c>
      <c r="Z64" s="2">
        <f t="shared" si="52"/>
        <v>0</v>
      </c>
      <c r="AA64" s="2">
        <f t="shared" si="52"/>
        <v>0</v>
      </c>
    </row>
    <row r="65" spans="1:35" x14ac:dyDescent="0.25">
      <c r="A65" s="746"/>
      <c r="B65" s="6" t="str">
        <f t="shared" si="42"/>
        <v>Miscellaneous</v>
      </c>
      <c r="C65" s="2">
        <f t="shared" si="45"/>
        <v>0</v>
      </c>
      <c r="D65" s="2">
        <f t="shared" ref="D65:AA65" si="53">(D11*0.5)+C29-D47</f>
        <v>0</v>
      </c>
      <c r="E65" s="2">
        <f t="shared" si="53"/>
        <v>0</v>
      </c>
      <c r="F65" s="2">
        <f t="shared" si="53"/>
        <v>0</v>
      </c>
      <c r="G65" s="2">
        <f t="shared" si="53"/>
        <v>0</v>
      </c>
      <c r="H65" s="2">
        <f t="shared" si="53"/>
        <v>0</v>
      </c>
      <c r="I65" s="2">
        <f t="shared" si="53"/>
        <v>0</v>
      </c>
      <c r="J65" s="2">
        <f t="shared" si="53"/>
        <v>0</v>
      </c>
      <c r="K65" s="2">
        <f t="shared" si="53"/>
        <v>0</v>
      </c>
      <c r="L65" s="2">
        <f t="shared" si="53"/>
        <v>0</v>
      </c>
      <c r="M65" s="2">
        <f t="shared" si="53"/>
        <v>0</v>
      </c>
      <c r="N65" s="2">
        <f t="shared" si="53"/>
        <v>0</v>
      </c>
      <c r="O65" s="2">
        <f t="shared" si="53"/>
        <v>0</v>
      </c>
      <c r="P65" s="2">
        <f t="shared" si="53"/>
        <v>0</v>
      </c>
      <c r="Q65" s="2">
        <f t="shared" si="53"/>
        <v>0</v>
      </c>
      <c r="R65" s="2">
        <f t="shared" si="53"/>
        <v>0</v>
      </c>
      <c r="S65" s="2">
        <f t="shared" si="53"/>
        <v>0</v>
      </c>
      <c r="T65" s="2">
        <f t="shared" si="53"/>
        <v>0</v>
      </c>
      <c r="U65" s="2">
        <f t="shared" si="53"/>
        <v>0</v>
      </c>
      <c r="V65" s="2">
        <f t="shared" si="53"/>
        <v>0</v>
      </c>
      <c r="W65" s="2">
        <f t="shared" si="53"/>
        <v>0</v>
      </c>
      <c r="X65" s="2">
        <f t="shared" si="53"/>
        <v>0</v>
      </c>
      <c r="Y65" s="2">
        <f t="shared" si="53"/>
        <v>0</v>
      </c>
      <c r="Z65" s="2">
        <f t="shared" si="53"/>
        <v>0</v>
      </c>
      <c r="AA65" s="2">
        <f t="shared" si="53"/>
        <v>0</v>
      </c>
    </row>
    <row r="66" spans="1:35" ht="15" customHeight="1" x14ac:dyDescent="0.25">
      <c r="A66" s="746"/>
      <c r="B66" s="6" t="str">
        <f t="shared" si="42"/>
        <v>Motors</v>
      </c>
      <c r="C66" s="2">
        <f t="shared" si="45"/>
        <v>0</v>
      </c>
      <c r="D66" s="2">
        <f t="shared" ref="D66:AA66" si="54">(D12*0.5)+C30-D48</f>
        <v>0</v>
      </c>
      <c r="E66" s="2">
        <f t="shared" si="54"/>
        <v>0</v>
      </c>
      <c r="F66" s="2">
        <f t="shared" si="54"/>
        <v>0</v>
      </c>
      <c r="G66" s="2">
        <f t="shared" si="54"/>
        <v>0</v>
      </c>
      <c r="H66" s="2">
        <f t="shared" si="54"/>
        <v>0</v>
      </c>
      <c r="I66" s="2">
        <f t="shared" si="54"/>
        <v>0</v>
      </c>
      <c r="J66" s="2">
        <f t="shared" si="54"/>
        <v>0</v>
      </c>
      <c r="K66" s="2">
        <f t="shared" si="54"/>
        <v>0</v>
      </c>
      <c r="L66" s="2">
        <f t="shared" si="54"/>
        <v>0</v>
      </c>
      <c r="M66" s="2">
        <f t="shared" si="54"/>
        <v>0</v>
      </c>
      <c r="N66" s="2">
        <f t="shared" si="54"/>
        <v>0</v>
      </c>
      <c r="O66" s="2">
        <f t="shared" si="54"/>
        <v>0</v>
      </c>
      <c r="P66" s="2">
        <f t="shared" si="54"/>
        <v>0</v>
      </c>
      <c r="Q66" s="2">
        <f t="shared" si="54"/>
        <v>0</v>
      </c>
      <c r="R66" s="2">
        <f t="shared" si="54"/>
        <v>0</v>
      </c>
      <c r="S66" s="2">
        <f t="shared" si="54"/>
        <v>0</v>
      </c>
      <c r="T66" s="2">
        <f t="shared" si="54"/>
        <v>0</v>
      </c>
      <c r="U66" s="2">
        <f t="shared" si="54"/>
        <v>0</v>
      </c>
      <c r="V66" s="2">
        <f t="shared" si="54"/>
        <v>0</v>
      </c>
      <c r="W66" s="2">
        <f t="shared" si="54"/>
        <v>0</v>
      </c>
      <c r="X66" s="2">
        <f t="shared" si="54"/>
        <v>0</v>
      </c>
      <c r="Y66" s="2">
        <f t="shared" si="54"/>
        <v>0</v>
      </c>
      <c r="Z66" s="2">
        <f t="shared" si="54"/>
        <v>0</v>
      </c>
      <c r="AA66" s="2">
        <f t="shared" si="54"/>
        <v>0</v>
      </c>
    </row>
    <row r="67" spans="1:35" x14ac:dyDescent="0.25">
      <c r="A67" s="746"/>
      <c r="B67" s="6" t="str">
        <f t="shared" si="42"/>
        <v>Process</v>
      </c>
      <c r="C67" s="2">
        <f t="shared" si="45"/>
        <v>0</v>
      </c>
      <c r="D67" s="2">
        <f t="shared" ref="D67:AA67" si="55">(D13*0.5)+C31-D49</f>
        <v>0</v>
      </c>
      <c r="E67" s="2">
        <f t="shared" si="55"/>
        <v>0</v>
      </c>
      <c r="F67" s="2">
        <f t="shared" si="55"/>
        <v>0</v>
      </c>
      <c r="G67" s="2">
        <f t="shared" si="55"/>
        <v>0</v>
      </c>
      <c r="H67" s="2">
        <f t="shared" si="55"/>
        <v>0</v>
      </c>
      <c r="I67" s="2">
        <f t="shared" si="55"/>
        <v>0</v>
      </c>
      <c r="J67" s="2">
        <f t="shared" si="55"/>
        <v>0</v>
      </c>
      <c r="K67" s="2">
        <f t="shared" si="55"/>
        <v>0</v>
      </c>
      <c r="L67" s="2">
        <f t="shared" si="55"/>
        <v>0</v>
      </c>
      <c r="M67" s="2">
        <f t="shared" si="55"/>
        <v>0</v>
      </c>
      <c r="N67" s="2">
        <f t="shared" si="55"/>
        <v>0</v>
      </c>
      <c r="O67" s="2">
        <f t="shared" si="55"/>
        <v>0</v>
      </c>
      <c r="P67" s="2">
        <f t="shared" si="55"/>
        <v>0</v>
      </c>
      <c r="Q67" s="2">
        <f t="shared" si="55"/>
        <v>0</v>
      </c>
      <c r="R67" s="2">
        <f t="shared" si="55"/>
        <v>0</v>
      </c>
      <c r="S67" s="2">
        <f t="shared" si="55"/>
        <v>0</v>
      </c>
      <c r="T67" s="2">
        <f t="shared" si="55"/>
        <v>0</v>
      </c>
      <c r="U67" s="2">
        <f t="shared" si="55"/>
        <v>0</v>
      </c>
      <c r="V67" s="2">
        <f t="shared" si="55"/>
        <v>0</v>
      </c>
      <c r="W67" s="2">
        <f t="shared" si="55"/>
        <v>0</v>
      </c>
      <c r="X67" s="2">
        <f t="shared" si="55"/>
        <v>0</v>
      </c>
      <c r="Y67" s="2">
        <f t="shared" si="55"/>
        <v>0</v>
      </c>
      <c r="Z67" s="2">
        <f t="shared" si="55"/>
        <v>0</v>
      </c>
      <c r="AA67" s="2">
        <f t="shared" si="55"/>
        <v>0</v>
      </c>
    </row>
    <row r="68" spans="1:35" x14ac:dyDescent="0.25">
      <c r="A68" s="746"/>
      <c r="B68" s="6" t="str">
        <f t="shared" si="42"/>
        <v>Refrigeration</v>
      </c>
      <c r="C68" s="2">
        <f t="shared" si="45"/>
        <v>0</v>
      </c>
      <c r="D68" s="2">
        <f t="shared" ref="D68:AA68" si="56">(D14*0.5)+C32-D50</f>
        <v>0</v>
      </c>
      <c r="E68" s="2">
        <f t="shared" si="56"/>
        <v>0</v>
      </c>
      <c r="F68" s="2">
        <f t="shared" si="56"/>
        <v>0</v>
      </c>
      <c r="G68" s="2">
        <f t="shared" si="56"/>
        <v>0</v>
      </c>
      <c r="H68" s="2">
        <f t="shared" si="56"/>
        <v>0</v>
      </c>
      <c r="I68" s="2">
        <f t="shared" si="56"/>
        <v>0</v>
      </c>
      <c r="J68" s="2">
        <f t="shared" si="56"/>
        <v>0</v>
      </c>
      <c r="K68" s="2">
        <f t="shared" si="56"/>
        <v>0</v>
      </c>
      <c r="L68" s="2">
        <f t="shared" si="56"/>
        <v>0</v>
      </c>
      <c r="M68" s="2">
        <f t="shared" si="56"/>
        <v>0</v>
      </c>
      <c r="N68" s="2">
        <f t="shared" si="56"/>
        <v>0</v>
      </c>
      <c r="O68" s="2">
        <f t="shared" si="56"/>
        <v>0</v>
      </c>
      <c r="P68" s="2">
        <f t="shared" si="56"/>
        <v>0</v>
      </c>
      <c r="Q68" s="2">
        <f t="shared" si="56"/>
        <v>0</v>
      </c>
      <c r="R68" s="2">
        <f t="shared" si="56"/>
        <v>0</v>
      </c>
      <c r="S68" s="2">
        <f t="shared" si="56"/>
        <v>0</v>
      </c>
      <c r="T68" s="2">
        <f t="shared" si="56"/>
        <v>0</v>
      </c>
      <c r="U68" s="2">
        <f t="shared" si="56"/>
        <v>0</v>
      </c>
      <c r="V68" s="2">
        <f t="shared" si="56"/>
        <v>0</v>
      </c>
      <c r="W68" s="2">
        <f t="shared" si="56"/>
        <v>0</v>
      </c>
      <c r="X68" s="2">
        <f t="shared" si="56"/>
        <v>0</v>
      </c>
      <c r="Y68" s="2">
        <f t="shared" si="56"/>
        <v>0</v>
      </c>
      <c r="Z68" s="2">
        <f t="shared" si="56"/>
        <v>0</v>
      </c>
      <c r="AA68" s="2">
        <f t="shared" si="56"/>
        <v>0</v>
      </c>
    </row>
    <row r="69" spans="1:35" x14ac:dyDescent="0.25">
      <c r="A69" s="746"/>
      <c r="B69" s="6" t="str">
        <f t="shared" si="42"/>
        <v>Water Heating</v>
      </c>
      <c r="C69" s="2">
        <f t="shared" si="45"/>
        <v>0</v>
      </c>
      <c r="D69" s="2">
        <f t="shared" ref="D69:AA69" si="57">(D15*0.5)+C33-D51</f>
        <v>0</v>
      </c>
      <c r="E69" s="2">
        <f t="shared" si="57"/>
        <v>0</v>
      </c>
      <c r="F69" s="2">
        <f t="shared" si="57"/>
        <v>0</v>
      </c>
      <c r="G69" s="2">
        <f t="shared" si="57"/>
        <v>0</v>
      </c>
      <c r="H69" s="2">
        <f t="shared" si="57"/>
        <v>0</v>
      </c>
      <c r="I69" s="2">
        <f t="shared" si="57"/>
        <v>0</v>
      </c>
      <c r="J69" s="2">
        <f t="shared" si="57"/>
        <v>0</v>
      </c>
      <c r="K69" s="2">
        <f t="shared" si="57"/>
        <v>0</v>
      </c>
      <c r="L69" s="2">
        <f t="shared" si="57"/>
        <v>0</v>
      </c>
      <c r="M69" s="2">
        <f t="shared" si="57"/>
        <v>0</v>
      </c>
      <c r="N69" s="2">
        <f t="shared" si="57"/>
        <v>0</v>
      </c>
      <c r="O69" s="2">
        <f t="shared" si="57"/>
        <v>0</v>
      </c>
      <c r="P69" s="2">
        <f t="shared" si="57"/>
        <v>0</v>
      </c>
      <c r="Q69" s="2">
        <f t="shared" si="57"/>
        <v>0</v>
      </c>
      <c r="R69" s="2">
        <f t="shared" si="57"/>
        <v>0</v>
      </c>
      <c r="S69" s="2">
        <f t="shared" si="57"/>
        <v>0</v>
      </c>
      <c r="T69" s="2">
        <f t="shared" si="57"/>
        <v>0</v>
      </c>
      <c r="U69" s="2">
        <f t="shared" si="57"/>
        <v>0</v>
      </c>
      <c r="V69" s="2">
        <f t="shared" si="57"/>
        <v>0</v>
      </c>
      <c r="W69" s="2">
        <f t="shared" si="57"/>
        <v>0</v>
      </c>
      <c r="X69" s="2">
        <f t="shared" si="57"/>
        <v>0</v>
      </c>
      <c r="Y69" s="2">
        <f t="shared" si="57"/>
        <v>0</v>
      </c>
      <c r="Z69" s="2">
        <f t="shared" si="57"/>
        <v>0</v>
      </c>
      <c r="AA69" s="2">
        <f t="shared" si="57"/>
        <v>0</v>
      </c>
    </row>
    <row r="70" spans="1:35" ht="15" customHeight="1" x14ac:dyDescent="0.25">
      <c r="A70" s="746"/>
      <c r="B70" s="6" t="str">
        <f t="shared" si="42"/>
        <v xml:space="preserve"> </v>
      </c>
      <c r="C70" s="2"/>
      <c r="D70" s="2"/>
      <c r="E70" s="2"/>
      <c r="F70" s="2"/>
      <c r="G70" s="2"/>
      <c r="H70" s="2"/>
      <c r="I70" s="2"/>
      <c r="J70" s="2"/>
      <c r="K70" s="2"/>
      <c r="L70" s="2"/>
      <c r="M70" s="2"/>
      <c r="N70" s="2"/>
      <c r="O70" s="2"/>
      <c r="P70" s="2"/>
      <c r="Q70" s="2"/>
      <c r="R70" s="2"/>
      <c r="S70" s="2"/>
      <c r="T70" s="2"/>
      <c r="U70" s="2"/>
      <c r="V70" s="2"/>
      <c r="W70" s="2"/>
      <c r="X70" s="2"/>
      <c r="Y70" s="2"/>
      <c r="Z70" s="2"/>
      <c r="AA70" s="2"/>
    </row>
    <row r="71" spans="1:35" ht="15" customHeight="1" thickBot="1" x14ac:dyDescent="0.3">
      <c r="A71" s="747"/>
      <c r="B71" s="136" t="str">
        <f t="shared" si="42"/>
        <v>Monthly kWh</v>
      </c>
      <c r="C71" s="166">
        <f>SUM(C57:C70)</f>
        <v>0</v>
      </c>
      <c r="D71" s="166">
        <f t="shared" ref="D71:AA71" si="58">SUM(D57:D70)</f>
        <v>0</v>
      </c>
      <c r="E71" s="166">
        <f t="shared" si="58"/>
        <v>0</v>
      </c>
      <c r="F71" s="166">
        <f t="shared" si="58"/>
        <v>0</v>
      </c>
      <c r="G71" s="166">
        <f t="shared" si="58"/>
        <v>0</v>
      </c>
      <c r="H71" s="166">
        <f t="shared" si="58"/>
        <v>0</v>
      </c>
      <c r="I71" s="166">
        <f t="shared" si="58"/>
        <v>0</v>
      </c>
      <c r="J71" s="166">
        <f t="shared" si="58"/>
        <v>0</v>
      </c>
      <c r="K71" s="166">
        <f t="shared" si="58"/>
        <v>0</v>
      </c>
      <c r="L71" s="166">
        <f t="shared" si="58"/>
        <v>0</v>
      </c>
      <c r="M71" s="166">
        <f t="shared" si="58"/>
        <v>0</v>
      </c>
      <c r="N71" s="166">
        <f t="shared" si="58"/>
        <v>0</v>
      </c>
      <c r="O71" s="166">
        <f t="shared" si="58"/>
        <v>0</v>
      </c>
      <c r="P71" s="166">
        <f t="shared" si="58"/>
        <v>0</v>
      </c>
      <c r="Q71" s="166">
        <f t="shared" si="58"/>
        <v>0</v>
      </c>
      <c r="R71" s="166">
        <f t="shared" si="58"/>
        <v>0</v>
      </c>
      <c r="S71" s="166">
        <f t="shared" si="58"/>
        <v>0</v>
      </c>
      <c r="T71" s="166">
        <f t="shared" si="58"/>
        <v>0</v>
      </c>
      <c r="U71" s="166">
        <f t="shared" si="58"/>
        <v>0</v>
      </c>
      <c r="V71" s="166">
        <f t="shared" si="58"/>
        <v>0</v>
      </c>
      <c r="W71" s="166">
        <f t="shared" si="58"/>
        <v>0</v>
      </c>
      <c r="X71" s="166">
        <f t="shared" si="58"/>
        <v>0</v>
      </c>
      <c r="Y71" s="166">
        <f t="shared" si="58"/>
        <v>0</v>
      </c>
      <c r="Z71" s="166">
        <f t="shared" si="58"/>
        <v>0</v>
      </c>
      <c r="AA71" s="166">
        <f t="shared" si="58"/>
        <v>0</v>
      </c>
    </row>
    <row r="72" spans="1:35" x14ac:dyDescent="0.25">
      <c r="A72" s="308"/>
      <c r="B72" s="301"/>
      <c r="C72" s="302"/>
      <c r="D72" s="301"/>
      <c r="E72" s="302"/>
      <c r="F72" s="301"/>
      <c r="G72" s="301"/>
      <c r="H72" s="302"/>
      <c r="I72" s="301"/>
      <c r="J72" s="301"/>
      <c r="K72" s="302"/>
      <c r="L72" s="301"/>
      <c r="M72" s="301"/>
      <c r="N72" s="302"/>
      <c r="O72" s="301"/>
      <c r="P72" s="301"/>
      <c r="Q72" s="302"/>
      <c r="R72" s="301"/>
      <c r="S72" s="301"/>
      <c r="T72" s="302"/>
      <c r="U72" s="301"/>
      <c r="V72" s="301"/>
      <c r="W72" s="302"/>
      <c r="X72" s="301"/>
      <c r="Y72" s="301"/>
      <c r="Z72" s="302"/>
      <c r="AA72" s="301"/>
    </row>
    <row r="73" spans="1:35" ht="15.75" thickBot="1" x14ac:dyDescent="0.3">
      <c r="B73" s="311"/>
      <c r="C73" s="308"/>
      <c r="D73" s="308"/>
      <c r="E73" s="308"/>
      <c r="F73" s="308"/>
      <c r="G73" s="308"/>
      <c r="H73" s="308"/>
      <c r="I73" s="308"/>
      <c r="J73" s="308"/>
      <c r="K73" s="308"/>
      <c r="L73" s="308"/>
      <c r="M73" s="308"/>
      <c r="N73" s="308"/>
      <c r="O73" s="308"/>
      <c r="P73" s="308"/>
      <c r="Q73" s="308"/>
      <c r="R73" s="308"/>
      <c r="S73" s="308"/>
      <c r="T73" s="308"/>
      <c r="U73" s="308"/>
      <c r="V73" s="308"/>
      <c r="W73" s="308"/>
      <c r="X73" s="308"/>
      <c r="Y73" s="308"/>
      <c r="Z73" s="308"/>
      <c r="AA73" s="308"/>
      <c r="AB73" s="137"/>
    </row>
    <row r="74" spans="1:35" ht="16.5" thickBot="1" x14ac:dyDescent="0.3">
      <c r="A74" s="772" t="s">
        <v>12</v>
      </c>
      <c r="B74" s="313" t="s">
        <v>12</v>
      </c>
      <c r="C74" s="102">
        <f>C$2</f>
        <v>45658</v>
      </c>
      <c r="D74" s="102">
        <f t="shared" ref="D74:AA74" si="59">D$2</f>
        <v>45689</v>
      </c>
      <c r="E74" s="102">
        <f t="shared" si="59"/>
        <v>45717</v>
      </c>
      <c r="F74" s="102">
        <f t="shared" si="59"/>
        <v>45748</v>
      </c>
      <c r="G74" s="102">
        <f t="shared" si="59"/>
        <v>45778</v>
      </c>
      <c r="H74" s="102">
        <f t="shared" si="59"/>
        <v>45809</v>
      </c>
      <c r="I74" s="102">
        <f t="shared" si="59"/>
        <v>45839</v>
      </c>
      <c r="J74" s="102">
        <f t="shared" si="59"/>
        <v>45870</v>
      </c>
      <c r="K74" s="102">
        <f t="shared" si="59"/>
        <v>45901</v>
      </c>
      <c r="L74" s="102">
        <f t="shared" si="59"/>
        <v>45931</v>
      </c>
      <c r="M74" s="102">
        <f t="shared" si="59"/>
        <v>45962</v>
      </c>
      <c r="N74" s="102">
        <f t="shared" si="59"/>
        <v>45992</v>
      </c>
      <c r="O74" s="102">
        <f t="shared" si="59"/>
        <v>46023</v>
      </c>
      <c r="P74" s="102">
        <f t="shared" si="59"/>
        <v>46054</v>
      </c>
      <c r="Q74" s="102">
        <f t="shared" si="59"/>
        <v>46082</v>
      </c>
      <c r="R74" s="102">
        <f t="shared" si="59"/>
        <v>46113</v>
      </c>
      <c r="S74" s="102">
        <f t="shared" si="59"/>
        <v>46143</v>
      </c>
      <c r="T74" s="102">
        <f t="shared" si="59"/>
        <v>46174</v>
      </c>
      <c r="U74" s="102">
        <f t="shared" si="59"/>
        <v>46204</v>
      </c>
      <c r="V74" s="102">
        <f t="shared" si="59"/>
        <v>46235</v>
      </c>
      <c r="W74" s="102">
        <f t="shared" si="59"/>
        <v>46266</v>
      </c>
      <c r="X74" s="102">
        <f t="shared" si="59"/>
        <v>46296</v>
      </c>
      <c r="Y74" s="102">
        <f t="shared" si="59"/>
        <v>46327</v>
      </c>
      <c r="Z74" s="102">
        <f t="shared" si="59"/>
        <v>46357</v>
      </c>
      <c r="AA74" s="102">
        <f t="shared" si="59"/>
        <v>46388</v>
      </c>
      <c r="AC74" s="138" t="s">
        <v>216</v>
      </c>
    </row>
    <row r="75" spans="1:35" ht="15.75" customHeight="1" x14ac:dyDescent="0.25">
      <c r="A75" s="773"/>
      <c r="B75" s="317" t="str">
        <f t="shared" ref="B75:B87" si="60">B110</f>
        <v>Air Comp</v>
      </c>
      <c r="C75" s="484">
        <f>'2M - SGS'!C75</f>
        <v>8.5109000000000004E-2</v>
      </c>
      <c r="D75" s="484">
        <f>'2M - SGS'!D75</f>
        <v>7.7715000000000006E-2</v>
      </c>
      <c r="E75" s="484">
        <f>'2M - SGS'!E75</f>
        <v>8.6136000000000004E-2</v>
      </c>
      <c r="F75" s="484">
        <f>'2M - SGS'!F75</f>
        <v>7.9796000000000006E-2</v>
      </c>
      <c r="G75" s="484">
        <f>'2M - SGS'!G75</f>
        <v>8.5334999999999994E-2</v>
      </c>
      <c r="H75" s="484">
        <f>'2M - SGS'!H75</f>
        <v>8.1994999999999998E-2</v>
      </c>
      <c r="I75" s="484">
        <f>'2M - SGS'!I75</f>
        <v>8.4098999999999993E-2</v>
      </c>
      <c r="J75" s="484">
        <f>'2M - SGS'!J75</f>
        <v>8.4198999999999996E-2</v>
      </c>
      <c r="K75" s="484">
        <f>'2M - SGS'!K75</f>
        <v>8.2512000000000002E-2</v>
      </c>
      <c r="L75" s="484">
        <f>'2M - SGS'!L75</f>
        <v>8.5277000000000006E-2</v>
      </c>
      <c r="M75" s="484">
        <f>'2M - SGS'!M75</f>
        <v>8.2588999999999996E-2</v>
      </c>
      <c r="N75" s="484">
        <f>'2M - SGS'!N75</f>
        <v>8.5237999999999994E-2</v>
      </c>
      <c r="O75" s="204">
        <f>'2M - SGS'!O75</f>
        <v>8.5109000000000004E-2</v>
      </c>
      <c r="P75" s="204">
        <f>'2M - SGS'!P75</f>
        <v>7.7715000000000006E-2</v>
      </c>
      <c r="Q75" s="204">
        <f>'2M - SGS'!Q75</f>
        <v>8.6136000000000004E-2</v>
      </c>
      <c r="R75" s="204">
        <f>'2M - SGS'!R75</f>
        <v>7.9796000000000006E-2</v>
      </c>
      <c r="S75" s="204">
        <f>'2M - SGS'!S75</f>
        <v>8.5334999999999994E-2</v>
      </c>
      <c r="T75" s="204">
        <f>'2M - SGS'!T75</f>
        <v>8.1994999999999998E-2</v>
      </c>
      <c r="U75" s="204">
        <f>'2M - SGS'!U75</f>
        <v>8.4098999999999993E-2</v>
      </c>
      <c r="V75" s="204">
        <f>'2M - SGS'!V75</f>
        <v>8.4198999999999996E-2</v>
      </c>
      <c r="W75" s="204">
        <f>'2M - SGS'!W75</f>
        <v>8.2512000000000002E-2</v>
      </c>
      <c r="X75" s="204">
        <f>'2M - SGS'!X75</f>
        <v>8.5277000000000006E-2</v>
      </c>
      <c r="Y75" s="204">
        <f>'2M - SGS'!Y75</f>
        <v>8.2588999999999996E-2</v>
      </c>
      <c r="Z75" s="204">
        <f>'2M - SGS'!Z75</f>
        <v>8.5237999999999994E-2</v>
      </c>
      <c r="AA75" s="204">
        <f>'2M - SGS'!AA75</f>
        <v>8.5109000000000004E-2</v>
      </c>
      <c r="AC75" s="349">
        <f t="shared" ref="AC75:AC87" si="61">SUM(C75:N75)</f>
        <v>1.0000000000000002</v>
      </c>
      <c r="AD75" s="349">
        <f t="shared" ref="AD75:AD87" si="62">SUM(O75:Z75)</f>
        <v>1.0000000000000002</v>
      </c>
      <c r="AE75" s="349">
        <f t="shared" ref="AE75:AE87" si="63">SUM(AA75:AA75)</f>
        <v>8.5109000000000004E-2</v>
      </c>
      <c r="AF75" s="349" t="e">
        <f>SUM(#REF!)</f>
        <v>#REF!</v>
      </c>
      <c r="AG75" s="349" t="e">
        <f>SUM(#REF!)</f>
        <v>#REF!</v>
      </c>
      <c r="AH75" s="349" t="e">
        <f>SUM(#REF!)</f>
        <v>#REF!</v>
      </c>
      <c r="AI75" s="349" t="e">
        <f>SUM(#REF!)</f>
        <v>#REF!</v>
      </c>
    </row>
    <row r="76" spans="1:35" ht="15.75" x14ac:dyDescent="0.25">
      <c r="A76" s="773"/>
      <c r="B76" s="8" t="str">
        <f t="shared" si="60"/>
        <v>Building Shell</v>
      </c>
      <c r="C76" s="484">
        <f>'2M - SGS'!C76</f>
        <v>0.107824</v>
      </c>
      <c r="D76" s="484">
        <f>'2M - SGS'!D76</f>
        <v>9.1051999999999994E-2</v>
      </c>
      <c r="E76" s="484">
        <f>'2M - SGS'!E76</f>
        <v>7.1135000000000004E-2</v>
      </c>
      <c r="F76" s="484">
        <f>'2M - SGS'!F76</f>
        <v>4.1179E-2</v>
      </c>
      <c r="G76" s="484">
        <f>'2M - SGS'!G76</f>
        <v>4.4423999999999998E-2</v>
      </c>
      <c r="H76" s="484">
        <f>'2M - SGS'!H76</f>
        <v>0.106128</v>
      </c>
      <c r="I76" s="484">
        <f>'2M - SGS'!I76</f>
        <v>0.14288100000000001</v>
      </c>
      <c r="J76" s="484">
        <f>'2M - SGS'!J76</f>
        <v>0.133494</v>
      </c>
      <c r="K76" s="484">
        <f>'2M - SGS'!K76</f>
        <v>5.781E-2</v>
      </c>
      <c r="L76" s="484">
        <f>'2M - SGS'!L76</f>
        <v>3.8018000000000003E-2</v>
      </c>
      <c r="M76" s="484">
        <f>'2M - SGS'!M76</f>
        <v>6.2103999999999999E-2</v>
      </c>
      <c r="N76" s="484">
        <f>'2M - SGS'!N76</f>
        <v>0.103951</v>
      </c>
      <c r="O76" s="204">
        <f>'2M - SGS'!O76</f>
        <v>0.107824</v>
      </c>
      <c r="P76" s="204">
        <f>'2M - SGS'!P76</f>
        <v>9.1051999999999994E-2</v>
      </c>
      <c r="Q76" s="204">
        <f>'2M - SGS'!Q76</f>
        <v>7.1135000000000004E-2</v>
      </c>
      <c r="R76" s="204">
        <f>'2M - SGS'!R76</f>
        <v>4.1179E-2</v>
      </c>
      <c r="S76" s="204">
        <f>'2M - SGS'!S76</f>
        <v>4.4423999999999998E-2</v>
      </c>
      <c r="T76" s="204">
        <f>'2M - SGS'!T76</f>
        <v>0.106128</v>
      </c>
      <c r="U76" s="204">
        <f>'2M - SGS'!U76</f>
        <v>0.14288100000000001</v>
      </c>
      <c r="V76" s="204">
        <f>'2M - SGS'!V76</f>
        <v>0.133494</v>
      </c>
      <c r="W76" s="204">
        <f>'2M - SGS'!W76</f>
        <v>5.781E-2</v>
      </c>
      <c r="X76" s="204">
        <f>'2M - SGS'!X76</f>
        <v>3.8018000000000003E-2</v>
      </c>
      <c r="Y76" s="204">
        <f>'2M - SGS'!Y76</f>
        <v>6.2103999999999999E-2</v>
      </c>
      <c r="Z76" s="204">
        <f>'2M - SGS'!Z76</f>
        <v>0.103951</v>
      </c>
      <c r="AA76" s="204">
        <f>'2M - SGS'!AA76</f>
        <v>0.107824</v>
      </c>
      <c r="AC76" s="349">
        <f t="shared" si="61"/>
        <v>1</v>
      </c>
      <c r="AD76" s="349">
        <f t="shared" si="62"/>
        <v>1</v>
      </c>
      <c r="AE76" s="349">
        <f t="shared" si="63"/>
        <v>0.107824</v>
      </c>
      <c r="AF76" s="349" t="e">
        <f>SUM(#REF!)</f>
        <v>#REF!</v>
      </c>
      <c r="AG76" s="349" t="e">
        <f>SUM(#REF!)</f>
        <v>#REF!</v>
      </c>
      <c r="AH76" s="349" t="e">
        <f>SUM(#REF!)</f>
        <v>#REF!</v>
      </c>
      <c r="AI76" s="349" t="e">
        <f>SUM(#REF!)</f>
        <v>#REF!</v>
      </c>
    </row>
    <row r="77" spans="1:35" ht="15.75" x14ac:dyDescent="0.25">
      <c r="A77" s="773"/>
      <c r="B77" s="8" t="str">
        <f t="shared" si="60"/>
        <v>Cooking</v>
      </c>
      <c r="C77" s="484">
        <f>'2M - SGS'!C77</f>
        <v>8.6096000000000006E-2</v>
      </c>
      <c r="D77" s="484">
        <f>'2M - SGS'!D77</f>
        <v>7.8608999999999998E-2</v>
      </c>
      <c r="E77" s="484">
        <f>'2M - SGS'!E77</f>
        <v>8.1547999999999995E-2</v>
      </c>
      <c r="F77" s="484">
        <f>'2M - SGS'!F77</f>
        <v>7.2947999999999999E-2</v>
      </c>
      <c r="G77" s="484">
        <f>'2M - SGS'!G77</f>
        <v>8.6277000000000006E-2</v>
      </c>
      <c r="H77" s="484">
        <f>'2M - SGS'!H77</f>
        <v>8.3294000000000007E-2</v>
      </c>
      <c r="I77" s="484">
        <f>'2M - SGS'!I77</f>
        <v>8.5859000000000005E-2</v>
      </c>
      <c r="J77" s="484">
        <f>'2M - SGS'!J77</f>
        <v>8.5885000000000003E-2</v>
      </c>
      <c r="K77" s="484">
        <f>'2M - SGS'!K77</f>
        <v>8.3474999999999994E-2</v>
      </c>
      <c r="L77" s="484">
        <f>'2M - SGS'!L77</f>
        <v>8.6262000000000005E-2</v>
      </c>
      <c r="M77" s="484">
        <f>'2M - SGS'!M77</f>
        <v>8.3496000000000001E-2</v>
      </c>
      <c r="N77" s="484">
        <f>'2M - SGS'!N77</f>
        <v>8.6250999999999994E-2</v>
      </c>
      <c r="O77" s="204">
        <f>'2M - SGS'!O77</f>
        <v>8.6096000000000006E-2</v>
      </c>
      <c r="P77" s="204">
        <f>'2M - SGS'!P77</f>
        <v>7.8608999999999998E-2</v>
      </c>
      <c r="Q77" s="204">
        <f>'2M - SGS'!Q77</f>
        <v>8.1547999999999995E-2</v>
      </c>
      <c r="R77" s="204">
        <f>'2M - SGS'!R77</f>
        <v>7.2947999999999999E-2</v>
      </c>
      <c r="S77" s="204">
        <f>'2M - SGS'!S77</f>
        <v>8.6277000000000006E-2</v>
      </c>
      <c r="T77" s="204">
        <f>'2M - SGS'!T77</f>
        <v>8.3294000000000007E-2</v>
      </c>
      <c r="U77" s="204">
        <f>'2M - SGS'!U77</f>
        <v>8.5859000000000005E-2</v>
      </c>
      <c r="V77" s="204">
        <f>'2M - SGS'!V77</f>
        <v>8.5885000000000003E-2</v>
      </c>
      <c r="W77" s="204">
        <f>'2M - SGS'!W77</f>
        <v>8.3474999999999994E-2</v>
      </c>
      <c r="X77" s="204">
        <f>'2M - SGS'!X77</f>
        <v>8.6262000000000005E-2</v>
      </c>
      <c r="Y77" s="204">
        <f>'2M - SGS'!Y77</f>
        <v>8.3496000000000001E-2</v>
      </c>
      <c r="Z77" s="204">
        <f>'2M - SGS'!Z77</f>
        <v>8.6250999999999994E-2</v>
      </c>
      <c r="AA77" s="204">
        <f>'2M - SGS'!AA77</f>
        <v>8.6096000000000006E-2</v>
      </c>
      <c r="AC77" s="349">
        <f t="shared" si="61"/>
        <v>0.99999999999999989</v>
      </c>
      <c r="AD77" s="349">
        <f t="shared" si="62"/>
        <v>0.99999999999999989</v>
      </c>
      <c r="AE77" s="349">
        <f t="shared" si="63"/>
        <v>8.6096000000000006E-2</v>
      </c>
      <c r="AF77" s="349" t="e">
        <f>SUM(#REF!)</f>
        <v>#REF!</v>
      </c>
      <c r="AG77" s="349" t="e">
        <f>SUM(#REF!)</f>
        <v>#REF!</v>
      </c>
      <c r="AH77" s="349" t="e">
        <f>SUM(#REF!)</f>
        <v>#REF!</v>
      </c>
      <c r="AI77" s="349" t="e">
        <f>SUM(#REF!)</f>
        <v>#REF!</v>
      </c>
    </row>
    <row r="78" spans="1:35" ht="15.75" x14ac:dyDescent="0.25">
      <c r="A78" s="773"/>
      <c r="B78" s="8" t="str">
        <f t="shared" si="60"/>
        <v>Cooling</v>
      </c>
      <c r="C78" s="484">
        <f>'2M - SGS'!C78</f>
        <v>6.0000000000000002E-6</v>
      </c>
      <c r="D78" s="484">
        <f>'2M - SGS'!D78</f>
        <v>2.4699999999999999E-4</v>
      </c>
      <c r="E78" s="484">
        <f>'2M - SGS'!E78</f>
        <v>7.2360000000000002E-3</v>
      </c>
      <c r="F78" s="484">
        <f>'2M - SGS'!F78</f>
        <v>2.1690999999999998E-2</v>
      </c>
      <c r="G78" s="484">
        <f>'2M - SGS'!G78</f>
        <v>6.2979999999999994E-2</v>
      </c>
      <c r="H78" s="484">
        <f>'2M - SGS'!H78</f>
        <v>0.21317</v>
      </c>
      <c r="I78" s="484">
        <f>'2M - SGS'!I78</f>
        <v>0.29002899999999998</v>
      </c>
      <c r="J78" s="484">
        <f>'2M - SGS'!J78</f>
        <v>0.270206</v>
      </c>
      <c r="K78" s="484">
        <f>'2M - SGS'!K78</f>
        <v>0.108695</v>
      </c>
      <c r="L78" s="484">
        <f>'2M - SGS'!L78</f>
        <v>1.9643000000000001E-2</v>
      </c>
      <c r="M78" s="484">
        <f>'2M - SGS'!M78</f>
        <v>6.0299999999999998E-3</v>
      </c>
      <c r="N78" s="484">
        <f>'2M - SGS'!N78</f>
        <v>6.7000000000000002E-5</v>
      </c>
      <c r="O78" s="204">
        <f>'2M - SGS'!O78</f>
        <v>6.0000000000000002E-6</v>
      </c>
      <c r="P78" s="204">
        <f>'2M - SGS'!P78</f>
        <v>2.4699999999999999E-4</v>
      </c>
      <c r="Q78" s="204">
        <f>'2M - SGS'!Q78</f>
        <v>7.2360000000000002E-3</v>
      </c>
      <c r="R78" s="204">
        <f>'2M - SGS'!R78</f>
        <v>2.1690999999999998E-2</v>
      </c>
      <c r="S78" s="204">
        <f>'2M - SGS'!S78</f>
        <v>6.2979999999999994E-2</v>
      </c>
      <c r="T78" s="204">
        <f>'2M - SGS'!T78</f>
        <v>0.21317</v>
      </c>
      <c r="U78" s="204">
        <f>'2M - SGS'!U78</f>
        <v>0.29002899999999998</v>
      </c>
      <c r="V78" s="204">
        <f>'2M - SGS'!V78</f>
        <v>0.270206</v>
      </c>
      <c r="W78" s="204">
        <f>'2M - SGS'!W78</f>
        <v>0.108695</v>
      </c>
      <c r="X78" s="204">
        <f>'2M - SGS'!X78</f>
        <v>1.9643000000000001E-2</v>
      </c>
      <c r="Y78" s="204">
        <f>'2M - SGS'!Y78</f>
        <v>6.0299999999999998E-3</v>
      </c>
      <c r="Z78" s="204">
        <f>'2M - SGS'!Z78</f>
        <v>6.7000000000000002E-5</v>
      </c>
      <c r="AA78" s="204">
        <f>'2M - SGS'!AA78</f>
        <v>6.0000000000000002E-6</v>
      </c>
      <c r="AC78" s="349">
        <f t="shared" si="61"/>
        <v>0.99999999999999989</v>
      </c>
      <c r="AD78" s="349">
        <f t="shared" si="62"/>
        <v>0.99999999999999989</v>
      </c>
      <c r="AE78" s="349">
        <f t="shared" si="63"/>
        <v>6.0000000000000002E-6</v>
      </c>
      <c r="AF78" s="349" t="e">
        <f>SUM(#REF!)</f>
        <v>#REF!</v>
      </c>
      <c r="AG78" s="349" t="e">
        <f>SUM(#REF!)</f>
        <v>#REF!</v>
      </c>
      <c r="AH78" s="349" t="e">
        <f>SUM(#REF!)</f>
        <v>#REF!</v>
      </c>
      <c r="AI78" s="349" t="e">
        <f>SUM(#REF!)</f>
        <v>#REF!</v>
      </c>
    </row>
    <row r="79" spans="1:35" ht="15.75" x14ac:dyDescent="0.25">
      <c r="A79" s="773"/>
      <c r="B79" s="8" t="str">
        <f t="shared" si="60"/>
        <v>Ext Lighting</v>
      </c>
      <c r="C79" s="484">
        <f>'2M - SGS'!C79</f>
        <v>0.106265</v>
      </c>
      <c r="D79" s="484">
        <f>'2M - SGS'!D79</f>
        <v>8.2161999999999999E-2</v>
      </c>
      <c r="E79" s="484">
        <f>'2M - SGS'!E79</f>
        <v>7.0887000000000006E-2</v>
      </c>
      <c r="F79" s="484">
        <f>'2M - SGS'!F79</f>
        <v>6.8145999999999998E-2</v>
      </c>
      <c r="G79" s="484">
        <f>'2M - SGS'!G79</f>
        <v>8.1852999999999995E-2</v>
      </c>
      <c r="H79" s="484">
        <f>'2M - SGS'!H79</f>
        <v>6.7163E-2</v>
      </c>
      <c r="I79" s="484">
        <f>'2M - SGS'!I79</f>
        <v>8.6751999999999996E-2</v>
      </c>
      <c r="J79" s="484">
        <f>'2M - SGS'!J79</f>
        <v>6.9401000000000004E-2</v>
      </c>
      <c r="K79" s="484">
        <f>'2M - SGS'!K79</f>
        <v>8.2907999999999996E-2</v>
      </c>
      <c r="L79" s="484">
        <f>'2M - SGS'!L79</f>
        <v>0.100507</v>
      </c>
      <c r="M79" s="484">
        <f>'2M - SGS'!M79</f>
        <v>8.7251999999999996E-2</v>
      </c>
      <c r="N79" s="484">
        <f>'2M - SGS'!N79</f>
        <v>9.6703999999999998E-2</v>
      </c>
      <c r="O79" s="204">
        <f>'2M - SGS'!O79</f>
        <v>0.106265</v>
      </c>
      <c r="P79" s="204">
        <f>'2M - SGS'!P79</f>
        <v>8.2161999999999999E-2</v>
      </c>
      <c r="Q79" s="204">
        <f>'2M - SGS'!Q79</f>
        <v>7.0887000000000006E-2</v>
      </c>
      <c r="R79" s="204">
        <f>'2M - SGS'!R79</f>
        <v>6.8145999999999998E-2</v>
      </c>
      <c r="S79" s="204">
        <f>'2M - SGS'!S79</f>
        <v>8.1852999999999995E-2</v>
      </c>
      <c r="T79" s="204">
        <f>'2M - SGS'!T79</f>
        <v>6.7163E-2</v>
      </c>
      <c r="U79" s="204">
        <f>'2M - SGS'!U79</f>
        <v>8.6751999999999996E-2</v>
      </c>
      <c r="V79" s="204">
        <f>'2M - SGS'!V79</f>
        <v>6.9401000000000004E-2</v>
      </c>
      <c r="W79" s="204">
        <f>'2M - SGS'!W79</f>
        <v>8.2907999999999996E-2</v>
      </c>
      <c r="X79" s="204">
        <f>'2M - SGS'!X79</f>
        <v>0.100507</v>
      </c>
      <c r="Y79" s="204">
        <f>'2M - SGS'!Y79</f>
        <v>8.7251999999999996E-2</v>
      </c>
      <c r="Z79" s="204">
        <f>'2M - SGS'!Z79</f>
        <v>9.6703999999999998E-2</v>
      </c>
      <c r="AA79" s="204">
        <f>'2M - SGS'!AA79</f>
        <v>0.106265</v>
      </c>
      <c r="AC79" s="349">
        <f t="shared" si="61"/>
        <v>1</v>
      </c>
      <c r="AD79" s="349">
        <f t="shared" si="62"/>
        <v>1</v>
      </c>
      <c r="AE79" s="349">
        <f t="shared" si="63"/>
        <v>0.106265</v>
      </c>
      <c r="AF79" s="349" t="e">
        <f>SUM(#REF!)</f>
        <v>#REF!</v>
      </c>
      <c r="AG79" s="349" t="e">
        <f>SUM(#REF!)</f>
        <v>#REF!</v>
      </c>
      <c r="AH79" s="349" t="e">
        <f>SUM(#REF!)</f>
        <v>#REF!</v>
      </c>
      <c r="AI79" s="349" t="e">
        <f>SUM(#REF!)</f>
        <v>#REF!</v>
      </c>
    </row>
    <row r="80" spans="1:35" ht="15.75" x14ac:dyDescent="0.25">
      <c r="A80" s="773"/>
      <c r="B80" s="8" t="str">
        <f t="shared" si="60"/>
        <v>Heating</v>
      </c>
      <c r="C80" s="484">
        <f>'2M - SGS'!C80</f>
        <v>0.210397</v>
      </c>
      <c r="D80" s="484">
        <f>'2M - SGS'!D80</f>
        <v>0.17743600000000001</v>
      </c>
      <c r="E80" s="484">
        <f>'2M - SGS'!E80</f>
        <v>0.13192400000000001</v>
      </c>
      <c r="F80" s="484">
        <f>'2M - SGS'!F80</f>
        <v>5.9718E-2</v>
      </c>
      <c r="G80" s="484">
        <f>'2M - SGS'!G80</f>
        <v>2.6769000000000001E-2</v>
      </c>
      <c r="H80" s="484">
        <f>'2M - SGS'!H80</f>
        <v>4.2950000000000002E-3</v>
      </c>
      <c r="I80" s="484">
        <f>'2M - SGS'!I80</f>
        <v>2.895E-3</v>
      </c>
      <c r="J80" s="484">
        <f>'2M - SGS'!J80</f>
        <v>3.4320000000000002E-3</v>
      </c>
      <c r="K80" s="484">
        <f>'2M - SGS'!K80</f>
        <v>9.4020000000000006E-3</v>
      </c>
      <c r="L80" s="484">
        <f>'2M - SGS'!L80</f>
        <v>5.5496999999999998E-2</v>
      </c>
      <c r="M80" s="484">
        <f>'2M - SGS'!M80</f>
        <v>0.115452</v>
      </c>
      <c r="N80" s="484">
        <f>'2M - SGS'!N80</f>
        <v>0.20278299999999999</v>
      </c>
      <c r="O80" s="204">
        <f>'2M - SGS'!O80</f>
        <v>0.210397</v>
      </c>
      <c r="P80" s="204">
        <f>'2M - SGS'!P80</f>
        <v>0.17743600000000001</v>
      </c>
      <c r="Q80" s="204">
        <f>'2M - SGS'!Q80</f>
        <v>0.13192400000000001</v>
      </c>
      <c r="R80" s="204">
        <f>'2M - SGS'!R80</f>
        <v>5.9718E-2</v>
      </c>
      <c r="S80" s="204">
        <f>'2M - SGS'!S80</f>
        <v>2.6769000000000001E-2</v>
      </c>
      <c r="T80" s="204">
        <f>'2M - SGS'!T80</f>
        <v>4.2950000000000002E-3</v>
      </c>
      <c r="U80" s="204">
        <f>'2M - SGS'!U80</f>
        <v>2.895E-3</v>
      </c>
      <c r="V80" s="204">
        <f>'2M - SGS'!V80</f>
        <v>3.4320000000000002E-3</v>
      </c>
      <c r="W80" s="204">
        <f>'2M - SGS'!W80</f>
        <v>9.4020000000000006E-3</v>
      </c>
      <c r="X80" s="204">
        <f>'2M - SGS'!X80</f>
        <v>5.5496999999999998E-2</v>
      </c>
      <c r="Y80" s="204">
        <f>'2M - SGS'!Y80</f>
        <v>0.115452</v>
      </c>
      <c r="Z80" s="204">
        <f>'2M - SGS'!Z80</f>
        <v>0.20278299999999999</v>
      </c>
      <c r="AA80" s="204">
        <f>'2M - SGS'!AA80</f>
        <v>0.210397</v>
      </c>
      <c r="AC80" s="349">
        <f t="shared" si="61"/>
        <v>1.0000000000000002</v>
      </c>
      <c r="AD80" s="349">
        <f t="shared" si="62"/>
        <v>1.0000000000000002</v>
      </c>
      <c r="AE80" s="349">
        <f t="shared" si="63"/>
        <v>0.210397</v>
      </c>
      <c r="AF80" s="349" t="e">
        <f>SUM(#REF!)</f>
        <v>#REF!</v>
      </c>
      <c r="AG80" s="349" t="e">
        <f>SUM(#REF!)</f>
        <v>#REF!</v>
      </c>
      <c r="AH80" s="349" t="e">
        <f>SUM(#REF!)</f>
        <v>#REF!</v>
      </c>
      <c r="AI80" s="349" t="e">
        <f>SUM(#REF!)</f>
        <v>#REF!</v>
      </c>
    </row>
    <row r="81" spans="1:35" ht="15.75" x14ac:dyDescent="0.25">
      <c r="A81" s="773"/>
      <c r="B81" s="8" t="str">
        <f t="shared" si="60"/>
        <v>HVAC</v>
      </c>
      <c r="C81" s="484">
        <f>'2M - SGS'!C81</f>
        <v>0.107824</v>
      </c>
      <c r="D81" s="484">
        <f>'2M - SGS'!D81</f>
        <v>9.1051999999999994E-2</v>
      </c>
      <c r="E81" s="484">
        <f>'2M - SGS'!E81</f>
        <v>7.1135000000000004E-2</v>
      </c>
      <c r="F81" s="484">
        <f>'2M - SGS'!F81</f>
        <v>4.1179E-2</v>
      </c>
      <c r="G81" s="484">
        <f>'2M - SGS'!G81</f>
        <v>4.4423999999999998E-2</v>
      </c>
      <c r="H81" s="484">
        <f>'2M - SGS'!H81</f>
        <v>0.106128</v>
      </c>
      <c r="I81" s="484">
        <f>'2M - SGS'!I81</f>
        <v>0.14288100000000001</v>
      </c>
      <c r="J81" s="484">
        <f>'2M - SGS'!J81</f>
        <v>0.133494</v>
      </c>
      <c r="K81" s="484">
        <f>'2M - SGS'!K81</f>
        <v>5.781E-2</v>
      </c>
      <c r="L81" s="484">
        <f>'2M - SGS'!L81</f>
        <v>3.8018000000000003E-2</v>
      </c>
      <c r="M81" s="484">
        <f>'2M - SGS'!M81</f>
        <v>6.2103999999999999E-2</v>
      </c>
      <c r="N81" s="484">
        <f>'2M - SGS'!N81</f>
        <v>0.103951</v>
      </c>
      <c r="O81" s="204">
        <f>'2M - SGS'!O81</f>
        <v>0.107824</v>
      </c>
      <c r="P81" s="204">
        <f>'2M - SGS'!P81</f>
        <v>9.1051999999999994E-2</v>
      </c>
      <c r="Q81" s="204">
        <f>'2M - SGS'!Q81</f>
        <v>7.1135000000000004E-2</v>
      </c>
      <c r="R81" s="204">
        <f>'2M - SGS'!R81</f>
        <v>4.1179E-2</v>
      </c>
      <c r="S81" s="204">
        <f>'2M - SGS'!S81</f>
        <v>4.4423999999999998E-2</v>
      </c>
      <c r="T81" s="204">
        <f>'2M - SGS'!T81</f>
        <v>0.106128</v>
      </c>
      <c r="U81" s="204">
        <f>'2M - SGS'!U81</f>
        <v>0.14288100000000001</v>
      </c>
      <c r="V81" s="204">
        <f>'2M - SGS'!V81</f>
        <v>0.133494</v>
      </c>
      <c r="W81" s="204">
        <f>'2M - SGS'!W81</f>
        <v>5.781E-2</v>
      </c>
      <c r="X81" s="204">
        <f>'2M - SGS'!X81</f>
        <v>3.8018000000000003E-2</v>
      </c>
      <c r="Y81" s="204">
        <f>'2M - SGS'!Y81</f>
        <v>6.2103999999999999E-2</v>
      </c>
      <c r="Z81" s="204">
        <f>'2M - SGS'!Z81</f>
        <v>0.103951</v>
      </c>
      <c r="AA81" s="204">
        <f>'2M - SGS'!AA81</f>
        <v>0.107824</v>
      </c>
      <c r="AC81" s="349">
        <f t="shared" si="61"/>
        <v>1</v>
      </c>
      <c r="AD81" s="349">
        <f t="shared" si="62"/>
        <v>1</v>
      </c>
      <c r="AE81" s="349">
        <f t="shared" si="63"/>
        <v>0.107824</v>
      </c>
      <c r="AF81" s="349" t="e">
        <f>SUM(#REF!)</f>
        <v>#REF!</v>
      </c>
      <c r="AG81" s="349" t="e">
        <f>SUM(#REF!)</f>
        <v>#REF!</v>
      </c>
      <c r="AH81" s="349" t="e">
        <f>SUM(#REF!)</f>
        <v>#REF!</v>
      </c>
      <c r="AI81" s="349" t="e">
        <f>SUM(#REF!)</f>
        <v>#REF!</v>
      </c>
    </row>
    <row r="82" spans="1:35" ht="15.75" x14ac:dyDescent="0.25">
      <c r="A82" s="773"/>
      <c r="B82" s="8" t="str">
        <f t="shared" si="60"/>
        <v>Lighting</v>
      </c>
      <c r="C82" s="484">
        <f>'2M - SGS'!C82</f>
        <v>9.3563999999999994E-2</v>
      </c>
      <c r="D82" s="484">
        <f>'2M - SGS'!D82</f>
        <v>7.2162000000000004E-2</v>
      </c>
      <c r="E82" s="484">
        <f>'2M - SGS'!E82</f>
        <v>7.8372999999999998E-2</v>
      </c>
      <c r="F82" s="484">
        <f>'2M - SGS'!F82</f>
        <v>7.6534000000000005E-2</v>
      </c>
      <c r="G82" s="484">
        <f>'2M - SGS'!G82</f>
        <v>9.4246999999999997E-2</v>
      </c>
      <c r="H82" s="484">
        <f>'2M - SGS'!H82</f>
        <v>7.5599E-2</v>
      </c>
      <c r="I82" s="484">
        <f>'2M - SGS'!I82</f>
        <v>9.6199999999999994E-2</v>
      </c>
      <c r="J82" s="484">
        <f>'2M - SGS'!J82</f>
        <v>7.7077999999999994E-2</v>
      </c>
      <c r="K82" s="484">
        <f>'2M - SGS'!K82</f>
        <v>8.1374000000000002E-2</v>
      </c>
      <c r="L82" s="484">
        <f>'2M - SGS'!L82</f>
        <v>9.4072000000000003E-2</v>
      </c>
      <c r="M82" s="484">
        <f>'2M - SGS'!M82</f>
        <v>7.6706999999999997E-2</v>
      </c>
      <c r="N82" s="484">
        <f>'2M - SGS'!N82</f>
        <v>8.4089999999999998E-2</v>
      </c>
      <c r="O82" s="204">
        <f>'2M - SGS'!O82</f>
        <v>9.3563999999999994E-2</v>
      </c>
      <c r="P82" s="204">
        <f>'2M - SGS'!P82</f>
        <v>7.2162000000000004E-2</v>
      </c>
      <c r="Q82" s="204">
        <f>'2M - SGS'!Q82</f>
        <v>7.8372999999999998E-2</v>
      </c>
      <c r="R82" s="204">
        <f>'2M - SGS'!R82</f>
        <v>7.6534000000000005E-2</v>
      </c>
      <c r="S82" s="204">
        <f>'2M - SGS'!S82</f>
        <v>9.4246999999999997E-2</v>
      </c>
      <c r="T82" s="204">
        <f>'2M - SGS'!T82</f>
        <v>7.5599E-2</v>
      </c>
      <c r="U82" s="204">
        <f>'2M - SGS'!U82</f>
        <v>9.6199999999999994E-2</v>
      </c>
      <c r="V82" s="204">
        <f>'2M - SGS'!V82</f>
        <v>7.7077999999999994E-2</v>
      </c>
      <c r="W82" s="204">
        <f>'2M - SGS'!W82</f>
        <v>8.1374000000000002E-2</v>
      </c>
      <c r="X82" s="204">
        <f>'2M - SGS'!X82</f>
        <v>9.4072000000000003E-2</v>
      </c>
      <c r="Y82" s="204">
        <f>'2M - SGS'!Y82</f>
        <v>7.6706999999999997E-2</v>
      </c>
      <c r="Z82" s="204">
        <f>'2M - SGS'!Z82</f>
        <v>8.4089999999999998E-2</v>
      </c>
      <c r="AA82" s="204">
        <f>'2M - SGS'!AA82</f>
        <v>9.3563999999999994E-2</v>
      </c>
      <c r="AC82" s="349">
        <f t="shared" si="61"/>
        <v>1</v>
      </c>
      <c r="AD82" s="349">
        <f t="shared" si="62"/>
        <v>1</v>
      </c>
      <c r="AE82" s="349">
        <f t="shared" si="63"/>
        <v>9.3563999999999994E-2</v>
      </c>
      <c r="AF82" s="349" t="e">
        <f>SUM(#REF!)</f>
        <v>#REF!</v>
      </c>
      <c r="AG82" s="349" t="e">
        <f>SUM(#REF!)</f>
        <v>#REF!</v>
      </c>
      <c r="AH82" s="349" t="e">
        <f>SUM(#REF!)</f>
        <v>#REF!</v>
      </c>
      <c r="AI82" s="349" t="e">
        <f>SUM(#REF!)</f>
        <v>#REF!</v>
      </c>
    </row>
    <row r="83" spans="1:35" ht="15.75" x14ac:dyDescent="0.25">
      <c r="A83" s="773"/>
      <c r="B83" s="8" t="str">
        <f t="shared" si="60"/>
        <v>Miscellaneous</v>
      </c>
      <c r="C83" s="484">
        <f>'2M - SGS'!C83</f>
        <v>8.5109000000000004E-2</v>
      </c>
      <c r="D83" s="484">
        <f>'2M - SGS'!D83</f>
        <v>7.7715000000000006E-2</v>
      </c>
      <c r="E83" s="484">
        <f>'2M - SGS'!E83</f>
        <v>8.6136000000000004E-2</v>
      </c>
      <c r="F83" s="484">
        <f>'2M - SGS'!F83</f>
        <v>7.9796000000000006E-2</v>
      </c>
      <c r="G83" s="484">
        <f>'2M - SGS'!G83</f>
        <v>8.5334999999999994E-2</v>
      </c>
      <c r="H83" s="484">
        <f>'2M - SGS'!H83</f>
        <v>8.1994999999999998E-2</v>
      </c>
      <c r="I83" s="484">
        <f>'2M - SGS'!I83</f>
        <v>8.4098999999999993E-2</v>
      </c>
      <c r="J83" s="484">
        <f>'2M - SGS'!J83</f>
        <v>8.4198999999999996E-2</v>
      </c>
      <c r="K83" s="484">
        <f>'2M - SGS'!K83</f>
        <v>8.2512000000000002E-2</v>
      </c>
      <c r="L83" s="484">
        <f>'2M - SGS'!L83</f>
        <v>8.5277000000000006E-2</v>
      </c>
      <c r="M83" s="484">
        <f>'2M - SGS'!M83</f>
        <v>8.2588999999999996E-2</v>
      </c>
      <c r="N83" s="484">
        <f>'2M - SGS'!N83</f>
        <v>8.5237999999999994E-2</v>
      </c>
      <c r="O83" s="204">
        <f>'2M - SGS'!O83</f>
        <v>8.5109000000000004E-2</v>
      </c>
      <c r="P83" s="204">
        <f>'2M - SGS'!P83</f>
        <v>7.7715000000000006E-2</v>
      </c>
      <c r="Q83" s="204">
        <f>'2M - SGS'!Q83</f>
        <v>8.6136000000000004E-2</v>
      </c>
      <c r="R83" s="204">
        <f>'2M - SGS'!R83</f>
        <v>7.9796000000000006E-2</v>
      </c>
      <c r="S83" s="204">
        <f>'2M - SGS'!S83</f>
        <v>8.5334999999999994E-2</v>
      </c>
      <c r="T83" s="204">
        <f>'2M - SGS'!T83</f>
        <v>8.1994999999999998E-2</v>
      </c>
      <c r="U83" s="204">
        <f>'2M - SGS'!U83</f>
        <v>8.4098999999999993E-2</v>
      </c>
      <c r="V83" s="204">
        <f>'2M - SGS'!V83</f>
        <v>8.4198999999999996E-2</v>
      </c>
      <c r="W83" s="204">
        <f>'2M - SGS'!W83</f>
        <v>8.2512000000000002E-2</v>
      </c>
      <c r="X83" s="204">
        <f>'2M - SGS'!X83</f>
        <v>8.5277000000000006E-2</v>
      </c>
      <c r="Y83" s="204">
        <f>'2M - SGS'!Y83</f>
        <v>8.2588999999999996E-2</v>
      </c>
      <c r="Z83" s="204">
        <f>'2M - SGS'!Z83</f>
        <v>8.5237999999999994E-2</v>
      </c>
      <c r="AA83" s="204">
        <f>'2M - SGS'!AA83</f>
        <v>8.5109000000000004E-2</v>
      </c>
      <c r="AC83" s="349">
        <f t="shared" si="61"/>
        <v>1.0000000000000002</v>
      </c>
      <c r="AD83" s="349">
        <f t="shared" si="62"/>
        <v>1.0000000000000002</v>
      </c>
      <c r="AE83" s="349">
        <f t="shared" si="63"/>
        <v>8.5109000000000004E-2</v>
      </c>
      <c r="AF83" s="349" t="e">
        <f>SUM(#REF!)</f>
        <v>#REF!</v>
      </c>
      <c r="AG83" s="349" t="e">
        <f>SUM(#REF!)</f>
        <v>#REF!</v>
      </c>
      <c r="AH83" s="349" t="e">
        <f>SUM(#REF!)</f>
        <v>#REF!</v>
      </c>
      <c r="AI83" s="349" t="e">
        <f>SUM(#REF!)</f>
        <v>#REF!</v>
      </c>
    </row>
    <row r="84" spans="1:35" ht="15.75" x14ac:dyDescent="0.25">
      <c r="A84" s="773"/>
      <c r="B84" s="8" t="str">
        <f t="shared" si="60"/>
        <v>Motors</v>
      </c>
      <c r="C84" s="484">
        <f>'2M - SGS'!C84</f>
        <v>8.5109000000000004E-2</v>
      </c>
      <c r="D84" s="484">
        <f>'2M - SGS'!D84</f>
        <v>7.7715000000000006E-2</v>
      </c>
      <c r="E84" s="484">
        <f>'2M - SGS'!E84</f>
        <v>8.6136000000000004E-2</v>
      </c>
      <c r="F84" s="484">
        <f>'2M - SGS'!F84</f>
        <v>7.9796000000000006E-2</v>
      </c>
      <c r="G84" s="484">
        <f>'2M - SGS'!G84</f>
        <v>8.5334999999999994E-2</v>
      </c>
      <c r="H84" s="484">
        <f>'2M - SGS'!H84</f>
        <v>8.1994999999999998E-2</v>
      </c>
      <c r="I84" s="484">
        <f>'2M - SGS'!I84</f>
        <v>8.4098999999999993E-2</v>
      </c>
      <c r="J84" s="484">
        <f>'2M - SGS'!J84</f>
        <v>8.4198999999999996E-2</v>
      </c>
      <c r="K84" s="484">
        <f>'2M - SGS'!K84</f>
        <v>8.2512000000000002E-2</v>
      </c>
      <c r="L84" s="484">
        <f>'2M - SGS'!L84</f>
        <v>8.5277000000000006E-2</v>
      </c>
      <c r="M84" s="484">
        <f>'2M - SGS'!M84</f>
        <v>8.2588999999999996E-2</v>
      </c>
      <c r="N84" s="484">
        <f>'2M - SGS'!N84</f>
        <v>8.5237999999999994E-2</v>
      </c>
      <c r="O84" s="204">
        <f>'2M - SGS'!O84</f>
        <v>8.5109000000000004E-2</v>
      </c>
      <c r="P84" s="204">
        <f>'2M - SGS'!P84</f>
        <v>7.7715000000000006E-2</v>
      </c>
      <c r="Q84" s="204">
        <f>'2M - SGS'!Q84</f>
        <v>8.6136000000000004E-2</v>
      </c>
      <c r="R84" s="204">
        <f>'2M - SGS'!R84</f>
        <v>7.9796000000000006E-2</v>
      </c>
      <c r="S84" s="204">
        <f>'2M - SGS'!S84</f>
        <v>8.5334999999999994E-2</v>
      </c>
      <c r="T84" s="204">
        <f>'2M - SGS'!T84</f>
        <v>8.1994999999999998E-2</v>
      </c>
      <c r="U84" s="204">
        <f>'2M - SGS'!U84</f>
        <v>8.4098999999999993E-2</v>
      </c>
      <c r="V84" s="204">
        <f>'2M - SGS'!V84</f>
        <v>8.4198999999999996E-2</v>
      </c>
      <c r="W84" s="204">
        <f>'2M - SGS'!W84</f>
        <v>8.2512000000000002E-2</v>
      </c>
      <c r="X84" s="204">
        <f>'2M - SGS'!X84</f>
        <v>8.5277000000000006E-2</v>
      </c>
      <c r="Y84" s="204">
        <f>'2M - SGS'!Y84</f>
        <v>8.2588999999999996E-2</v>
      </c>
      <c r="Z84" s="204">
        <f>'2M - SGS'!Z84</f>
        <v>8.5237999999999994E-2</v>
      </c>
      <c r="AA84" s="204">
        <f>'2M - SGS'!AA84</f>
        <v>8.5109000000000004E-2</v>
      </c>
      <c r="AC84" s="349">
        <f t="shared" si="61"/>
        <v>1.0000000000000002</v>
      </c>
      <c r="AD84" s="349">
        <f t="shared" si="62"/>
        <v>1.0000000000000002</v>
      </c>
      <c r="AE84" s="349">
        <f t="shared" si="63"/>
        <v>8.5109000000000004E-2</v>
      </c>
      <c r="AF84" s="349" t="e">
        <f>SUM(#REF!)</f>
        <v>#REF!</v>
      </c>
      <c r="AG84" s="349" t="e">
        <f>SUM(#REF!)</f>
        <v>#REF!</v>
      </c>
      <c r="AH84" s="349" t="e">
        <f>SUM(#REF!)</f>
        <v>#REF!</v>
      </c>
      <c r="AI84" s="349" t="e">
        <f>SUM(#REF!)</f>
        <v>#REF!</v>
      </c>
    </row>
    <row r="85" spans="1:35" ht="15.75" x14ac:dyDescent="0.25">
      <c r="A85" s="773"/>
      <c r="B85" s="8" t="str">
        <f t="shared" si="60"/>
        <v>Process</v>
      </c>
      <c r="C85" s="484">
        <f>'2M - SGS'!C85</f>
        <v>8.5109000000000004E-2</v>
      </c>
      <c r="D85" s="484">
        <f>'2M - SGS'!D85</f>
        <v>7.7715000000000006E-2</v>
      </c>
      <c r="E85" s="484">
        <f>'2M - SGS'!E85</f>
        <v>8.6136000000000004E-2</v>
      </c>
      <c r="F85" s="484">
        <f>'2M - SGS'!F85</f>
        <v>7.9796000000000006E-2</v>
      </c>
      <c r="G85" s="484">
        <f>'2M - SGS'!G85</f>
        <v>8.5334999999999994E-2</v>
      </c>
      <c r="H85" s="484">
        <f>'2M - SGS'!H85</f>
        <v>8.1994999999999998E-2</v>
      </c>
      <c r="I85" s="484">
        <f>'2M - SGS'!I85</f>
        <v>8.4098999999999993E-2</v>
      </c>
      <c r="J85" s="484">
        <f>'2M - SGS'!J85</f>
        <v>8.4198999999999996E-2</v>
      </c>
      <c r="K85" s="484">
        <f>'2M - SGS'!K85</f>
        <v>8.2512000000000002E-2</v>
      </c>
      <c r="L85" s="484">
        <f>'2M - SGS'!L85</f>
        <v>8.5277000000000006E-2</v>
      </c>
      <c r="M85" s="484">
        <f>'2M - SGS'!M85</f>
        <v>8.2588999999999996E-2</v>
      </c>
      <c r="N85" s="484">
        <f>'2M - SGS'!N85</f>
        <v>8.5237999999999994E-2</v>
      </c>
      <c r="O85" s="204">
        <f>'2M - SGS'!O85</f>
        <v>8.5109000000000004E-2</v>
      </c>
      <c r="P85" s="204">
        <f>'2M - SGS'!P85</f>
        <v>7.7715000000000006E-2</v>
      </c>
      <c r="Q85" s="204">
        <f>'2M - SGS'!Q85</f>
        <v>8.6136000000000004E-2</v>
      </c>
      <c r="R85" s="204">
        <f>'2M - SGS'!R85</f>
        <v>7.9796000000000006E-2</v>
      </c>
      <c r="S85" s="204">
        <f>'2M - SGS'!S85</f>
        <v>8.5334999999999994E-2</v>
      </c>
      <c r="T85" s="204">
        <f>'2M - SGS'!T85</f>
        <v>8.1994999999999998E-2</v>
      </c>
      <c r="U85" s="204">
        <f>'2M - SGS'!U85</f>
        <v>8.4098999999999993E-2</v>
      </c>
      <c r="V85" s="204">
        <f>'2M - SGS'!V85</f>
        <v>8.4198999999999996E-2</v>
      </c>
      <c r="W85" s="204">
        <f>'2M - SGS'!W85</f>
        <v>8.2512000000000002E-2</v>
      </c>
      <c r="X85" s="204">
        <f>'2M - SGS'!X85</f>
        <v>8.5277000000000006E-2</v>
      </c>
      <c r="Y85" s="204">
        <f>'2M - SGS'!Y85</f>
        <v>8.2588999999999996E-2</v>
      </c>
      <c r="Z85" s="204">
        <f>'2M - SGS'!Z85</f>
        <v>8.5237999999999994E-2</v>
      </c>
      <c r="AA85" s="204">
        <f>'2M - SGS'!AA85</f>
        <v>8.5109000000000004E-2</v>
      </c>
      <c r="AC85" s="349">
        <f t="shared" si="61"/>
        <v>1.0000000000000002</v>
      </c>
      <c r="AD85" s="349">
        <f t="shared" si="62"/>
        <v>1.0000000000000002</v>
      </c>
      <c r="AE85" s="349">
        <f t="shared" si="63"/>
        <v>8.5109000000000004E-2</v>
      </c>
      <c r="AF85" s="349" t="e">
        <f>SUM(#REF!)</f>
        <v>#REF!</v>
      </c>
      <c r="AG85" s="349" t="e">
        <f>SUM(#REF!)</f>
        <v>#REF!</v>
      </c>
      <c r="AH85" s="349" t="e">
        <f>SUM(#REF!)</f>
        <v>#REF!</v>
      </c>
      <c r="AI85" s="349" t="e">
        <f>SUM(#REF!)</f>
        <v>#REF!</v>
      </c>
    </row>
    <row r="86" spans="1:35" ht="15.75" x14ac:dyDescent="0.25">
      <c r="A86" s="773"/>
      <c r="B86" s="8" t="str">
        <f t="shared" si="60"/>
        <v>Refrigeration</v>
      </c>
      <c r="C86" s="484">
        <f>'2M - SGS'!C86</f>
        <v>8.3486000000000005E-2</v>
      </c>
      <c r="D86" s="484">
        <f>'2M - SGS'!D86</f>
        <v>7.6158000000000003E-2</v>
      </c>
      <c r="E86" s="484">
        <f>'2M - SGS'!E86</f>
        <v>8.3346000000000003E-2</v>
      </c>
      <c r="F86" s="484">
        <f>'2M - SGS'!F86</f>
        <v>8.0782999999999994E-2</v>
      </c>
      <c r="G86" s="484">
        <f>'2M - SGS'!G86</f>
        <v>8.5133E-2</v>
      </c>
      <c r="H86" s="484">
        <f>'2M - SGS'!H86</f>
        <v>8.4294999999999995E-2</v>
      </c>
      <c r="I86" s="484">
        <f>'2M - SGS'!I86</f>
        <v>8.7456999999999993E-2</v>
      </c>
      <c r="J86" s="484">
        <f>'2M - SGS'!J86</f>
        <v>8.7230000000000002E-2</v>
      </c>
      <c r="K86" s="484">
        <f>'2M - SGS'!K86</f>
        <v>8.3319000000000004E-2</v>
      </c>
      <c r="L86" s="484">
        <f>'2M - SGS'!L86</f>
        <v>8.4562999999999999E-2</v>
      </c>
      <c r="M86" s="484">
        <f>'2M - SGS'!M86</f>
        <v>8.1112000000000004E-2</v>
      </c>
      <c r="N86" s="484">
        <f>'2M - SGS'!N86</f>
        <v>8.3117999999999997E-2</v>
      </c>
      <c r="O86" s="204">
        <f>'2M - SGS'!O86</f>
        <v>8.3486000000000005E-2</v>
      </c>
      <c r="P86" s="204">
        <f>'2M - SGS'!P86</f>
        <v>7.6158000000000003E-2</v>
      </c>
      <c r="Q86" s="204">
        <f>'2M - SGS'!Q86</f>
        <v>8.3346000000000003E-2</v>
      </c>
      <c r="R86" s="204">
        <f>'2M - SGS'!R86</f>
        <v>8.0782999999999994E-2</v>
      </c>
      <c r="S86" s="204">
        <f>'2M - SGS'!S86</f>
        <v>8.5133E-2</v>
      </c>
      <c r="T86" s="204">
        <f>'2M - SGS'!T86</f>
        <v>8.4294999999999995E-2</v>
      </c>
      <c r="U86" s="204">
        <f>'2M - SGS'!U86</f>
        <v>8.7456999999999993E-2</v>
      </c>
      <c r="V86" s="204">
        <f>'2M - SGS'!V86</f>
        <v>8.7230000000000002E-2</v>
      </c>
      <c r="W86" s="204">
        <f>'2M - SGS'!W86</f>
        <v>8.3319000000000004E-2</v>
      </c>
      <c r="X86" s="204">
        <f>'2M - SGS'!X86</f>
        <v>8.4562999999999999E-2</v>
      </c>
      <c r="Y86" s="204">
        <f>'2M - SGS'!Y86</f>
        <v>8.1112000000000004E-2</v>
      </c>
      <c r="Z86" s="204">
        <f>'2M - SGS'!Z86</f>
        <v>8.3117999999999997E-2</v>
      </c>
      <c r="AA86" s="204">
        <f>'2M - SGS'!AA86</f>
        <v>8.3486000000000005E-2</v>
      </c>
      <c r="AC86" s="349">
        <f t="shared" si="61"/>
        <v>1</v>
      </c>
      <c r="AD86" s="349">
        <f t="shared" si="62"/>
        <v>1</v>
      </c>
      <c r="AE86" s="349">
        <f t="shared" si="63"/>
        <v>8.3486000000000005E-2</v>
      </c>
      <c r="AF86" s="349" t="e">
        <f>SUM(#REF!)</f>
        <v>#REF!</v>
      </c>
      <c r="AG86" s="349" t="e">
        <f>SUM(#REF!)</f>
        <v>#REF!</v>
      </c>
      <c r="AH86" s="349" t="e">
        <f>SUM(#REF!)</f>
        <v>#REF!</v>
      </c>
      <c r="AI86" s="349" t="e">
        <f>SUM(#REF!)</f>
        <v>#REF!</v>
      </c>
    </row>
    <row r="87" spans="1:35" ht="16.5" thickBot="1" x14ac:dyDescent="0.3">
      <c r="A87" s="774"/>
      <c r="B87" s="9" t="str">
        <f t="shared" si="60"/>
        <v>Water Heating</v>
      </c>
      <c r="C87" s="485">
        <f>'2M - SGS'!C87</f>
        <v>0.108255</v>
      </c>
      <c r="D87" s="485">
        <f>'2M - SGS'!D87</f>
        <v>9.1078000000000006E-2</v>
      </c>
      <c r="E87" s="485">
        <f>'2M - SGS'!E87</f>
        <v>8.5239999999999996E-2</v>
      </c>
      <c r="F87" s="485">
        <f>'2M - SGS'!F87</f>
        <v>7.2980000000000003E-2</v>
      </c>
      <c r="G87" s="485">
        <f>'2M - SGS'!G87</f>
        <v>7.9849000000000003E-2</v>
      </c>
      <c r="H87" s="485">
        <f>'2M - SGS'!H87</f>
        <v>7.2720999999999994E-2</v>
      </c>
      <c r="I87" s="485">
        <f>'2M - SGS'!I87</f>
        <v>7.4929999999999997E-2</v>
      </c>
      <c r="J87" s="485">
        <f>'2M - SGS'!J87</f>
        <v>7.5861999999999999E-2</v>
      </c>
      <c r="K87" s="485">
        <f>'2M - SGS'!K87</f>
        <v>7.5733999999999996E-2</v>
      </c>
      <c r="L87" s="485">
        <f>'2M - SGS'!L87</f>
        <v>8.2808000000000007E-2</v>
      </c>
      <c r="M87" s="485">
        <f>'2M - SGS'!M87</f>
        <v>8.6345000000000005E-2</v>
      </c>
      <c r="N87" s="485">
        <f>'2M - SGS'!N87</f>
        <v>9.4198000000000004E-2</v>
      </c>
      <c r="O87" s="205">
        <f>'2M - SGS'!O87</f>
        <v>0.108255</v>
      </c>
      <c r="P87" s="205">
        <f>'2M - SGS'!P87</f>
        <v>9.1078000000000006E-2</v>
      </c>
      <c r="Q87" s="205">
        <f>'2M - SGS'!Q87</f>
        <v>8.5239999999999996E-2</v>
      </c>
      <c r="R87" s="205">
        <f>'2M - SGS'!R87</f>
        <v>7.2980000000000003E-2</v>
      </c>
      <c r="S87" s="205">
        <f>'2M - SGS'!S87</f>
        <v>7.9849000000000003E-2</v>
      </c>
      <c r="T87" s="205">
        <f>'2M - SGS'!T87</f>
        <v>7.2720999999999994E-2</v>
      </c>
      <c r="U87" s="205">
        <f>'2M - SGS'!U87</f>
        <v>7.4929999999999997E-2</v>
      </c>
      <c r="V87" s="205">
        <f>'2M - SGS'!V87</f>
        <v>7.5861999999999999E-2</v>
      </c>
      <c r="W87" s="205">
        <f>'2M - SGS'!W87</f>
        <v>7.5733999999999996E-2</v>
      </c>
      <c r="X87" s="205">
        <f>'2M - SGS'!X87</f>
        <v>8.2808000000000007E-2</v>
      </c>
      <c r="Y87" s="205">
        <f>'2M - SGS'!Y87</f>
        <v>8.6345000000000005E-2</v>
      </c>
      <c r="Z87" s="205">
        <f>'2M - SGS'!Z87</f>
        <v>9.4198000000000004E-2</v>
      </c>
      <c r="AA87" s="205">
        <f>'2M - SGS'!AA87</f>
        <v>0.108255</v>
      </c>
      <c r="AC87" s="349">
        <f t="shared" si="61"/>
        <v>1</v>
      </c>
      <c r="AD87" s="349">
        <f t="shared" si="62"/>
        <v>1</v>
      </c>
      <c r="AE87" s="349">
        <f t="shared" si="63"/>
        <v>0.108255</v>
      </c>
      <c r="AF87" s="349" t="e">
        <f>SUM(#REF!)</f>
        <v>#REF!</v>
      </c>
      <c r="AG87" s="349" t="e">
        <f>SUM(#REF!)</f>
        <v>#REF!</v>
      </c>
      <c r="AH87" s="349" t="e">
        <f>SUM(#REF!)</f>
        <v>#REF!</v>
      </c>
      <c r="AI87" s="349" t="e">
        <f>SUM(#REF!)</f>
        <v>#REF!</v>
      </c>
    </row>
    <row r="88" spans="1:35" x14ac:dyDescent="0.25">
      <c r="B88" s="487" t="s">
        <v>219</v>
      </c>
      <c r="AC88" s="138" t="s">
        <v>217</v>
      </c>
    </row>
    <row r="89" spans="1:35" ht="15.75" thickBot="1" x14ac:dyDescent="0.3">
      <c r="AC89" s="138"/>
    </row>
    <row r="90" spans="1:35" ht="15" customHeight="1" thickBot="1" x14ac:dyDescent="0.3">
      <c r="A90" s="748" t="s">
        <v>26</v>
      </c>
      <c r="B90" s="314" t="s">
        <v>31</v>
      </c>
      <c r="C90" s="102">
        <f>C$2</f>
        <v>45658</v>
      </c>
      <c r="D90" s="102">
        <f t="shared" ref="D90:AA90" si="64">D$2</f>
        <v>45689</v>
      </c>
      <c r="E90" s="102">
        <f t="shared" si="64"/>
        <v>45717</v>
      </c>
      <c r="F90" s="102">
        <f t="shared" si="64"/>
        <v>45748</v>
      </c>
      <c r="G90" s="102">
        <f t="shared" si="64"/>
        <v>45778</v>
      </c>
      <c r="H90" s="102">
        <f t="shared" si="64"/>
        <v>45809</v>
      </c>
      <c r="I90" s="102">
        <f t="shared" si="64"/>
        <v>45839</v>
      </c>
      <c r="J90" s="102">
        <f t="shared" si="64"/>
        <v>45870</v>
      </c>
      <c r="K90" s="102">
        <f t="shared" si="64"/>
        <v>45901</v>
      </c>
      <c r="L90" s="102">
        <f t="shared" si="64"/>
        <v>45931</v>
      </c>
      <c r="M90" s="102">
        <f t="shared" si="64"/>
        <v>45962</v>
      </c>
      <c r="N90" s="102">
        <f t="shared" si="64"/>
        <v>45992</v>
      </c>
      <c r="O90" s="102">
        <f t="shared" si="64"/>
        <v>46023</v>
      </c>
      <c r="P90" s="102">
        <f t="shared" si="64"/>
        <v>46054</v>
      </c>
      <c r="Q90" s="102">
        <f t="shared" si="64"/>
        <v>46082</v>
      </c>
      <c r="R90" s="102">
        <f t="shared" si="64"/>
        <v>46113</v>
      </c>
      <c r="S90" s="102">
        <f t="shared" si="64"/>
        <v>46143</v>
      </c>
      <c r="T90" s="102">
        <f t="shared" si="64"/>
        <v>46174</v>
      </c>
      <c r="U90" s="102">
        <f t="shared" si="64"/>
        <v>46204</v>
      </c>
      <c r="V90" s="102">
        <f t="shared" si="64"/>
        <v>46235</v>
      </c>
      <c r="W90" s="102">
        <f t="shared" si="64"/>
        <v>46266</v>
      </c>
      <c r="X90" s="102">
        <f t="shared" si="64"/>
        <v>46296</v>
      </c>
      <c r="Y90" s="102">
        <f t="shared" si="64"/>
        <v>46327</v>
      </c>
      <c r="Z90" s="102">
        <f t="shared" si="64"/>
        <v>46357</v>
      </c>
      <c r="AA90" s="102">
        <f t="shared" si="64"/>
        <v>46388</v>
      </c>
    </row>
    <row r="91" spans="1:35" ht="15.75" customHeight="1" x14ac:dyDescent="0.25">
      <c r="A91" s="749"/>
      <c r="B91" s="312" t="s">
        <v>18</v>
      </c>
      <c r="C91" s="478">
        <f>'11M - LPS'!C91</f>
        <v>2.7657000000000001E-2</v>
      </c>
      <c r="D91" s="478">
        <f>'11M - LPS'!D91</f>
        <v>2.6662000000000002E-2</v>
      </c>
      <c r="E91" s="478">
        <f>'11M - LPS'!E91</f>
        <v>2.7882000000000001E-2</v>
      </c>
      <c r="F91" s="478">
        <f>'11M - LPS'!F91</f>
        <v>3.1621999999999997E-2</v>
      </c>
      <c r="G91" s="478">
        <f>'11M - LPS'!G91</f>
        <v>3.5316E-2</v>
      </c>
      <c r="H91" s="540">
        <f>'11M - LPS'!H91</f>
        <v>6.6962999999999995E-2</v>
      </c>
      <c r="I91" s="540">
        <f>'11M - LPS'!I91</f>
        <v>6.4194000000000001E-2</v>
      </c>
      <c r="J91" s="540">
        <f>'11M - LPS'!J91</f>
        <v>6.3246999999999998E-2</v>
      </c>
      <c r="K91" s="540">
        <f>'11M - LPS'!K91</f>
        <v>6.2655000000000002E-2</v>
      </c>
      <c r="L91" s="540">
        <f>'11M - LPS'!L91</f>
        <v>3.9711999999999997E-2</v>
      </c>
      <c r="M91" s="540">
        <f>'11M - LPS'!M91</f>
        <v>3.7293E-2</v>
      </c>
      <c r="N91" s="540">
        <f>'11M - LPS'!N91</f>
        <v>3.4257999999999997E-2</v>
      </c>
      <c r="O91" s="540">
        <f>'11M - LPS'!O91</f>
        <v>3.3180000000000001E-2</v>
      </c>
      <c r="P91" s="540">
        <f>'11M - LPS'!P91</f>
        <v>3.1255999999999999E-2</v>
      </c>
      <c r="Q91" s="540">
        <f>'11M - LPS'!Q91</f>
        <v>3.2987000000000002E-2</v>
      </c>
      <c r="R91" s="540">
        <f>'11M - LPS'!R91</f>
        <v>3.2032999999999999E-2</v>
      </c>
      <c r="S91" s="540">
        <f>'11M - LPS'!S91</f>
        <v>3.5848999999999999E-2</v>
      </c>
      <c r="T91" s="353">
        <f>'11M - LPS'!T91</f>
        <v>6.6962999999999995E-2</v>
      </c>
      <c r="U91" s="353">
        <f>'11M - LPS'!U91</f>
        <v>6.4194000000000001E-2</v>
      </c>
      <c r="V91" s="353">
        <f>'11M - LPS'!V91</f>
        <v>6.3246999999999998E-2</v>
      </c>
      <c r="W91" s="353">
        <f>'11M - LPS'!W91</f>
        <v>6.2655000000000002E-2</v>
      </c>
      <c r="X91" s="353">
        <f>'11M - LPS'!X91</f>
        <v>3.9711999999999997E-2</v>
      </c>
      <c r="Y91" s="353">
        <f>'11M - LPS'!Y91</f>
        <v>3.7293E-2</v>
      </c>
      <c r="Z91" s="353">
        <f>'11M - LPS'!Z91</f>
        <v>3.4257999999999997E-2</v>
      </c>
      <c r="AA91" s="353">
        <f>'11M - LPS'!AA91</f>
        <v>3.3180000000000001E-2</v>
      </c>
      <c r="AC91" s="138"/>
    </row>
    <row r="92" spans="1:35" x14ac:dyDescent="0.25">
      <c r="A92" s="749"/>
      <c r="B92" s="6" t="s">
        <v>0</v>
      </c>
      <c r="C92" s="478">
        <f>'11M - LPS'!C92</f>
        <v>3.2084000000000001E-2</v>
      </c>
      <c r="D92" s="478">
        <f>'11M - LPS'!D92</f>
        <v>3.0335000000000001E-2</v>
      </c>
      <c r="E92" s="478">
        <f>'11M - LPS'!E92</f>
        <v>3.0248000000000001E-2</v>
      </c>
      <c r="F92" s="478">
        <f>'11M - LPS'!F92</f>
        <v>3.2205999999999999E-2</v>
      </c>
      <c r="G92" s="478">
        <f>'11M - LPS'!G92</f>
        <v>4.5136000000000003E-2</v>
      </c>
      <c r="H92" s="540">
        <f>'11M - LPS'!H92</f>
        <v>9.7586999999999993E-2</v>
      </c>
      <c r="I92" s="540">
        <f>'11M - LPS'!I92</f>
        <v>7.5483999999999996E-2</v>
      </c>
      <c r="J92" s="540">
        <f>'11M - LPS'!J92</f>
        <v>8.3196000000000006E-2</v>
      </c>
      <c r="K92" s="540">
        <f>'11M - LPS'!K92</f>
        <v>9.0327000000000005E-2</v>
      </c>
      <c r="L92" s="540">
        <f>'11M - LPS'!L92</f>
        <v>3.8578000000000001E-2</v>
      </c>
      <c r="M92" s="540">
        <f>'11M - LPS'!M92</f>
        <v>4.5895999999999999E-2</v>
      </c>
      <c r="N92" s="540">
        <f>'11M - LPS'!N92</f>
        <v>3.3162999999999998E-2</v>
      </c>
      <c r="O92" s="540">
        <f>'11M - LPS'!O92</f>
        <v>3.9073999999999998E-2</v>
      </c>
      <c r="P92" s="540">
        <f>'11M - LPS'!P92</f>
        <v>3.5667999999999998E-2</v>
      </c>
      <c r="Q92" s="540">
        <f>'11M - LPS'!Q92</f>
        <v>3.5865000000000001E-2</v>
      </c>
      <c r="R92" s="540">
        <f>'11M - LPS'!R92</f>
        <v>3.2438000000000002E-2</v>
      </c>
      <c r="S92" s="540">
        <f>'11M - LPS'!S92</f>
        <v>4.4253000000000001E-2</v>
      </c>
      <c r="T92" s="353">
        <f>'11M - LPS'!T92</f>
        <v>9.7586999999999993E-2</v>
      </c>
      <c r="U92" s="353">
        <f>'11M - LPS'!U92</f>
        <v>7.5483999999999996E-2</v>
      </c>
      <c r="V92" s="353">
        <f>'11M - LPS'!V92</f>
        <v>8.3196000000000006E-2</v>
      </c>
      <c r="W92" s="353">
        <f>'11M - LPS'!W92</f>
        <v>9.0327000000000005E-2</v>
      </c>
      <c r="X92" s="353">
        <f>'11M - LPS'!X92</f>
        <v>3.8578000000000001E-2</v>
      </c>
      <c r="Y92" s="353">
        <f>'11M - LPS'!Y92</f>
        <v>4.5895999999999999E-2</v>
      </c>
      <c r="Z92" s="353">
        <f>'11M - LPS'!Z92</f>
        <v>3.3162999999999998E-2</v>
      </c>
      <c r="AA92" s="353">
        <f>'11M - LPS'!AA92</f>
        <v>3.9073999999999998E-2</v>
      </c>
    </row>
    <row r="93" spans="1:35" x14ac:dyDescent="0.25">
      <c r="A93" s="749"/>
      <c r="B93" s="6" t="s">
        <v>19</v>
      </c>
      <c r="C93" s="478">
        <f>'11M - LPS'!C93</f>
        <v>2.7354E-2</v>
      </c>
      <c r="D93" s="478">
        <f>'11M - LPS'!D93</f>
        <v>2.6422000000000001E-2</v>
      </c>
      <c r="E93" s="478">
        <f>'11M - LPS'!E93</f>
        <v>3.0078000000000001E-2</v>
      </c>
      <c r="F93" s="478">
        <f>'11M - LPS'!F93</f>
        <v>3.5929999999999997E-2</v>
      </c>
      <c r="G93" s="478">
        <f>'11M - LPS'!G93</f>
        <v>3.8129000000000003E-2</v>
      </c>
      <c r="H93" s="540">
        <f>'11M - LPS'!H93</f>
        <v>7.6089000000000004E-2</v>
      </c>
      <c r="I93" s="540">
        <f>'11M - LPS'!I93</f>
        <v>6.4111000000000001E-2</v>
      </c>
      <c r="J93" s="540">
        <f>'11M - LPS'!J93</f>
        <v>6.7474999999999993E-2</v>
      </c>
      <c r="K93" s="540">
        <f>'11M - LPS'!K93</f>
        <v>6.9470000000000004E-2</v>
      </c>
      <c r="L93" s="540">
        <f>'11M - LPS'!L93</f>
        <v>4.3131000000000003E-2</v>
      </c>
      <c r="M93" s="540">
        <f>'11M - LPS'!M93</f>
        <v>3.7336000000000001E-2</v>
      </c>
      <c r="N93" s="540">
        <f>'11M - LPS'!N93</f>
        <v>3.6340999999999998E-2</v>
      </c>
      <c r="O93" s="540">
        <f>'11M - LPS'!O93</f>
        <v>3.2787999999999998E-2</v>
      </c>
      <c r="P93" s="540">
        <f>'11M - LPS'!P93</f>
        <v>3.0967000000000001E-2</v>
      </c>
      <c r="Q93" s="540">
        <f>'11M - LPS'!Q93</f>
        <v>3.5658000000000002E-2</v>
      </c>
      <c r="R93" s="540">
        <f>'11M - LPS'!R93</f>
        <v>3.5020999999999997E-2</v>
      </c>
      <c r="S93" s="540">
        <f>'11M - LPS'!S93</f>
        <v>3.8232000000000002E-2</v>
      </c>
      <c r="T93" s="353">
        <f>'11M - LPS'!T93</f>
        <v>7.6089000000000004E-2</v>
      </c>
      <c r="U93" s="353">
        <f>'11M - LPS'!U93</f>
        <v>6.4111000000000001E-2</v>
      </c>
      <c r="V93" s="353">
        <f>'11M - LPS'!V93</f>
        <v>6.7474999999999993E-2</v>
      </c>
      <c r="W93" s="353">
        <f>'11M - LPS'!W93</f>
        <v>6.9470000000000004E-2</v>
      </c>
      <c r="X93" s="353">
        <f>'11M - LPS'!X93</f>
        <v>4.3131000000000003E-2</v>
      </c>
      <c r="Y93" s="353">
        <f>'11M - LPS'!Y93</f>
        <v>3.7336000000000001E-2</v>
      </c>
      <c r="Z93" s="353">
        <f>'11M - LPS'!Z93</f>
        <v>3.6340999999999998E-2</v>
      </c>
      <c r="AA93" s="353">
        <f>'11M - LPS'!AA93</f>
        <v>3.2787999999999998E-2</v>
      </c>
    </row>
    <row r="94" spans="1:35" x14ac:dyDescent="0.25">
      <c r="A94" s="749"/>
      <c r="B94" s="6" t="s">
        <v>1</v>
      </c>
      <c r="C94" s="478">
        <f>'11M - LPS'!C94</f>
        <v>1.9984999999999999E-2</v>
      </c>
      <c r="D94" s="478">
        <f>'11M - LPS'!D94</f>
        <v>1.9984999999999999E-2</v>
      </c>
      <c r="E94" s="478">
        <f>'11M - LPS'!E94</f>
        <v>1.9984999999999999E-2</v>
      </c>
      <c r="F94" s="478">
        <f>'11M - LPS'!F94</f>
        <v>3.295E-2</v>
      </c>
      <c r="G94" s="478">
        <f>'11M - LPS'!G94</f>
        <v>5.6022000000000002E-2</v>
      </c>
      <c r="H94" s="540">
        <f>'11M - LPS'!H94</f>
        <v>9.9021999999999999E-2</v>
      </c>
      <c r="I94" s="540">
        <f>'11M - LPS'!I94</f>
        <v>7.6013999999999998E-2</v>
      </c>
      <c r="J94" s="540">
        <f>'11M - LPS'!J94</f>
        <v>8.3955000000000002E-2</v>
      </c>
      <c r="K94" s="540">
        <f>'11M - LPS'!K94</f>
        <v>9.5987000000000003E-2</v>
      </c>
      <c r="L94" s="540">
        <f>'11M - LPS'!L94</f>
        <v>3.8362E-2</v>
      </c>
      <c r="M94" s="540">
        <f>'11M - LPS'!M94</f>
        <v>2.3233E-2</v>
      </c>
      <c r="N94" s="540">
        <f>'11M - LPS'!N94</f>
        <v>2.3233E-2</v>
      </c>
      <c r="O94" s="540">
        <f>'11M - LPS'!O94</f>
        <v>2.3233E-2</v>
      </c>
      <c r="P94" s="540">
        <f>'11M - LPS'!P94</f>
        <v>2.3233E-2</v>
      </c>
      <c r="Q94" s="540">
        <f>'11M - LPS'!Q94</f>
        <v>2.3233E-2</v>
      </c>
      <c r="R94" s="540">
        <f>'11M - LPS'!R94</f>
        <v>3.2953999999999997E-2</v>
      </c>
      <c r="S94" s="540">
        <f>'11M - LPS'!S94</f>
        <v>5.3502000000000001E-2</v>
      </c>
      <c r="T94" s="353">
        <f>'11M - LPS'!T94</f>
        <v>9.9021999999999999E-2</v>
      </c>
      <c r="U94" s="353">
        <f>'11M - LPS'!U94</f>
        <v>7.6013999999999998E-2</v>
      </c>
      <c r="V94" s="353">
        <f>'11M - LPS'!V94</f>
        <v>8.3955000000000002E-2</v>
      </c>
      <c r="W94" s="353">
        <f>'11M - LPS'!W94</f>
        <v>9.5987000000000003E-2</v>
      </c>
      <c r="X94" s="353">
        <f>'11M - LPS'!X94</f>
        <v>3.8362E-2</v>
      </c>
      <c r="Y94" s="353">
        <f>'11M - LPS'!Y94</f>
        <v>2.3233E-2</v>
      </c>
      <c r="Z94" s="353">
        <f>'11M - LPS'!Z94</f>
        <v>2.3233E-2</v>
      </c>
      <c r="AA94" s="353">
        <f>'11M - LPS'!AA94</f>
        <v>2.3233E-2</v>
      </c>
    </row>
    <row r="95" spans="1:35" x14ac:dyDescent="0.25">
      <c r="A95" s="749"/>
      <c r="B95" s="6" t="s">
        <v>20</v>
      </c>
      <c r="C95" s="478">
        <f>'11M - LPS'!C95</f>
        <v>2.1387E-2</v>
      </c>
      <c r="D95" s="478">
        <f>'11M - LPS'!D95</f>
        <v>2.1129999999999999E-2</v>
      </c>
      <c r="E95" s="478">
        <f>'11M - LPS'!E95</f>
        <v>2.0184000000000001E-2</v>
      </c>
      <c r="F95" s="478">
        <f>'11M - LPS'!F95</f>
        <v>2.1802999999999999E-2</v>
      </c>
      <c r="G95" s="478">
        <f>'11M - LPS'!G95</f>
        <v>2.0313000000000001E-2</v>
      </c>
      <c r="H95" s="540">
        <f>'11M - LPS'!H95</f>
        <v>2.7130999999999999E-2</v>
      </c>
      <c r="I95" s="540">
        <f>'11M - LPS'!I95</f>
        <v>2.6453000000000001E-2</v>
      </c>
      <c r="J95" s="540">
        <f>'11M - LPS'!J95</f>
        <v>2.7189999999999999E-2</v>
      </c>
      <c r="K95" s="540">
        <f>'11M - LPS'!K95</f>
        <v>2.7099999999999999E-2</v>
      </c>
      <c r="L95" s="540">
        <f>'11M - LPS'!L95</f>
        <v>2.3503E-2</v>
      </c>
      <c r="M95" s="540">
        <f>'11M - LPS'!M95</f>
        <v>2.3262000000000001E-2</v>
      </c>
      <c r="N95" s="540">
        <f>'11M - LPS'!N95</f>
        <v>2.3432999999999999E-2</v>
      </c>
      <c r="O95" s="540">
        <f>'11M - LPS'!O95</f>
        <v>2.5051E-2</v>
      </c>
      <c r="P95" s="540">
        <f>'11M - LPS'!P95</f>
        <v>2.4608999999999999E-2</v>
      </c>
      <c r="Q95" s="540">
        <f>'11M - LPS'!Q95</f>
        <v>2.3496E-2</v>
      </c>
      <c r="R95" s="540">
        <f>'11M - LPS'!R95</f>
        <v>2.4566000000000001E-2</v>
      </c>
      <c r="S95" s="540">
        <f>'11M - LPS'!S95</f>
        <v>2.3503E-2</v>
      </c>
      <c r="T95" s="353">
        <f>'11M - LPS'!T95</f>
        <v>2.7130999999999999E-2</v>
      </c>
      <c r="U95" s="353">
        <f>'11M - LPS'!U95</f>
        <v>2.6453000000000001E-2</v>
      </c>
      <c r="V95" s="353">
        <f>'11M - LPS'!V95</f>
        <v>2.7189999999999999E-2</v>
      </c>
      <c r="W95" s="353">
        <f>'11M - LPS'!W95</f>
        <v>2.7099999999999999E-2</v>
      </c>
      <c r="X95" s="353">
        <f>'11M - LPS'!X95</f>
        <v>2.3503E-2</v>
      </c>
      <c r="Y95" s="353">
        <f>'11M - LPS'!Y95</f>
        <v>2.3262000000000001E-2</v>
      </c>
      <c r="Z95" s="353">
        <f>'11M - LPS'!Z95</f>
        <v>2.3432999999999999E-2</v>
      </c>
      <c r="AA95" s="353">
        <f>'11M - LPS'!AA95</f>
        <v>2.5051E-2</v>
      </c>
    </row>
    <row r="96" spans="1:35" x14ac:dyDescent="0.25">
      <c r="A96" s="749"/>
      <c r="B96" s="6" t="s">
        <v>9</v>
      </c>
      <c r="C96" s="478">
        <f>'11M - LPS'!C96</f>
        <v>3.2084000000000001E-2</v>
      </c>
      <c r="D96" s="478">
        <f>'11M - LPS'!D96</f>
        <v>3.0349999999999999E-2</v>
      </c>
      <c r="E96" s="478">
        <f>'11M - LPS'!E96</f>
        <v>3.0592000000000001E-2</v>
      </c>
      <c r="F96" s="478">
        <f>'11M - LPS'!F96</f>
        <v>3.6262000000000003E-2</v>
      </c>
      <c r="G96" s="478">
        <f>'11M - LPS'!G96</f>
        <v>3.3402000000000001E-2</v>
      </c>
      <c r="H96" s="540">
        <f>'11M - LPS'!H96</f>
        <v>2.6352E-2</v>
      </c>
      <c r="I96" s="540">
        <f>'11M - LPS'!I96</f>
        <v>2.6352E-2</v>
      </c>
      <c r="J96" s="540">
        <f>'11M - LPS'!J96</f>
        <v>2.6352E-2</v>
      </c>
      <c r="K96" s="540">
        <f>'11M - LPS'!K96</f>
        <v>6.6158999999999996E-2</v>
      </c>
      <c r="L96" s="540">
        <f>'11M - LPS'!L96</f>
        <v>4.1425999999999998E-2</v>
      </c>
      <c r="M96" s="540">
        <f>'11M - LPS'!M96</f>
        <v>4.6956999999999999E-2</v>
      </c>
      <c r="N96" s="540">
        <f>'11M - LPS'!N96</f>
        <v>3.3168000000000003E-2</v>
      </c>
      <c r="O96" s="540">
        <f>'11M - LPS'!O96</f>
        <v>3.9073999999999998E-2</v>
      </c>
      <c r="P96" s="540">
        <f>'11M - LPS'!P96</f>
        <v>3.5687000000000003E-2</v>
      </c>
      <c r="Q96" s="540">
        <f>'11M - LPS'!Q96</f>
        <v>3.6283000000000003E-2</v>
      </c>
      <c r="R96" s="540">
        <f>'11M - LPS'!R96</f>
        <v>3.5251999999999999E-2</v>
      </c>
      <c r="S96" s="540">
        <f>'11M - LPS'!S96</f>
        <v>3.4273999999999999E-2</v>
      </c>
      <c r="T96" s="353">
        <f>'11M - LPS'!T96</f>
        <v>2.6352E-2</v>
      </c>
      <c r="U96" s="353">
        <f>'11M - LPS'!U96</f>
        <v>2.6352E-2</v>
      </c>
      <c r="V96" s="353">
        <f>'11M - LPS'!V96</f>
        <v>2.6352E-2</v>
      </c>
      <c r="W96" s="353">
        <f>'11M - LPS'!W96</f>
        <v>6.6158999999999996E-2</v>
      </c>
      <c r="X96" s="353">
        <f>'11M - LPS'!X96</f>
        <v>4.1425999999999998E-2</v>
      </c>
      <c r="Y96" s="353">
        <f>'11M - LPS'!Y96</f>
        <v>4.6956999999999999E-2</v>
      </c>
      <c r="Z96" s="353">
        <f>'11M - LPS'!Z96</f>
        <v>3.3168000000000003E-2</v>
      </c>
      <c r="AA96" s="353">
        <f>'11M - LPS'!AA96</f>
        <v>3.9073999999999998E-2</v>
      </c>
    </row>
    <row r="97" spans="1:27" x14ac:dyDescent="0.25">
      <c r="A97" s="749"/>
      <c r="B97" s="6" t="s">
        <v>3</v>
      </c>
      <c r="C97" s="478">
        <f>'11M - LPS'!C97</f>
        <v>3.2084000000000001E-2</v>
      </c>
      <c r="D97" s="478">
        <f>'11M - LPS'!D97</f>
        <v>3.0335000000000001E-2</v>
      </c>
      <c r="E97" s="478">
        <f>'11M - LPS'!E97</f>
        <v>3.0248000000000001E-2</v>
      </c>
      <c r="F97" s="478">
        <f>'11M - LPS'!F97</f>
        <v>3.2205999999999999E-2</v>
      </c>
      <c r="G97" s="478">
        <f>'11M - LPS'!G97</f>
        <v>4.5136000000000003E-2</v>
      </c>
      <c r="H97" s="540">
        <f>'11M - LPS'!H97</f>
        <v>9.7586999999999993E-2</v>
      </c>
      <c r="I97" s="540">
        <f>'11M - LPS'!I97</f>
        <v>7.5483999999999996E-2</v>
      </c>
      <c r="J97" s="540">
        <f>'11M - LPS'!J97</f>
        <v>8.3196000000000006E-2</v>
      </c>
      <c r="K97" s="540">
        <f>'11M - LPS'!K97</f>
        <v>9.0327000000000005E-2</v>
      </c>
      <c r="L97" s="540">
        <f>'11M - LPS'!L97</f>
        <v>3.8578000000000001E-2</v>
      </c>
      <c r="M97" s="540">
        <f>'11M - LPS'!M97</f>
        <v>4.5895999999999999E-2</v>
      </c>
      <c r="N97" s="540">
        <f>'11M - LPS'!N97</f>
        <v>3.3162999999999998E-2</v>
      </c>
      <c r="O97" s="540">
        <f>'11M - LPS'!O97</f>
        <v>3.9073999999999998E-2</v>
      </c>
      <c r="P97" s="540">
        <f>'11M - LPS'!P97</f>
        <v>3.5667999999999998E-2</v>
      </c>
      <c r="Q97" s="540">
        <f>'11M - LPS'!Q97</f>
        <v>3.5865000000000001E-2</v>
      </c>
      <c r="R97" s="540">
        <f>'11M - LPS'!R97</f>
        <v>3.2438000000000002E-2</v>
      </c>
      <c r="S97" s="540">
        <f>'11M - LPS'!S97</f>
        <v>4.4253000000000001E-2</v>
      </c>
      <c r="T97" s="353">
        <f>'11M - LPS'!T97</f>
        <v>9.7586999999999993E-2</v>
      </c>
      <c r="U97" s="353">
        <f>'11M - LPS'!U97</f>
        <v>7.5483999999999996E-2</v>
      </c>
      <c r="V97" s="353">
        <f>'11M - LPS'!V97</f>
        <v>8.3196000000000006E-2</v>
      </c>
      <c r="W97" s="353">
        <f>'11M - LPS'!W97</f>
        <v>9.0327000000000005E-2</v>
      </c>
      <c r="X97" s="353">
        <f>'11M - LPS'!X97</f>
        <v>3.8578000000000001E-2</v>
      </c>
      <c r="Y97" s="353">
        <f>'11M - LPS'!Y97</f>
        <v>4.5895999999999999E-2</v>
      </c>
      <c r="Z97" s="353">
        <f>'11M - LPS'!Z97</f>
        <v>3.3162999999999998E-2</v>
      </c>
      <c r="AA97" s="353">
        <f>'11M - LPS'!AA97</f>
        <v>3.9073999999999998E-2</v>
      </c>
    </row>
    <row r="98" spans="1:27" x14ac:dyDescent="0.25">
      <c r="A98" s="749"/>
      <c r="B98" s="6" t="s">
        <v>4</v>
      </c>
      <c r="C98" s="478">
        <f>'11M - LPS'!C98</f>
        <v>2.904E-2</v>
      </c>
      <c r="D98" s="478">
        <f>'11M - LPS'!D98</f>
        <v>2.7428999999999999E-2</v>
      </c>
      <c r="E98" s="478">
        <f>'11M - LPS'!E98</f>
        <v>2.8795000000000001E-2</v>
      </c>
      <c r="F98" s="478">
        <f>'11M - LPS'!F98</f>
        <v>3.4922000000000002E-2</v>
      </c>
      <c r="G98" s="478">
        <f>'11M - LPS'!G98</f>
        <v>3.8471999999999999E-2</v>
      </c>
      <c r="H98" s="540">
        <f>'11M - LPS'!H98</f>
        <v>7.3810000000000001E-2</v>
      </c>
      <c r="I98" s="540">
        <f>'11M - LPS'!I98</f>
        <v>6.8790000000000004E-2</v>
      </c>
      <c r="J98" s="540">
        <f>'11M - LPS'!J98</f>
        <v>6.7601999999999995E-2</v>
      </c>
      <c r="K98" s="540">
        <f>'11M - LPS'!K98</f>
        <v>6.5840999999999997E-2</v>
      </c>
      <c r="L98" s="540">
        <f>'11M - LPS'!L98</f>
        <v>4.3804999999999997E-2</v>
      </c>
      <c r="M98" s="540">
        <f>'11M - LPS'!M98</f>
        <v>3.9049E-2</v>
      </c>
      <c r="N98" s="540">
        <f>'11M - LPS'!N98</f>
        <v>3.5180000000000003E-2</v>
      </c>
      <c r="O98" s="540">
        <f>'11M - LPS'!O98</f>
        <v>3.4972999999999997E-2</v>
      </c>
      <c r="P98" s="540">
        <f>'11M - LPS'!P98</f>
        <v>3.2176999999999997E-2</v>
      </c>
      <c r="Q98" s="540">
        <f>'11M - LPS'!Q98</f>
        <v>3.4097000000000002E-2</v>
      </c>
      <c r="R98" s="540">
        <f>'11M - LPS'!R98</f>
        <v>3.4321999999999998E-2</v>
      </c>
      <c r="S98" s="540">
        <f>'11M - LPS'!S98</f>
        <v>3.8525999999999998E-2</v>
      </c>
      <c r="T98" s="353">
        <f>'11M - LPS'!T98</f>
        <v>7.3810000000000001E-2</v>
      </c>
      <c r="U98" s="353">
        <f>'11M - LPS'!U98</f>
        <v>6.8790000000000004E-2</v>
      </c>
      <c r="V98" s="353">
        <f>'11M - LPS'!V98</f>
        <v>6.7601999999999995E-2</v>
      </c>
      <c r="W98" s="353">
        <f>'11M - LPS'!W98</f>
        <v>6.5840999999999997E-2</v>
      </c>
      <c r="X98" s="353">
        <f>'11M - LPS'!X98</f>
        <v>4.3804999999999997E-2</v>
      </c>
      <c r="Y98" s="353">
        <f>'11M - LPS'!Y98</f>
        <v>3.9049E-2</v>
      </c>
      <c r="Z98" s="353">
        <f>'11M - LPS'!Z98</f>
        <v>3.5180000000000003E-2</v>
      </c>
      <c r="AA98" s="353">
        <f>'11M - LPS'!AA98</f>
        <v>3.4972999999999997E-2</v>
      </c>
    </row>
    <row r="99" spans="1:27" x14ac:dyDescent="0.25">
      <c r="A99" s="749"/>
      <c r="B99" s="6" t="s">
        <v>5</v>
      </c>
      <c r="C99" s="478">
        <f>'11M - LPS'!C99</f>
        <v>2.7657000000000001E-2</v>
      </c>
      <c r="D99" s="478">
        <f>'11M - LPS'!D99</f>
        <v>2.6662000000000002E-2</v>
      </c>
      <c r="E99" s="478">
        <f>'11M - LPS'!E99</f>
        <v>2.7882000000000001E-2</v>
      </c>
      <c r="F99" s="478">
        <f>'11M - LPS'!F99</f>
        <v>3.1621999999999997E-2</v>
      </c>
      <c r="G99" s="478">
        <f>'11M - LPS'!G99</f>
        <v>3.5316E-2</v>
      </c>
      <c r="H99" s="540">
        <f>'11M - LPS'!H99</f>
        <v>6.6962999999999995E-2</v>
      </c>
      <c r="I99" s="540">
        <f>'11M - LPS'!I99</f>
        <v>6.4194000000000001E-2</v>
      </c>
      <c r="J99" s="540">
        <f>'11M - LPS'!J99</f>
        <v>6.3246999999999998E-2</v>
      </c>
      <c r="K99" s="540">
        <f>'11M - LPS'!K99</f>
        <v>6.2655000000000002E-2</v>
      </c>
      <c r="L99" s="540">
        <f>'11M - LPS'!L99</f>
        <v>3.9711999999999997E-2</v>
      </c>
      <c r="M99" s="540">
        <f>'11M - LPS'!M99</f>
        <v>3.7293E-2</v>
      </c>
      <c r="N99" s="540">
        <f>'11M - LPS'!N99</f>
        <v>3.4257999999999997E-2</v>
      </c>
      <c r="O99" s="540">
        <f>'11M - LPS'!O99</f>
        <v>3.3180000000000001E-2</v>
      </c>
      <c r="P99" s="540">
        <f>'11M - LPS'!P99</f>
        <v>3.1255999999999999E-2</v>
      </c>
      <c r="Q99" s="540">
        <f>'11M - LPS'!Q99</f>
        <v>3.2987000000000002E-2</v>
      </c>
      <c r="R99" s="540">
        <f>'11M - LPS'!R99</f>
        <v>3.2032999999999999E-2</v>
      </c>
      <c r="S99" s="540">
        <f>'11M - LPS'!S99</f>
        <v>3.5848999999999999E-2</v>
      </c>
      <c r="T99" s="353">
        <f>'11M - LPS'!T99</f>
        <v>6.6962999999999995E-2</v>
      </c>
      <c r="U99" s="353">
        <f>'11M - LPS'!U99</f>
        <v>6.4194000000000001E-2</v>
      </c>
      <c r="V99" s="353">
        <f>'11M - LPS'!V99</f>
        <v>6.3246999999999998E-2</v>
      </c>
      <c r="W99" s="353">
        <f>'11M - LPS'!W99</f>
        <v>6.2655000000000002E-2</v>
      </c>
      <c r="X99" s="353">
        <f>'11M - LPS'!X99</f>
        <v>3.9711999999999997E-2</v>
      </c>
      <c r="Y99" s="353">
        <f>'11M - LPS'!Y99</f>
        <v>3.7293E-2</v>
      </c>
      <c r="Z99" s="353">
        <f>'11M - LPS'!Z99</f>
        <v>3.4257999999999997E-2</v>
      </c>
      <c r="AA99" s="353">
        <f>'11M - LPS'!AA99</f>
        <v>3.3180000000000001E-2</v>
      </c>
    </row>
    <row r="100" spans="1:27" x14ac:dyDescent="0.25">
      <c r="A100" s="749"/>
      <c r="B100" s="6" t="s">
        <v>21</v>
      </c>
      <c r="C100" s="478">
        <f>'11M - LPS'!C100</f>
        <v>2.7657000000000001E-2</v>
      </c>
      <c r="D100" s="478">
        <f>'11M - LPS'!D100</f>
        <v>2.6662000000000002E-2</v>
      </c>
      <c r="E100" s="478">
        <f>'11M - LPS'!E100</f>
        <v>2.7882000000000001E-2</v>
      </c>
      <c r="F100" s="478">
        <f>'11M - LPS'!F100</f>
        <v>3.1621999999999997E-2</v>
      </c>
      <c r="G100" s="478">
        <f>'11M - LPS'!G100</f>
        <v>3.5316E-2</v>
      </c>
      <c r="H100" s="540">
        <f>'11M - LPS'!H100</f>
        <v>6.6962999999999995E-2</v>
      </c>
      <c r="I100" s="540">
        <f>'11M - LPS'!I100</f>
        <v>6.4194000000000001E-2</v>
      </c>
      <c r="J100" s="540">
        <f>'11M - LPS'!J100</f>
        <v>6.3246999999999998E-2</v>
      </c>
      <c r="K100" s="540">
        <f>'11M - LPS'!K100</f>
        <v>6.2655000000000002E-2</v>
      </c>
      <c r="L100" s="540">
        <f>'11M - LPS'!L100</f>
        <v>3.9711999999999997E-2</v>
      </c>
      <c r="M100" s="540">
        <f>'11M - LPS'!M100</f>
        <v>3.7293E-2</v>
      </c>
      <c r="N100" s="540">
        <f>'11M - LPS'!N100</f>
        <v>3.4257999999999997E-2</v>
      </c>
      <c r="O100" s="540">
        <f>'11M - LPS'!O100</f>
        <v>3.3180000000000001E-2</v>
      </c>
      <c r="P100" s="540">
        <f>'11M - LPS'!P100</f>
        <v>3.1255999999999999E-2</v>
      </c>
      <c r="Q100" s="540">
        <f>'11M - LPS'!Q100</f>
        <v>3.2987000000000002E-2</v>
      </c>
      <c r="R100" s="540">
        <f>'11M - LPS'!R100</f>
        <v>3.2032999999999999E-2</v>
      </c>
      <c r="S100" s="540">
        <f>'11M - LPS'!S100</f>
        <v>3.5848999999999999E-2</v>
      </c>
      <c r="T100" s="353">
        <f>'11M - LPS'!T100</f>
        <v>6.6962999999999995E-2</v>
      </c>
      <c r="U100" s="353">
        <f>'11M - LPS'!U100</f>
        <v>6.4194000000000001E-2</v>
      </c>
      <c r="V100" s="353">
        <f>'11M - LPS'!V100</f>
        <v>6.3246999999999998E-2</v>
      </c>
      <c r="W100" s="353">
        <f>'11M - LPS'!W100</f>
        <v>6.2655000000000002E-2</v>
      </c>
      <c r="X100" s="353">
        <f>'11M - LPS'!X100</f>
        <v>3.9711999999999997E-2</v>
      </c>
      <c r="Y100" s="353">
        <f>'11M - LPS'!Y100</f>
        <v>3.7293E-2</v>
      </c>
      <c r="Z100" s="353">
        <f>'11M - LPS'!Z100</f>
        <v>3.4257999999999997E-2</v>
      </c>
      <c r="AA100" s="353">
        <f>'11M - LPS'!AA100</f>
        <v>3.3180000000000001E-2</v>
      </c>
    </row>
    <row r="101" spans="1:27" x14ac:dyDescent="0.25">
      <c r="A101" s="749"/>
      <c r="B101" s="6" t="s">
        <v>22</v>
      </c>
      <c r="C101" s="478">
        <f>'11M - LPS'!C101</f>
        <v>2.7657000000000001E-2</v>
      </c>
      <c r="D101" s="478">
        <f>'11M - LPS'!D101</f>
        <v>2.6662000000000002E-2</v>
      </c>
      <c r="E101" s="478">
        <f>'11M - LPS'!E101</f>
        <v>2.7882000000000001E-2</v>
      </c>
      <c r="F101" s="478">
        <f>'11M - LPS'!F101</f>
        <v>3.1621999999999997E-2</v>
      </c>
      <c r="G101" s="478">
        <f>'11M - LPS'!G101</f>
        <v>3.5316E-2</v>
      </c>
      <c r="H101" s="540">
        <f>'11M - LPS'!H101</f>
        <v>6.6962999999999995E-2</v>
      </c>
      <c r="I101" s="540">
        <f>'11M - LPS'!I101</f>
        <v>6.4194000000000001E-2</v>
      </c>
      <c r="J101" s="540">
        <f>'11M - LPS'!J101</f>
        <v>6.3246999999999998E-2</v>
      </c>
      <c r="K101" s="540">
        <f>'11M - LPS'!K101</f>
        <v>6.2655000000000002E-2</v>
      </c>
      <c r="L101" s="540">
        <f>'11M - LPS'!L101</f>
        <v>3.9711999999999997E-2</v>
      </c>
      <c r="M101" s="540">
        <f>'11M - LPS'!M101</f>
        <v>3.7293E-2</v>
      </c>
      <c r="N101" s="540">
        <f>'11M - LPS'!N101</f>
        <v>3.4257999999999997E-2</v>
      </c>
      <c r="O101" s="540">
        <f>'11M - LPS'!O101</f>
        <v>3.3180000000000001E-2</v>
      </c>
      <c r="P101" s="540">
        <f>'11M - LPS'!P101</f>
        <v>3.1255999999999999E-2</v>
      </c>
      <c r="Q101" s="540">
        <f>'11M - LPS'!Q101</f>
        <v>3.2987000000000002E-2</v>
      </c>
      <c r="R101" s="540">
        <f>'11M - LPS'!R101</f>
        <v>3.2032999999999999E-2</v>
      </c>
      <c r="S101" s="540">
        <f>'11M - LPS'!S101</f>
        <v>3.5848999999999999E-2</v>
      </c>
      <c r="T101" s="353">
        <f>'11M - LPS'!T101</f>
        <v>6.6962999999999995E-2</v>
      </c>
      <c r="U101" s="353">
        <f>'11M - LPS'!U101</f>
        <v>6.4194000000000001E-2</v>
      </c>
      <c r="V101" s="353">
        <f>'11M - LPS'!V101</f>
        <v>6.3246999999999998E-2</v>
      </c>
      <c r="W101" s="353">
        <f>'11M - LPS'!W101</f>
        <v>6.2655000000000002E-2</v>
      </c>
      <c r="X101" s="353">
        <f>'11M - LPS'!X101</f>
        <v>3.9711999999999997E-2</v>
      </c>
      <c r="Y101" s="353">
        <f>'11M - LPS'!Y101</f>
        <v>3.7293E-2</v>
      </c>
      <c r="Z101" s="353">
        <f>'11M - LPS'!Z101</f>
        <v>3.4257999999999997E-2</v>
      </c>
      <c r="AA101" s="353">
        <f>'11M - LPS'!AA101</f>
        <v>3.3180000000000001E-2</v>
      </c>
    </row>
    <row r="102" spans="1:27" x14ac:dyDescent="0.25">
      <c r="A102" s="749"/>
      <c r="B102" s="6" t="s">
        <v>7</v>
      </c>
      <c r="C102" s="478">
        <f>'11M - LPS'!C102</f>
        <v>2.6307000000000001E-2</v>
      </c>
      <c r="D102" s="478">
        <f>'11M - LPS'!D102</f>
        <v>2.5505E-2</v>
      </c>
      <c r="E102" s="478">
        <f>'11M - LPS'!E102</f>
        <v>2.7584000000000001E-2</v>
      </c>
      <c r="F102" s="478">
        <f>'11M - LPS'!F102</f>
        <v>3.1132E-2</v>
      </c>
      <c r="G102" s="478">
        <f>'11M - LPS'!G102</f>
        <v>3.3181000000000002E-2</v>
      </c>
      <c r="H102" s="540">
        <f>'11M - LPS'!H102</f>
        <v>6.3043000000000002E-2</v>
      </c>
      <c r="I102" s="540">
        <f>'11M - LPS'!I102</f>
        <v>5.7155999999999998E-2</v>
      </c>
      <c r="J102" s="540">
        <f>'11M - LPS'!J102</f>
        <v>5.8004E-2</v>
      </c>
      <c r="K102" s="540">
        <f>'11M - LPS'!K102</f>
        <v>5.7928E-2</v>
      </c>
      <c r="L102" s="540">
        <f>'11M - LPS'!L102</f>
        <v>3.7400000000000003E-2</v>
      </c>
      <c r="M102" s="540">
        <f>'11M - LPS'!M102</f>
        <v>3.4724999999999999E-2</v>
      </c>
      <c r="N102" s="540">
        <f>'11M - LPS'!N102</f>
        <v>3.2682000000000003E-2</v>
      </c>
      <c r="O102" s="540">
        <f>'11M - LPS'!O102</f>
        <v>3.143E-2</v>
      </c>
      <c r="P102" s="540">
        <f>'11M - LPS'!P102</f>
        <v>2.9864999999999999E-2</v>
      </c>
      <c r="Q102" s="540">
        <f>'11M - LPS'!Q102</f>
        <v>3.2624E-2</v>
      </c>
      <c r="R102" s="540">
        <f>'11M - LPS'!R102</f>
        <v>3.1663999999999998E-2</v>
      </c>
      <c r="S102" s="540">
        <f>'11M - LPS'!S102</f>
        <v>3.4091999999999997E-2</v>
      </c>
      <c r="T102" s="353">
        <f>'11M - LPS'!T102</f>
        <v>6.3043000000000002E-2</v>
      </c>
      <c r="U102" s="353">
        <f>'11M - LPS'!U102</f>
        <v>5.7155999999999998E-2</v>
      </c>
      <c r="V102" s="353">
        <f>'11M - LPS'!V102</f>
        <v>5.8004E-2</v>
      </c>
      <c r="W102" s="353">
        <f>'11M - LPS'!W102</f>
        <v>5.7928E-2</v>
      </c>
      <c r="X102" s="353">
        <f>'11M - LPS'!X102</f>
        <v>3.7400000000000003E-2</v>
      </c>
      <c r="Y102" s="353">
        <f>'11M - LPS'!Y102</f>
        <v>3.4724999999999999E-2</v>
      </c>
      <c r="Z102" s="353">
        <f>'11M - LPS'!Z102</f>
        <v>3.2682000000000003E-2</v>
      </c>
      <c r="AA102" s="353">
        <f>'11M - LPS'!AA102</f>
        <v>3.143E-2</v>
      </c>
    </row>
    <row r="103" spans="1:27" ht="15.75" thickBot="1" x14ac:dyDescent="0.3">
      <c r="A103" s="750"/>
      <c r="B103" s="10" t="s">
        <v>8</v>
      </c>
      <c r="C103" s="476">
        <f>'11M - LPS'!C103</f>
        <v>2.6266999999999999E-2</v>
      </c>
      <c r="D103" s="476">
        <f>'11M - LPS'!D103</f>
        <v>2.5484E-2</v>
      </c>
      <c r="E103" s="476">
        <f>'11M - LPS'!E103</f>
        <v>2.9350999999999999E-2</v>
      </c>
      <c r="F103" s="476">
        <f>'11M - LPS'!F103</f>
        <v>3.4934E-2</v>
      </c>
      <c r="G103" s="476">
        <f>'11M - LPS'!G103</f>
        <v>3.7511999999999997E-2</v>
      </c>
      <c r="H103" s="539">
        <f>'11M - LPS'!H103</f>
        <v>7.8720999999999999E-2</v>
      </c>
      <c r="I103" s="539">
        <f>'11M - LPS'!I103</f>
        <v>6.0926000000000001E-2</v>
      </c>
      <c r="J103" s="539">
        <f>'11M - LPS'!J103</f>
        <v>6.6558000000000006E-2</v>
      </c>
      <c r="K103" s="539">
        <f>'11M - LPS'!K103</f>
        <v>6.7981E-2</v>
      </c>
      <c r="L103" s="539">
        <f>'11M - LPS'!L103</f>
        <v>4.3094E-2</v>
      </c>
      <c r="M103" s="539">
        <f>'11M - LPS'!M103</f>
        <v>3.6059000000000001E-2</v>
      </c>
      <c r="N103" s="539">
        <f>'11M - LPS'!N103</f>
        <v>3.5876999999999999E-2</v>
      </c>
      <c r="O103" s="539">
        <f>'11M - LPS'!O103</f>
        <v>3.1378000000000003E-2</v>
      </c>
      <c r="P103" s="539">
        <f>'11M - LPS'!P103</f>
        <v>2.9839999999999998E-2</v>
      </c>
      <c r="Q103" s="539">
        <f>'11M - LPS'!Q103</f>
        <v>3.4773999999999999E-2</v>
      </c>
      <c r="R103" s="539">
        <f>'11M - LPS'!R103</f>
        <v>3.4331E-2</v>
      </c>
      <c r="S103" s="539">
        <f>'11M - LPS'!S103</f>
        <v>3.7700999999999998E-2</v>
      </c>
      <c r="T103" s="351">
        <f>'11M - LPS'!T103</f>
        <v>7.8720999999999999E-2</v>
      </c>
      <c r="U103" s="351">
        <f>'11M - LPS'!U103</f>
        <v>6.0926000000000001E-2</v>
      </c>
      <c r="V103" s="351">
        <f>'11M - LPS'!V103</f>
        <v>6.6558000000000006E-2</v>
      </c>
      <c r="W103" s="351">
        <f>'11M - LPS'!W103</f>
        <v>6.7981E-2</v>
      </c>
      <c r="X103" s="351">
        <f>'11M - LPS'!X103</f>
        <v>4.3094E-2</v>
      </c>
      <c r="Y103" s="351">
        <f>'11M - LPS'!Y103</f>
        <v>3.6059000000000001E-2</v>
      </c>
      <c r="Z103" s="351">
        <f>'11M - LPS'!Z103</f>
        <v>3.5876999999999999E-2</v>
      </c>
      <c r="AA103" s="351">
        <f>'11M - LPS'!AA103</f>
        <v>3.1378000000000003E-2</v>
      </c>
    </row>
    <row r="104" spans="1:27" x14ac:dyDescent="0.25">
      <c r="C104" s="475" t="s">
        <v>262</v>
      </c>
      <c r="H104" s="537" t="s">
        <v>289</v>
      </c>
    </row>
    <row r="105" spans="1:27" ht="15.75" thickBot="1" x14ac:dyDescent="0.3">
      <c r="A105" s="489" t="s">
        <v>266</v>
      </c>
      <c r="B105" s="368"/>
      <c r="C105" s="368"/>
      <c r="E105" s="137"/>
    </row>
    <row r="106" spans="1:27" s="294" customFormat="1" ht="19.5" thickBot="1" x14ac:dyDescent="0.3">
      <c r="A106" s="297" t="s">
        <v>209</v>
      </c>
      <c r="B106" s="329" t="s">
        <v>13</v>
      </c>
      <c r="C106" s="330">
        <f>'1M - RES'!C79</f>
        <v>1</v>
      </c>
      <c r="D106" s="330">
        <f>C106</f>
        <v>1</v>
      </c>
      <c r="E106" s="293">
        <f t="shared" ref="E106:AA106" si="65">D106</f>
        <v>1</v>
      </c>
      <c r="F106" s="331">
        <f t="shared" si="65"/>
        <v>1</v>
      </c>
      <c r="G106" s="331">
        <f t="shared" si="65"/>
        <v>1</v>
      </c>
      <c r="H106" s="331">
        <f t="shared" si="65"/>
        <v>1</v>
      </c>
      <c r="I106" s="331">
        <f t="shared" si="65"/>
        <v>1</v>
      </c>
      <c r="J106" s="331">
        <f t="shared" si="65"/>
        <v>1</v>
      </c>
      <c r="K106" s="331">
        <f t="shared" si="65"/>
        <v>1</v>
      </c>
      <c r="L106" s="331">
        <f t="shared" si="65"/>
        <v>1</v>
      </c>
      <c r="M106" s="331">
        <f t="shared" si="65"/>
        <v>1</v>
      </c>
      <c r="N106" s="331">
        <f t="shared" si="65"/>
        <v>1</v>
      </c>
      <c r="O106" s="331">
        <f t="shared" si="65"/>
        <v>1</v>
      </c>
      <c r="P106" s="331">
        <f t="shared" si="65"/>
        <v>1</v>
      </c>
      <c r="Q106" s="331">
        <f t="shared" si="65"/>
        <v>1</v>
      </c>
      <c r="R106" s="331">
        <f t="shared" si="65"/>
        <v>1</v>
      </c>
      <c r="S106" s="331">
        <f t="shared" si="65"/>
        <v>1</v>
      </c>
      <c r="T106" s="331">
        <f t="shared" si="65"/>
        <v>1</v>
      </c>
      <c r="U106" s="331">
        <f t="shared" si="65"/>
        <v>1</v>
      </c>
      <c r="V106" s="331">
        <f t="shared" si="65"/>
        <v>1</v>
      </c>
      <c r="W106" s="331">
        <f t="shared" si="65"/>
        <v>1</v>
      </c>
      <c r="X106" s="331">
        <f t="shared" si="65"/>
        <v>1</v>
      </c>
      <c r="Y106" s="331">
        <f t="shared" si="65"/>
        <v>1</v>
      </c>
      <c r="Z106" s="331">
        <f t="shared" si="65"/>
        <v>1</v>
      </c>
      <c r="AA106" s="331">
        <f t="shared" si="65"/>
        <v>1</v>
      </c>
    </row>
    <row r="107" spans="1:27" x14ac:dyDescent="0.25">
      <c r="B107" s="68"/>
      <c r="C107" s="68"/>
      <c r="D107" s="68"/>
      <c r="E107" s="68"/>
      <c r="F107" s="68"/>
      <c r="G107" s="68"/>
      <c r="H107" s="68"/>
      <c r="I107" s="68"/>
      <c r="J107" s="68"/>
      <c r="K107" s="68"/>
      <c r="L107" s="68"/>
      <c r="M107" s="68"/>
      <c r="N107" s="68"/>
      <c r="O107" s="68"/>
      <c r="P107" s="68"/>
      <c r="Q107" s="68"/>
      <c r="R107" s="68"/>
      <c r="S107" s="68"/>
      <c r="T107" s="68"/>
      <c r="U107" s="68"/>
      <c r="V107" s="68"/>
      <c r="W107" s="68"/>
      <c r="X107" s="68"/>
      <c r="Y107" s="68"/>
      <c r="Z107" s="68"/>
      <c r="AA107" s="68"/>
    </row>
    <row r="108" spans="1:27" ht="15.75" thickBot="1" x14ac:dyDescent="0.3">
      <c r="A108" s="299" t="s">
        <v>162</v>
      </c>
      <c r="B108" s="295"/>
      <c r="C108" s="295"/>
      <c r="D108" s="295"/>
      <c r="E108" s="295"/>
      <c r="F108" s="295"/>
      <c r="G108" s="295"/>
      <c r="H108" s="295"/>
      <c r="I108" s="295"/>
      <c r="J108" s="290"/>
      <c r="K108" s="222"/>
      <c r="L108" s="222"/>
      <c r="M108" s="222"/>
      <c r="N108" s="222"/>
      <c r="O108" s="222"/>
      <c r="P108" s="222"/>
      <c r="Q108" s="222"/>
      <c r="R108" s="222"/>
      <c r="S108" s="222"/>
      <c r="T108" s="222"/>
      <c r="U108" s="222"/>
      <c r="V108" s="222"/>
      <c r="W108" s="222"/>
      <c r="X108" s="222"/>
      <c r="Y108" s="222"/>
      <c r="Z108" s="222"/>
      <c r="AA108" s="222"/>
    </row>
    <row r="109" spans="1:27" ht="16.5" thickBot="1" x14ac:dyDescent="0.3">
      <c r="A109" s="739" t="s">
        <v>15</v>
      </c>
      <c r="B109" s="313" t="s">
        <v>10</v>
      </c>
      <c r="C109" s="102">
        <f>C$2</f>
        <v>45658</v>
      </c>
      <c r="D109" s="102">
        <f t="shared" ref="D109:AA109" si="66">D$2</f>
        <v>45689</v>
      </c>
      <c r="E109" s="102">
        <f t="shared" si="66"/>
        <v>45717</v>
      </c>
      <c r="F109" s="102">
        <f t="shared" si="66"/>
        <v>45748</v>
      </c>
      <c r="G109" s="102">
        <f t="shared" si="66"/>
        <v>45778</v>
      </c>
      <c r="H109" s="102">
        <f t="shared" si="66"/>
        <v>45809</v>
      </c>
      <c r="I109" s="102">
        <f t="shared" si="66"/>
        <v>45839</v>
      </c>
      <c r="J109" s="102">
        <f t="shared" si="66"/>
        <v>45870</v>
      </c>
      <c r="K109" s="102">
        <f t="shared" si="66"/>
        <v>45901</v>
      </c>
      <c r="L109" s="102">
        <f t="shared" si="66"/>
        <v>45931</v>
      </c>
      <c r="M109" s="102">
        <f t="shared" si="66"/>
        <v>45962</v>
      </c>
      <c r="N109" s="102">
        <f t="shared" si="66"/>
        <v>45992</v>
      </c>
      <c r="O109" s="102">
        <f t="shared" si="66"/>
        <v>46023</v>
      </c>
      <c r="P109" s="102">
        <f t="shared" si="66"/>
        <v>46054</v>
      </c>
      <c r="Q109" s="102">
        <f t="shared" si="66"/>
        <v>46082</v>
      </c>
      <c r="R109" s="102">
        <f t="shared" si="66"/>
        <v>46113</v>
      </c>
      <c r="S109" s="102">
        <f t="shared" si="66"/>
        <v>46143</v>
      </c>
      <c r="T109" s="102">
        <f t="shared" si="66"/>
        <v>46174</v>
      </c>
      <c r="U109" s="102">
        <f t="shared" si="66"/>
        <v>46204</v>
      </c>
      <c r="V109" s="102">
        <f t="shared" si="66"/>
        <v>46235</v>
      </c>
      <c r="W109" s="102">
        <f t="shared" si="66"/>
        <v>46266</v>
      </c>
      <c r="X109" s="102">
        <f t="shared" si="66"/>
        <v>46296</v>
      </c>
      <c r="Y109" s="102">
        <f t="shared" si="66"/>
        <v>46327</v>
      </c>
      <c r="Z109" s="102">
        <f t="shared" si="66"/>
        <v>46357</v>
      </c>
      <c r="AA109" s="102">
        <f t="shared" si="66"/>
        <v>46388</v>
      </c>
    </row>
    <row r="110" spans="1:27" ht="15" customHeight="1" x14ac:dyDescent="0.25">
      <c r="A110" s="740"/>
      <c r="B110" s="317" t="str">
        <f t="shared" ref="B110:B123" si="67">B39</f>
        <v>Air Comp</v>
      </c>
      <c r="C110" s="13">
        <f>C57*C75*C91*C$106</f>
        <v>0</v>
      </c>
      <c r="D110" s="13">
        <f t="shared" ref="D110:AA110" si="68">D57*D75*D91*D$106</f>
        <v>0</v>
      </c>
      <c r="E110" s="13">
        <f t="shared" si="68"/>
        <v>0</v>
      </c>
      <c r="F110" s="13">
        <f t="shared" si="68"/>
        <v>0</v>
      </c>
      <c r="G110" s="13">
        <f t="shared" si="68"/>
        <v>0</v>
      </c>
      <c r="H110" s="13">
        <f t="shared" si="68"/>
        <v>0</v>
      </c>
      <c r="I110" s="13">
        <f t="shared" si="68"/>
        <v>0</v>
      </c>
      <c r="J110" s="13">
        <f t="shared" si="68"/>
        <v>0</v>
      </c>
      <c r="K110" s="13">
        <f t="shared" si="68"/>
        <v>0</v>
      </c>
      <c r="L110" s="13">
        <f t="shared" si="68"/>
        <v>0</v>
      </c>
      <c r="M110" s="13">
        <f t="shared" si="68"/>
        <v>0</v>
      </c>
      <c r="N110" s="13">
        <f t="shared" si="68"/>
        <v>0</v>
      </c>
      <c r="O110" s="13">
        <f t="shared" si="68"/>
        <v>0</v>
      </c>
      <c r="P110" s="13">
        <f t="shared" si="68"/>
        <v>0</v>
      </c>
      <c r="Q110" s="13">
        <f t="shared" si="68"/>
        <v>0</v>
      </c>
      <c r="R110" s="13">
        <f t="shared" si="68"/>
        <v>0</v>
      </c>
      <c r="S110" s="13">
        <f t="shared" si="68"/>
        <v>0</v>
      </c>
      <c r="T110" s="13">
        <f t="shared" si="68"/>
        <v>0</v>
      </c>
      <c r="U110" s="13">
        <f t="shared" si="68"/>
        <v>0</v>
      </c>
      <c r="V110" s="13">
        <f t="shared" si="68"/>
        <v>0</v>
      </c>
      <c r="W110" s="13">
        <f t="shared" si="68"/>
        <v>0</v>
      </c>
      <c r="X110" s="13">
        <f t="shared" si="68"/>
        <v>0</v>
      </c>
      <c r="Y110" s="13">
        <f t="shared" si="68"/>
        <v>0</v>
      </c>
      <c r="Z110" s="13">
        <f t="shared" si="68"/>
        <v>0</v>
      </c>
      <c r="AA110" s="13">
        <f t="shared" si="68"/>
        <v>0</v>
      </c>
    </row>
    <row r="111" spans="1:27" ht="15.75" x14ac:dyDescent="0.25">
      <c r="A111" s="740"/>
      <c r="B111" s="8" t="str">
        <f t="shared" si="67"/>
        <v>Building Shell</v>
      </c>
      <c r="C111" s="13">
        <f t="shared" ref="C111:AA111" si="69">C58*C76*C92*C$106</f>
        <v>0</v>
      </c>
      <c r="D111" s="13">
        <f t="shared" si="69"/>
        <v>0</v>
      </c>
      <c r="E111" s="13">
        <f t="shared" si="69"/>
        <v>0</v>
      </c>
      <c r="F111" s="13">
        <f t="shared" si="69"/>
        <v>0</v>
      </c>
      <c r="G111" s="13">
        <f t="shared" si="69"/>
        <v>0</v>
      </c>
      <c r="H111" s="13">
        <f t="shared" si="69"/>
        <v>0</v>
      </c>
      <c r="I111" s="13">
        <f t="shared" si="69"/>
        <v>0</v>
      </c>
      <c r="J111" s="13">
        <f t="shared" si="69"/>
        <v>0</v>
      </c>
      <c r="K111" s="13">
        <f t="shared" si="69"/>
        <v>0</v>
      </c>
      <c r="L111" s="13">
        <f t="shared" si="69"/>
        <v>0</v>
      </c>
      <c r="M111" s="13">
        <f t="shared" si="69"/>
        <v>0</v>
      </c>
      <c r="N111" s="13">
        <f t="shared" si="69"/>
        <v>0</v>
      </c>
      <c r="O111" s="13">
        <f t="shared" si="69"/>
        <v>0</v>
      </c>
      <c r="P111" s="13">
        <f t="shared" si="69"/>
        <v>0</v>
      </c>
      <c r="Q111" s="13">
        <f t="shared" si="69"/>
        <v>0</v>
      </c>
      <c r="R111" s="13">
        <f t="shared" si="69"/>
        <v>0</v>
      </c>
      <c r="S111" s="13">
        <f t="shared" si="69"/>
        <v>0</v>
      </c>
      <c r="T111" s="13">
        <f t="shared" si="69"/>
        <v>0</v>
      </c>
      <c r="U111" s="13">
        <f t="shared" si="69"/>
        <v>0</v>
      </c>
      <c r="V111" s="13">
        <f t="shared" si="69"/>
        <v>0</v>
      </c>
      <c r="W111" s="13">
        <f t="shared" si="69"/>
        <v>0</v>
      </c>
      <c r="X111" s="13">
        <f t="shared" si="69"/>
        <v>0</v>
      </c>
      <c r="Y111" s="13">
        <f t="shared" si="69"/>
        <v>0</v>
      </c>
      <c r="Z111" s="13">
        <f t="shared" si="69"/>
        <v>0</v>
      </c>
      <c r="AA111" s="13">
        <f t="shared" si="69"/>
        <v>0</v>
      </c>
    </row>
    <row r="112" spans="1:27" ht="15.75" x14ac:dyDescent="0.25">
      <c r="A112" s="740"/>
      <c r="B112" s="8" t="str">
        <f t="shared" si="67"/>
        <v>Cooking</v>
      </c>
      <c r="C112" s="13">
        <f t="shared" ref="C112:AA112" si="70">C59*C77*C93*C$106</f>
        <v>0</v>
      </c>
      <c r="D112" s="13">
        <f t="shared" si="70"/>
        <v>0</v>
      </c>
      <c r="E112" s="13">
        <f t="shared" si="70"/>
        <v>0</v>
      </c>
      <c r="F112" s="13">
        <f t="shared" si="70"/>
        <v>0</v>
      </c>
      <c r="G112" s="13">
        <f t="shared" si="70"/>
        <v>0</v>
      </c>
      <c r="H112" s="13">
        <f t="shared" si="70"/>
        <v>0</v>
      </c>
      <c r="I112" s="13">
        <f t="shared" si="70"/>
        <v>0</v>
      </c>
      <c r="J112" s="13">
        <f t="shared" si="70"/>
        <v>0</v>
      </c>
      <c r="K112" s="13">
        <f t="shared" si="70"/>
        <v>0</v>
      </c>
      <c r="L112" s="13">
        <f t="shared" si="70"/>
        <v>0</v>
      </c>
      <c r="M112" s="13">
        <f t="shared" si="70"/>
        <v>0</v>
      </c>
      <c r="N112" s="13">
        <f t="shared" si="70"/>
        <v>0</v>
      </c>
      <c r="O112" s="13">
        <f t="shared" si="70"/>
        <v>0</v>
      </c>
      <c r="P112" s="13">
        <f t="shared" si="70"/>
        <v>0</v>
      </c>
      <c r="Q112" s="13">
        <f t="shared" si="70"/>
        <v>0</v>
      </c>
      <c r="R112" s="13">
        <f t="shared" si="70"/>
        <v>0</v>
      </c>
      <c r="S112" s="13">
        <f t="shared" si="70"/>
        <v>0</v>
      </c>
      <c r="T112" s="13">
        <f t="shared" si="70"/>
        <v>0</v>
      </c>
      <c r="U112" s="13">
        <f t="shared" si="70"/>
        <v>0</v>
      </c>
      <c r="V112" s="13">
        <f t="shared" si="70"/>
        <v>0</v>
      </c>
      <c r="W112" s="13">
        <f t="shared" si="70"/>
        <v>0</v>
      </c>
      <c r="X112" s="13">
        <f t="shared" si="70"/>
        <v>0</v>
      </c>
      <c r="Y112" s="13">
        <f t="shared" si="70"/>
        <v>0</v>
      </c>
      <c r="Z112" s="13">
        <f t="shared" si="70"/>
        <v>0</v>
      </c>
      <c r="AA112" s="13">
        <f t="shared" si="70"/>
        <v>0</v>
      </c>
    </row>
    <row r="113" spans="1:27" ht="15.75" x14ac:dyDescent="0.25">
      <c r="A113" s="740"/>
      <c r="B113" s="8" t="str">
        <f t="shared" si="67"/>
        <v>Cooling</v>
      </c>
      <c r="C113" s="13">
        <f t="shared" ref="C113:AA113" si="71">C60*C78*C94*C$106</f>
        <v>0</v>
      </c>
      <c r="D113" s="13">
        <f t="shared" si="71"/>
        <v>0</v>
      </c>
      <c r="E113" s="13">
        <f t="shared" si="71"/>
        <v>0</v>
      </c>
      <c r="F113" s="13">
        <f t="shared" si="71"/>
        <v>0</v>
      </c>
      <c r="G113" s="13">
        <f t="shared" si="71"/>
        <v>0</v>
      </c>
      <c r="H113" s="13">
        <f t="shared" si="71"/>
        <v>0</v>
      </c>
      <c r="I113" s="13">
        <f t="shared" si="71"/>
        <v>0</v>
      </c>
      <c r="J113" s="13">
        <f t="shared" si="71"/>
        <v>0</v>
      </c>
      <c r="K113" s="13">
        <f t="shared" si="71"/>
        <v>0</v>
      </c>
      <c r="L113" s="13">
        <f t="shared" si="71"/>
        <v>0</v>
      </c>
      <c r="M113" s="13">
        <f t="shared" si="71"/>
        <v>0</v>
      </c>
      <c r="N113" s="13">
        <f t="shared" si="71"/>
        <v>0</v>
      </c>
      <c r="O113" s="13">
        <f t="shared" si="71"/>
        <v>0</v>
      </c>
      <c r="P113" s="13">
        <f t="shared" si="71"/>
        <v>0</v>
      </c>
      <c r="Q113" s="13">
        <f t="shared" si="71"/>
        <v>0</v>
      </c>
      <c r="R113" s="13">
        <f t="shared" si="71"/>
        <v>0</v>
      </c>
      <c r="S113" s="13">
        <f t="shared" si="71"/>
        <v>0</v>
      </c>
      <c r="T113" s="13">
        <f t="shared" si="71"/>
        <v>0</v>
      </c>
      <c r="U113" s="13">
        <f t="shared" si="71"/>
        <v>0</v>
      </c>
      <c r="V113" s="13">
        <f t="shared" si="71"/>
        <v>0</v>
      </c>
      <c r="W113" s="13">
        <f t="shared" si="71"/>
        <v>0</v>
      </c>
      <c r="X113" s="13">
        <f t="shared" si="71"/>
        <v>0</v>
      </c>
      <c r="Y113" s="13">
        <f t="shared" si="71"/>
        <v>0</v>
      </c>
      <c r="Z113" s="13">
        <f t="shared" si="71"/>
        <v>0</v>
      </c>
      <c r="AA113" s="13">
        <f t="shared" si="71"/>
        <v>0</v>
      </c>
    </row>
    <row r="114" spans="1:27" ht="15.75" x14ac:dyDescent="0.25">
      <c r="A114" s="740"/>
      <c r="B114" s="8" t="str">
        <f t="shared" si="67"/>
        <v>Ext Lighting</v>
      </c>
      <c r="C114" s="13">
        <f t="shared" ref="C114:AA114" si="72">C61*C79*C95*C$106</f>
        <v>0</v>
      </c>
      <c r="D114" s="13">
        <f t="shared" si="72"/>
        <v>0</v>
      </c>
      <c r="E114" s="13">
        <f t="shared" si="72"/>
        <v>0</v>
      </c>
      <c r="F114" s="13">
        <f t="shared" si="72"/>
        <v>0</v>
      </c>
      <c r="G114" s="13">
        <f t="shared" si="72"/>
        <v>0</v>
      </c>
      <c r="H114" s="13">
        <f t="shared" si="72"/>
        <v>0</v>
      </c>
      <c r="I114" s="13">
        <f t="shared" si="72"/>
        <v>0</v>
      </c>
      <c r="J114" s="13">
        <f t="shared" si="72"/>
        <v>0</v>
      </c>
      <c r="K114" s="13">
        <f t="shared" si="72"/>
        <v>0</v>
      </c>
      <c r="L114" s="13">
        <f t="shared" si="72"/>
        <v>0</v>
      </c>
      <c r="M114" s="13">
        <f t="shared" si="72"/>
        <v>0</v>
      </c>
      <c r="N114" s="13">
        <f t="shared" si="72"/>
        <v>0</v>
      </c>
      <c r="O114" s="13">
        <f t="shared" si="72"/>
        <v>0</v>
      </c>
      <c r="P114" s="13">
        <f t="shared" si="72"/>
        <v>0</v>
      </c>
      <c r="Q114" s="13">
        <f t="shared" si="72"/>
        <v>0</v>
      </c>
      <c r="R114" s="13">
        <f t="shared" si="72"/>
        <v>0</v>
      </c>
      <c r="S114" s="13">
        <f t="shared" si="72"/>
        <v>0</v>
      </c>
      <c r="T114" s="13">
        <f t="shared" si="72"/>
        <v>0</v>
      </c>
      <c r="U114" s="13">
        <f t="shared" si="72"/>
        <v>0</v>
      </c>
      <c r="V114" s="13">
        <f t="shared" si="72"/>
        <v>0</v>
      </c>
      <c r="W114" s="13">
        <f t="shared" si="72"/>
        <v>0</v>
      </c>
      <c r="X114" s="13">
        <f t="shared" si="72"/>
        <v>0</v>
      </c>
      <c r="Y114" s="13">
        <f t="shared" si="72"/>
        <v>0</v>
      </c>
      <c r="Z114" s="13">
        <f t="shared" si="72"/>
        <v>0</v>
      </c>
      <c r="AA114" s="13">
        <f t="shared" si="72"/>
        <v>0</v>
      </c>
    </row>
    <row r="115" spans="1:27" ht="15.75" x14ac:dyDescent="0.25">
      <c r="A115" s="740"/>
      <c r="B115" s="8" t="str">
        <f t="shared" si="67"/>
        <v>Heating</v>
      </c>
      <c r="C115" s="13">
        <f t="shared" ref="C115:AA115" si="73">C62*C80*C96*C$106</f>
        <v>0</v>
      </c>
      <c r="D115" s="13">
        <f t="shared" si="73"/>
        <v>0</v>
      </c>
      <c r="E115" s="13">
        <f t="shared" si="73"/>
        <v>0</v>
      </c>
      <c r="F115" s="13">
        <f t="shared" si="73"/>
        <v>0</v>
      </c>
      <c r="G115" s="13">
        <f t="shared" si="73"/>
        <v>0</v>
      </c>
      <c r="H115" s="13">
        <f t="shared" si="73"/>
        <v>0</v>
      </c>
      <c r="I115" s="13">
        <f t="shared" si="73"/>
        <v>0</v>
      </c>
      <c r="J115" s="13">
        <f t="shared" si="73"/>
        <v>0</v>
      </c>
      <c r="K115" s="13">
        <f t="shared" si="73"/>
        <v>0</v>
      </c>
      <c r="L115" s="13">
        <f t="shared" si="73"/>
        <v>0</v>
      </c>
      <c r="M115" s="13">
        <f t="shared" si="73"/>
        <v>0</v>
      </c>
      <c r="N115" s="13">
        <f t="shared" si="73"/>
        <v>0</v>
      </c>
      <c r="O115" s="13">
        <f t="shared" si="73"/>
        <v>0</v>
      </c>
      <c r="P115" s="13">
        <f t="shared" si="73"/>
        <v>0</v>
      </c>
      <c r="Q115" s="13">
        <f t="shared" si="73"/>
        <v>0</v>
      </c>
      <c r="R115" s="13">
        <f t="shared" si="73"/>
        <v>0</v>
      </c>
      <c r="S115" s="13">
        <f t="shared" si="73"/>
        <v>0</v>
      </c>
      <c r="T115" s="13">
        <f t="shared" si="73"/>
        <v>0</v>
      </c>
      <c r="U115" s="13">
        <f t="shared" si="73"/>
        <v>0</v>
      </c>
      <c r="V115" s="13">
        <f t="shared" si="73"/>
        <v>0</v>
      </c>
      <c r="W115" s="13">
        <f t="shared" si="73"/>
        <v>0</v>
      </c>
      <c r="X115" s="13">
        <f t="shared" si="73"/>
        <v>0</v>
      </c>
      <c r="Y115" s="13">
        <f t="shared" si="73"/>
        <v>0</v>
      </c>
      <c r="Z115" s="13">
        <f t="shared" si="73"/>
        <v>0</v>
      </c>
      <c r="AA115" s="13">
        <f t="shared" si="73"/>
        <v>0</v>
      </c>
    </row>
    <row r="116" spans="1:27" ht="15.75" x14ac:dyDescent="0.25">
      <c r="A116" s="740"/>
      <c r="B116" s="8" t="str">
        <f t="shared" si="67"/>
        <v>HVAC</v>
      </c>
      <c r="C116" s="13">
        <f t="shared" ref="C116:AA116" si="74">C63*C81*C97*C$106</f>
        <v>0</v>
      </c>
      <c r="D116" s="13">
        <f t="shared" si="74"/>
        <v>0</v>
      </c>
      <c r="E116" s="13">
        <f t="shared" si="74"/>
        <v>0</v>
      </c>
      <c r="F116" s="13">
        <f t="shared" si="74"/>
        <v>0</v>
      </c>
      <c r="G116" s="13">
        <f t="shared" si="74"/>
        <v>0</v>
      </c>
      <c r="H116" s="13">
        <f t="shared" si="74"/>
        <v>0</v>
      </c>
      <c r="I116" s="13">
        <f t="shared" si="74"/>
        <v>0</v>
      </c>
      <c r="J116" s="13">
        <f t="shared" si="74"/>
        <v>0</v>
      </c>
      <c r="K116" s="13">
        <f t="shared" si="74"/>
        <v>0</v>
      </c>
      <c r="L116" s="13">
        <f t="shared" si="74"/>
        <v>0</v>
      </c>
      <c r="M116" s="13">
        <f t="shared" si="74"/>
        <v>0</v>
      </c>
      <c r="N116" s="13">
        <f t="shared" si="74"/>
        <v>0</v>
      </c>
      <c r="O116" s="13">
        <f t="shared" si="74"/>
        <v>0</v>
      </c>
      <c r="P116" s="13">
        <f t="shared" si="74"/>
        <v>0</v>
      </c>
      <c r="Q116" s="13">
        <f t="shared" si="74"/>
        <v>0</v>
      </c>
      <c r="R116" s="13">
        <f t="shared" si="74"/>
        <v>0</v>
      </c>
      <c r="S116" s="13">
        <f t="shared" si="74"/>
        <v>0</v>
      </c>
      <c r="T116" s="13">
        <f t="shared" si="74"/>
        <v>0</v>
      </c>
      <c r="U116" s="13">
        <f t="shared" si="74"/>
        <v>0</v>
      </c>
      <c r="V116" s="13">
        <f t="shared" si="74"/>
        <v>0</v>
      </c>
      <c r="W116" s="13">
        <f t="shared" si="74"/>
        <v>0</v>
      </c>
      <c r="X116" s="13">
        <f t="shared" si="74"/>
        <v>0</v>
      </c>
      <c r="Y116" s="13">
        <f t="shared" si="74"/>
        <v>0</v>
      </c>
      <c r="Z116" s="13">
        <f t="shared" si="74"/>
        <v>0</v>
      </c>
      <c r="AA116" s="13">
        <f t="shared" si="74"/>
        <v>0</v>
      </c>
    </row>
    <row r="117" spans="1:27" ht="15.75" x14ac:dyDescent="0.25">
      <c r="A117" s="740"/>
      <c r="B117" s="8" t="str">
        <f t="shared" si="67"/>
        <v>Lighting</v>
      </c>
      <c r="C117" s="13">
        <f t="shared" ref="C117:AA117" si="75">C64*C82*C98*C$106</f>
        <v>0</v>
      </c>
      <c r="D117" s="13">
        <f t="shared" si="75"/>
        <v>0</v>
      </c>
      <c r="E117" s="13">
        <f t="shared" si="75"/>
        <v>0</v>
      </c>
      <c r="F117" s="13">
        <f t="shared" si="75"/>
        <v>0</v>
      </c>
      <c r="G117" s="13">
        <f t="shared" si="75"/>
        <v>0</v>
      </c>
      <c r="H117" s="13">
        <f t="shared" si="75"/>
        <v>0</v>
      </c>
      <c r="I117" s="13">
        <f t="shared" si="75"/>
        <v>0</v>
      </c>
      <c r="J117" s="13">
        <f t="shared" si="75"/>
        <v>0</v>
      </c>
      <c r="K117" s="13">
        <f t="shared" si="75"/>
        <v>0</v>
      </c>
      <c r="L117" s="13">
        <f t="shared" si="75"/>
        <v>0</v>
      </c>
      <c r="M117" s="13">
        <f t="shared" si="75"/>
        <v>0</v>
      </c>
      <c r="N117" s="13">
        <f t="shared" si="75"/>
        <v>0</v>
      </c>
      <c r="O117" s="13">
        <f t="shared" si="75"/>
        <v>0</v>
      </c>
      <c r="P117" s="13">
        <f t="shared" si="75"/>
        <v>0</v>
      </c>
      <c r="Q117" s="13">
        <f t="shared" si="75"/>
        <v>0</v>
      </c>
      <c r="R117" s="13">
        <f t="shared" si="75"/>
        <v>0</v>
      </c>
      <c r="S117" s="13">
        <f t="shared" si="75"/>
        <v>0</v>
      </c>
      <c r="T117" s="13">
        <f t="shared" si="75"/>
        <v>0</v>
      </c>
      <c r="U117" s="13">
        <f t="shared" si="75"/>
        <v>0</v>
      </c>
      <c r="V117" s="13">
        <f t="shared" si="75"/>
        <v>0</v>
      </c>
      <c r="W117" s="13">
        <f t="shared" si="75"/>
        <v>0</v>
      </c>
      <c r="X117" s="13">
        <f t="shared" si="75"/>
        <v>0</v>
      </c>
      <c r="Y117" s="13">
        <f t="shared" si="75"/>
        <v>0</v>
      </c>
      <c r="Z117" s="13">
        <f t="shared" si="75"/>
        <v>0</v>
      </c>
      <c r="AA117" s="13">
        <f t="shared" si="75"/>
        <v>0</v>
      </c>
    </row>
    <row r="118" spans="1:27" ht="15.75" x14ac:dyDescent="0.25">
      <c r="A118" s="740"/>
      <c r="B118" s="8" t="str">
        <f t="shared" si="67"/>
        <v>Miscellaneous</v>
      </c>
      <c r="C118" s="13">
        <f t="shared" ref="C118:AA118" si="76">C65*C83*C99*C$106</f>
        <v>0</v>
      </c>
      <c r="D118" s="13">
        <f t="shared" si="76"/>
        <v>0</v>
      </c>
      <c r="E118" s="13">
        <f t="shared" si="76"/>
        <v>0</v>
      </c>
      <c r="F118" s="13">
        <f t="shared" si="76"/>
        <v>0</v>
      </c>
      <c r="G118" s="13">
        <f t="shared" si="76"/>
        <v>0</v>
      </c>
      <c r="H118" s="13">
        <f t="shared" si="76"/>
        <v>0</v>
      </c>
      <c r="I118" s="13">
        <f t="shared" si="76"/>
        <v>0</v>
      </c>
      <c r="J118" s="13">
        <f t="shared" si="76"/>
        <v>0</v>
      </c>
      <c r="K118" s="13">
        <f t="shared" si="76"/>
        <v>0</v>
      </c>
      <c r="L118" s="13">
        <f t="shared" si="76"/>
        <v>0</v>
      </c>
      <c r="M118" s="13">
        <f t="shared" si="76"/>
        <v>0</v>
      </c>
      <c r="N118" s="13">
        <f t="shared" si="76"/>
        <v>0</v>
      </c>
      <c r="O118" s="13">
        <f t="shared" si="76"/>
        <v>0</v>
      </c>
      <c r="P118" s="13">
        <f t="shared" si="76"/>
        <v>0</v>
      </c>
      <c r="Q118" s="13">
        <f t="shared" si="76"/>
        <v>0</v>
      </c>
      <c r="R118" s="13">
        <f t="shared" si="76"/>
        <v>0</v>
      </c>
      <c r="S118" s="13">
        <f t="shared" si="76"/>
        <v>0</v>
      </c>
      <c r="T118" s="13">
        <f t="shared" si="76"/>
        <v>0</v>
      </c>
      <c r="U118" s="13">
        <f t="shared" si="76"/>
        <v>0</v>
      </c>
      <c r="V118" s="13">
        <f t="shared" si="76"/>
        <v>0</v>
      </c>
      <c r="W118" s="13">
        <f t="shared" si="76"/>
        <v>0</v>
      </c>
      <c r="X118" s="13">
        <f t="shared" si="76"/>
        <v>0</v>
      </c>
      <c r="Y118" s="13">
        <f t="shared" si="76"/>
        <v>0</v>
      </c>
      <c r="Z118" s="13">
        <f t="shared" si="76"/>
        <v>0</v>
      </c>
      <c r="AA118" s="13">
        <f t="shared" si="76"/>
        <v>0</v>
      </c>
    </row>
    <row r="119" spans="1:27" ht="15.75" customHeight="1" x14ac:dyDescent="0.25">
      <c r="A119" s="740"/>
      <c r="B119" s="8" t="str">
        <f t="shared" si="67"/>
        <v>Motors</v>
      </c>
      <c r="C119" s="13">
        <f t="shared" ref="C119:AA119" si="77">C66*C84*C100*C$106</f>
        <v>0</v>
      </c>
      <c r="D119" s="13">
        <f t="shared" si="77"/>
        <v>0</v>
      </c>
      <c r="E119" s="13">
        <f t="shared" si="77"/>
        <v>0</v>
      </c>
      <c r="F119" s="13">
        <f t="shared" si="77"/>
        <v>0</v>
      </c>
      <c r="G119" s="13">
        <f t="shared" si="77"/>
        <v>0</v>
      </c>
      <c r="H119" s="13">
        <f t="shared" si="77"/>
        <v>0</v>
      </c>
      <c r="I119" s="13">
        <f t="shared" si="77"/>
        <v>0</v>
      </c>
      <c r="J119" s="13">
        <f t="shared" si="77"/>
        <v>0</v>
      </c>
      <c r="K119" s="13">
        <f t="shared" si="77"/>
        <v>0</v>
      </c>
      <c r="L119" s="13">
        <f t="shared" si="77"/>
        <v>0</v>
      </c>
      <c r="M119" s="13">
        <f t="shared" si="77"/>
        <v>0</v>
      </c>
      <c r="N119" s="13">
        <f t="shared" si="77"/>
        <v>0</v>
      </c>
      <c r="O119" s="13">
        <f t="shared" si="77"/>
        <v>0</v>
      </c>
      <c r="P119" s="13">
        <f t="shared" si="77"/>
        <v>0</v>
      </c>
      <c r="Q119" s="13">
        <f t="shared" si="77"/>
        <v>0</v>
      </c>
      <c r="R119" s="13">
        <f t="shared" si="77"/>
        <v>0</v>
      </c>
      <c r="S119" s="13">
        <f t="shared" si="77"/>
        <v>0</v>
      </c>
      <c r="T119" s="13">
        <f t="shared" si="77"/>
        <v>0</v>
      </c>
      <c r="U119" s="13">
        <f t="shared" si="77"/>
        <v>0</v>
      </c>
      <c r="V119" s="13">
        <f t="shared" si="77"/>
        <v>0</v>
      </c>
      <c r="W119" s="13">
        <f t="shared" si="77"/>
        <v>0</v>
      </c>
      <c r="X119" s="13">
        <f t="shared" si="77"/>
        <v>0</v>
      </c>
      <c r="Y119" s="13">
        <f t="shared" si="77"/>
        <v>0</v>
      </c>
      <c r="Z119" s="13">
        <f t="shared" si="77"/>
        <v>0</v>
      </c>
      <c r="AA119" s="13">
        <f t="shared" si="77"/>
        <v>0</v>
      </c>
    </row>
    <row r="120" spans="1:27" ht="15.75" x14ac:dyDescent="0.25">
      <c r="A120" s="740"/>
      <c r="B120" s="8" t="str">
        <f t="shared" si="67"/>
        <v>Process</v>
      </c>
      <c r="C120" s="13">
        <f t="shared" ref="C120:AA120" si="78">C67*C85*C101*C$106</f>
        <v>0</v>
      </c>
      <c r="D120" s="13">
        <f t="shared" si="78"/>
        <v>0</v>
      </c>
      <c r="E120" s="13">
        <f t="shared" si="78"/>
        <v>0</v>
      </c>
      <c r="F120" s="13">
        <f t="shared" si="78"/>
        <v>0</v>
      </c>
      <c r="G120" s="13">
        <f t="shared" si="78"/>
        <v>0</v>
      </c>
      <c r="H120" s="13">
        <f t="shared" si="78"/>
        <v>0</v>
      </c>
      <c r="I120" s="13">
        <f t="shared" si="78"/>
        <v>0</v>
      </c>
      <c r="J120" s="13">
        <f t="shared" si="78"/>
        <v>0</v>
      </c>
      <c r="K120" s="13">
        <f t="shared" si="78"/>
        <v>0</v>
      </c>
      <c r="L120" s="13">
        <f t="shared" si="78"/>
        <v>0</v>
      </c>
      <c r="M120" s="13">
        <f t="shared" si="78"/>
        <v>0</v>
      </c>
      <c r="N120" s="13">
        <f t="shared" si="78"/>
        <v>0</v>
      </c>
      <c r="O120" s="13">
        <f t="shared" si="78"/>
        <v>0</v>
      </c>
      <c r="P120" s="13">
        <f t="shared" si="78"/>
        <v>0</v>
      </c>
      <c r="Q120" s="13">
        <f t="shared" si="78"/>
        <v>0</v>
      </c>
      <c r="R120" s="13">
        <f t="shared" si="78"/>
        <v>0</v>
      </c>
      <c r="S120" s="13">
        <f t="shared" si="78"/>
        <v>0</v>
      </c>
      <c r="T120" s="13">
        <f t="shared" si="78"/>
        <v>0</v>
      </c>
      <c r="U120" s="13">
        <f t="shared" si="78"/>
        <v>0</v>
      </c>
      <c r="V120" s="13">
        <f t="shared" si="78"/>
        <v>0</v>
      </c>
      <c r="W120" s="13">
        <f t="shared" si="78"/>
        <v>0</v>
      </c>
      <c r="X120" s="13">
        <f t="shared" si="78"/>
        <v>0</v>
      </c>
      <c r="Y120" s="13">
        <f t="shared" si="78"/>
        <v>0</v>
      </c>
      <c r="Z120" s="13">
        <f t="shared" si="78"/>
        <v>0</v>
      </c>
      <c r="AA120" s="13">
        <f t="shared" si="78"/>
        <v>0</v>
      </c>
    </row>
    <row r="121" spans="1:27" ht="15.75" x14ac:dyDescent="0.25">
      <c r="A121" s="740"/>
      <c r="B121" s="8" t="str">
        <f t="shared" si="67"/>
        <v>Refrigeration</v>
      </c>
      <c r="C121" s="13">
        <f t="shared" ref="C121:AA121" si="79">C68*C86*C102*C$106</f>
        <v>0</v>
      </c>
      <c r="D121" s="13">
        <f t="shared" si="79"/>
        <v>0</v>
      </c>
      <c r="E121" s="13">
        <f t="shared" si="79"/>
        <v>0</v>
      </c>
      <c r="F121" s="13">
        <f t="shared" si="79"/>
        <v>0</v>
      </c>
      <c r="G121" s="13">
        <f t="shared" si="79"/>
        <v>0</v>
      </c>
      <c r="H121" s="13">
        <f t="shared" si="79"/>
        <v>0</v>
      </c>
      <c r="I121" s="13">
        <f t="shared" si="79"/>
        <v>0</v>
      </c>
      <c r="J121" s="13">
        <f t="shared" si="79"/>
        <v>0</v>
      </c>
      <c r="K121" s="13">
        <f t="shared" si="79"/>
        <v>0</v>
      </c>
      <c r="L121" s="13">
        <f t="shared" si="79"/>
        <v>0</v>
      </c>
      <c r="M121" s="13">
        <f t="shared" si="79"/>
        <v>0</v>
      </c>
      <c r="N121" s="13">
        <f t="shared" si="79"/>
        <v>0</v>
      </c>
      <c r="O121" s="13">
        <f t="shared" si="79"/>
        <v>0</v>
      </c>
      <c r="P121" s="13">
        <f t="shared" si="79"/>
        <v>0</v>
      </c>
      <c r="Q121" s="13">
        <f t="shared" si="79"/>
        <v>0</v>
      </c>
      <c r="R121" s="13">
        <f t="shared" si="79"/>
        <v>0</v>
      </c>
      <c r="S121" s="13">
        <f t="shared" si="79"/>
        <v>0</v>
      </c>
      <c r="T121" s="13">
        <f t="shared" si="79"/>
        <v>0</v>
      </c>
      <c r="U121" s="13">
        <f t="shared" si="79"/>
        <v>0</v>
      </c>
      <c r="V121" s="13">
        <f t="shared" si="79"/>
        <v>0</v>
      </c>
      <c r="W121" s="13">
        <f t="shared" si="79"/>
        <v>0</v>
      </c>
      <c r="X121" s="13">
        <f t="shared" si="79"/>
        <v>0</v>
      </c>
      <c r="Y121" s="13">
        <f t="shared" si="79"/>
        <v>0</v>
      </c>
      <c r="Z121" s="13">
        <f t="shared" si="79"/>
        <v>0</v>
      </c>
      <c r="AA121" s="13">
        <f t="shared" si="79"/>
        <v>0</v>
      </c>
    </row>
    <row r="122" spans="1:27" ht="15.75" x14ac:dyDescent="0.25">
      <c r="A122" s="740"/>
      <c r="B122" s="8" t="str">
        <f t="shared" si="67"/>
        <v>Water Heating</v>
      </c>
      <c r="C122" s="13">
        <f t="shared" ref="C122:AA122" si="80">C69*C87*C103*C$106</f>
        <v>0</v>
      </c>
      <c r="D122" s="13">
        <f t="shared" si="80"/>
        <v>0</v>
      </c>
      <c r="E122" s="13">
        <f t="shared" si="80"/>
        <v>0</v>
      </c>
      <c r="F122" s="13">
        <f t="shared" si="80"/>
        <v>0</v>
      </c>
      <c r="G122" s="13">
        <f t="shared" si="80"/>
        <v>0</v>
      </c>
      <c r="H122" s="13">
        <f t="shared" si="80"/>
        <v>0</v>
      </c>
      <c r="I122" s="13">
        <f t="shared" si="80"/>
        <v>0</v>
      </c>
      <c r="J122" s="13">
        <f t="shared" si="80"/>
        <v>0</v>
      </c>
      <c r="K122" s="13">
        <f t="shared" si="80"/>
        <v>0</v>
      </c>
      <c r="L122" s="13">
        <f t="shared" si="80"/>
        <v>0</v>
      </c>
      <c r="M122" s="13">
        <f t="shared" si="80"/>
        <v>0</v>
      </c>
      <c r="N122" s="13">
        <f t="shared" si="80"/>
        <v>0</v>
      </c>
      <c r="O122" s="13">
        <f t="shared" si="80"/>
        <v>0</v>
      </c>
      <c r="P122" s="13">
        <f t="shared" si="80"/>
        <v>0</v>
      </c>
      <c r="Q122" s="13">
        <f t="shared" si="80"/>
        <v>0</v>
      </c>
      <c r="R122" s="13">
        <f t="shared" si="80"/>
        <v>0</v>
      </c>
      <c r="S122" s="13">
        <f t="shared" si="80"/>
        <v>0</v>
      </c>
      <c r="T122" s="13">
        <f t="shared" si="80"/>
        <v>0</v>
      </c>
      <c r="U122" s="13">
        <f t="shared" si="80"/>
        <v>0</v>
      </c>
      <c r="V122" s="13">
        <f t="shared" si="80"/>
        <v>0</v>
      </c>
      <c r="W122" s="13">
        <f t="shared" si="80"/>
        <v>0</v>
      </c>
      <c r="X122" s="13">
        <f t="shared" si="80"/>
        <v>0</v>
      </c>
      <c r="Y122" s="13">
        <f t="shared" si="80"/>
        <v>0</v>
      </c>
      <c r="Z122" s="13">
        <f t="shared" si="80"/>
        <v>0</v>
      </c>
      <c r="AA122" s="13">
        <f t="shared" si="80"/>
        <v>0</v>
      </c>
    </row>
    <row r="123" spans="1:27" ht="15.75" customHeight="1" x14ac:dyDescent="0.25">
      <c r="A123" s="740"/>
      <c r="B123" s="8" t="str">
        <f t="shared" si="67"/>
        <v xml:space="preserve"> </v>
      </c>
      <c r="C123" s="2"/>
      <c r="D123" s="2"/>
      <c r="E123" s="2"/>
      <c r="F123" s="2"/>
      <c r="G123" s="2"/>
      <c r="H123" s="2"/>
      <c r="I123" s="2"/>
      <c r="J123" s="2"/>
      <c r="K123" s="2"/>
      <c r="L123" s="2"/>
      <c r="M123" s="2"/>
      <c r="N123" s="2"/>
      <c r="O123" s="2"/>
      <c r="P123" s="2"/>
      <c r="Q123" s="2"/>
      <c r="R123" s="2"/>
      <c r="S123" s="2"/>
      <c r="T123" s="2"/>
      <c r="U123" s="2"/>
      <c r="V123" s="2"/>
      <c r="W123" s="2"/>
      <c r="X123" s="2"/>
      <c r="Y123" s="2"/>
      <c r="Z123" s="2"/>
      <c r="AA123" s="2"/>
    </row>
    <row r="124" spans="1:27" ht="15.75" customHeight="1" x14ac:dyDescent="0.25">
      <c r="A124" s="740"/>
      <c r="B124" s="168" t="s">
        <v>24</v>
      </c>
      <c r="C124" s="13">
        <f>SUM(C110:C123)</f>
        <v>0</v>
      </c>
      <c r="D124" s="13">
        <f>SUM(D110:D123)</f>
        <v>0</v>
      </c>
      <c r="E124" s="13">
        <f t="shared" ref="E124:AA124" si="81">SUM(E110:E123)</f>
        <v>0</v>
      </c>
      <c r="F124" s="13">
        <f t="shared" si="81"/>
        <v>0</v>
      </c>
      <c r="G124" s="13">
        <f t="shared" si="81"/>
        <v>0</v>
      </c>
      <c r="H124" s="13">
        <f t="shared" si="81"/>
        <v>0</v>
      </c>
      <c r="I124" s="13">
        <f t="shared" si="81"/>
        <v>0</v>
      </c>
      <c r="J124" s="13">
        <f t="shared" si="81"/>
        <v>0</v>
      </c>
      <c r="K124" s="13">
        <f t="shared" si="81"/>
        <v>0</v>
      </c>
      <c r="L124" s="13">
        <f t="shared" si="81"/>
        <v>0</v>
      </c>
      <c r="M124" s="13">
        <f t="shared" si="81"/>
        <v>0</v>
      </c>
      <c r="N124" s="13">
        <f t="shared" si="81"/>
        <v>0</v>
      </c>
      <c r="O124" s="13">
        <f t="shared" si="81"/>
        <v>0</v>
      </c>
      <c r="P124" s="13">
        <f t="shared" si="81"/>
        <v>0</v>
      </c>
      <c r="Q124" s="13">
        <f t="shared" si="81"/>
        <v>0</v>
      </c>
      <c r="R124" s="13">
        <f t="shared" si="81"/>
        <v>0</v>
      </c>
      <c r="S124" s="13">
        <f t="shared" si="81"/>
        <v>0</v>
      </c>
      <c r="T124" s="13">
        <f t="shared" si="81"/>
        <v>0</v>
      </c>
      <c r="U124" s="13">
        <f t="shared" si="81"/>
        <v>0</v>
      </c>
      <c r="V124" s="13">
        <f t="shared" si="81"/>
        <v>0</v>
      </c>
      <c r="W124" s="13">
        <f t="shared" si="81"/>
        <v>0</v>
      </c>
      <c r="X124" s="13">
        <f t="shared" si="81"/>
        <v>0</v>
      </c>
      <c r="Y124" s="13">
        <f t="shared" si="81"/>
        <v>0</v>
      </c>
      <c r="Z124" s="13">
        <f t="shared" si="81"/>
        <v>0</v>
      </c>
      <c r="AA124" s="13">
        <f t="shared" si="81"/>
        <v>0</v>
      </c>
    </row>
    <row r="125" spans="1:27" ht="16.5" customHeight="1" thickBot="1" x14ac:dyDescent="0.3">
      <c r="A125" s="741"/>
      <c r="B125" s="94" t="s">
        <v>25</v>
      </c>
      <c r="C125" s="14">
        <f>C124</f>
        <v>0</v>
      </c>
      <c r="D125" s="14">
        <f>C125+D124</f>
        <v>0</v>
      </c>
      <c r="E125" s="14">
        <f t="shared" ref="E125:AA125" si="82">D125+E124</f>
        <v>0</v>
      </c>
      <c r="F125" s="14">
        <f t="shared" si="82"/>
        <v>0</v>
      </c>
      <c r="G125" s="14">
        <f t="shared" si="82"/>
        <v>0</v>
      </c>
      <c r="H125" s="14">
        <f t="shared" si="82"/>
        <v>0</v>
      </c>
      <c r="I125" s="14">
        <f t="shared" si="82"/>
        <v>0</v>
      </c>
      <c r="J125" s="14">
        <f t="shared" si="82"/>
        <v>0</v>
      </c>
      <c r="K125" s="14">
        <f t="shared" si="82"/>
        <v>0</v>
      </c>
      <c r="L125" s="14">
        <f t="shared" si="82"/>
        <v>0</v>
      </c>
      <c r="M125" s="14">
        <f t="shared" si="82"/>
        <v>0</v>
      </c>
      <c r="N125" s="14">
        <f t="shared" si="82"/>
        <v>0</v>
      </c>
      <c r="O125" s="14">
        <f t="shared" si="82"/>
        <v>0</v>
      </c>
      <c r="P125" s="14">
        <f t="shared" si="82"/>
        <v>0</v>
      </c>
      <c r="Q125" s="14">
        <f t="shared" si="82"/>
        <v>0</v>
      </c>
      <c r="R125" s="14">
        <f t="shared" si="82"/>
        <v>0</v>
      </c>
      <c r="S125" s="14">
        <f t="shared" si="82"/>
        <v>0</v>
      </c>
      <c r="T125" s="14">
        <f t="shared" si="82"/>
        <v>0</v>
      </c>
      <c r="U125" s="14">
        <f t="shared" si="82"/>
        <v>0</v>
      </c>
      <c r="V125" s="14">
        <f t="shared" si="82"/>
        <v>0</v>
      </c>
      <c r="W125" s="14">
        <f t="shared" si="82"/>
        <v>0</v>
      </c>
      <c r="X125" s="14">
        <f t="shared" si="82"/>
        <v>0</v>
      </c>
      <c r="Y125" s="14">
        <f t="shared" si="82"/>
        <v>0</v>
      </c>
      <c r="Z125" s="14">
        <f t="shared" si="82"/>
        <v>0</v>
      </c>
      <c r="AA125" s="14">
        <f t="shared" si="82"/>
        <v>0</v>
      </c>
    </row>
    <row r="126" spans="1:27" x14ac:dyDescent="0.25">
      <c r="A126" s="308"/>
      <c r="B126" s="301"/>
      <c r="C126" s="301"/>
      <c r="D126" s="302"/>
      <c r="E126" s="301"/>
      <c r="F126" s="302"/>
      <c r="G126" s="301"/>
      <c r="H126" s="302"/>
      <c r="I126" s="301"/>
      <c r="J126" s="302"/>
      <c r="K126" s="301"/>
      <c r="L126" s="302"/>
      <c r="M126" s="301"/>
      <c r="N126" s="302"/>
      <c r="O126" s="301"/>
      <c r="P126" s="302"/>
      <c r="Q126" s="301"/>
      <c r="R126" s="302"/>
      <c r="S126" s="301"/>
      <c r="T126" s="302"/>
      <c r="U126" s="301"/>
      <c r="V126" s="302"/>
      <c r="W126" s="301"/>
      <c r="X126" s="302"/>
      <c r="Y126" s="301"/>
      <c r="Z126" s="302"/>
      <c r="AA126" s="301"/>
    </row>
    <row r="127" spans="1:27" x14ac:dyDescent="0.25">
      <c r="A127" s="308"/>
      <c r="B127" s="301"/>
      <c r="C127" s="301"/>
      <c r="D127" s="302"/>
      <c r="E127" s="301"/>
      <c r="F127" s="302"/>
      <c r="G127" s="301"/>
      <c r="H127" s="302"/>
      <c r="I127" s="301"/>
      <c r="J127" s="302"/>
      <c r="K127" s="301"/>
      <c r="L127" s="302"/>
      <c r="M127" s="301"/>
      <c r="N127" s="302"/>
      <c r="O127" s="301"/>
      <c r="P127" s="302"/>
      <c r="Q127" s="301"/>
      <c r="R127" s="302"/>
      <c r="S127" s="301"/>
      <c r="T127" s="302"/>
      <c r="U127" s="301"/>
      <c r="V127" s="302"/>
      <c r="W127" s="301"/>
      <c r="X127" s="302"/>
      <c r="Y127" s="301"/>
      <c r="Z127" s="302"/>
      <c r="AA127" s="301"/>
    </row>
    <row r="128" spans="1:27" ht="15.75" hidden="1" x14ac:dyDescent="0.25">
      <c r="A128" s="348" t="s">
        <v>210</v>
      </c>
      <c r="B128" s="301"/>
      <c r="C128" s="301"/>
      <c r="D128" s="302"/>
      <c r="E128" s="301"/>
      <c r="F128" s="302"/>
      <c r="G128" s="301"/>
      <c r="H128" s="302"/>
      <c r="I128" s="301"/>
      <c r="J128" s="302"/>
      <c r="K128" s="301"/>
      <c r="L128" s="302"/>
      <c r="M128" s="301"/>
      <c r="N128" s="302"/>
      <c r="O128" s="301"/>
      <c r="P128" s="302"/>
      <c r="Q128" s="301"/>
      <c r="R128" s="302"/>
      <c r="S128" s="301"/>
      <c r="T128" s="302"/>
      <c r="U128" s="301"/>
      <c r="V128" s="302"/>
      <c r="W128" s="301"/>
      <c r="X128" s="302"/>
      <c r="Y128" s="301"/>
      <c r="Z128" s="302"/>
      <c r="AA128" s="301"/>
    </row>
    <row r="129" spans="1:27" ht="15.75" hidden="1" thickBot="1" x14ac:dyDescent="0.3">
      <c r="A129" s="751" t="s">
        <v>109</v>
      </c>
      <c r="B129" s="754" t="s">
        <v>110</v>
      </c>
      <c r="C129" s="755"/>
      <c r="D129" s="755"/>
      <c r="E129" s="755"/>
      <c r="F129" s="755"/>
      <c r="G129" s="755"/>
      <c r="H129" s="755"/>
      <c r="I129" s="755"/>
      <c r="J129" s="755"/>
      <c r="K129" s="755"/>
      <c r="L129" s="755"/>
      <c r="M129" s="755"/>
      <c r="N129" s="756"/>
      <c r="O129" s="760" t="s">
        <v>110</v>
      </c>
      <c r="P129" s="755"/>
      <c r="Q129" s="755"/>
      <c r="R129" s="755"/>
      <c r="S129" s="755"/>
      <c r="T129" s="755"/>
      <c r="U129" s="755"/>
      <c r="V129" s="755"/>
      <c r="W129" s="755"/>
      <c r="X129" s="755"/>
      <c r="Y129" s="755"/>
      <c r="Z129" s="756"/>
      <c r="AA129" s="571" t="s">
        <v>110</v>
      </c>
    </row>
    <row r="130" spans="1:27" hidden="1" x14ac:dyDescent="0.25">
      <c r="A130" s="752"/>
      <c r="B130" s="764" t="s">
        <v>199</v>
      </c>
      <c r="C130" s="764"/>
      <c r="D130" s="764"/>
      <c r="E130" s="764"/>
      <c r="F130" s="764"/>
      <c r="G130" s="764"/>
      <c r="H130" s="764"/>
      <c r="I130" s="764"/>
      <c r="J130" s="764"/>
      <c r="K130" s="764"/>
      <c r="L130" s="764"/>
      <c r="M130" s="764"/>
      <c r="N130" s="765"/>
      <c r="O130" s="766" t="s">
        <v>199</v>
      </c>
      <c r="P130" s="764"/>
      <c r="Q130" s="764"/>
      <c r="R130" s="764"/>
      <c r="S130" s="764"/>
      <c r="T130" s="764"/>
      <c r="U130" s="764"/>
      <c r="V130" s="764"/>
      <c r="W130" s="764"/>
      <c r="X130" s="764"/>
      <c r="Y130" s="764"/>
      <c r="Z130" s="764"/>
      <c r="AA130" s="573" t="s">
        <v>199</v>
      </c>
    </row>
    <row r="131" spans="1:27" ht="16.5" hidden="1" thickBot="1" x14ac:dyDescent="0.3">
      <c r="A131" s="752"/>
      <c r="B131" s="345" t="s">
        <v>131</v>
      </c>
      <c r="C131" s="102">
        <f>C$2</f>
        <v>45658</v>
      </c>
      <c r="D131" s="102">
        <f t="shared" ref="D131:AA131" si="83">D$2</f>
        <v>45689</v>
      </c>
      <c r="E131" s="102">
        <f t="shared" si="83"/>
        <v>45717</v>
      </c>
      <c r="F131" s="102">
        <f t="shared" si="83"/>
        <v>45748</v>
      </c>
      <c r="G131" s="102">
        <f t="shared" si="83"/>
        <v>45778</v>
      </c>
      <c r="H131" s="102">
        <f t="shared" si="83"/>
        <v>45809</v>
      </c>
      <c r="I131" s="102">
        <f t="shared" si="83"/>
        <v>45839</v>
      </c>
      <c r="J131" s="102">
        <f t="shared" si="83"/>
        <v>45870</v>
      </c>
      <c r="K131" s="102">
        <f t="shared" si="83"/>
        <v>45901</v>
      </c>
      <c r="L131" s="102">
        <f t="shared" si="83"/>
        <v>45931</v>
      </c>
      <c r="M131" s="102">
        <f t="shared" si="83"/>
        <v>45962</v>
      </c>
      <c r="N131" s="102">
        <f t="shared" si="83"/>
        <v>45992</v>
      </c>
      <c r="O131" s="102">
        <f t="shared" si="83"/>
        <v>46023</v>
      </c>
      <c r="P131" s="102">
        <f t="shared" si="83"/>
        <v>46054</v>
      </c>
      <c r="Q131" s="102">
        <f t="shared" si="83"/>
        <v>46082</v>
      </c>
      <c r="R131" s="102">
        <f t="shared" si="83"/>
        <v>46113</v>
      </c>
      <c r="S131" s="102">
        <f t="shared" si="83"/>
        <v>46143</v>
      </c>
      <c r="T131" s="102">
        <f t="shared" si="83"/>
        <v>46174</v>
      </c>
      <c r="U131" s="102">
        <f t="shared" si="83"/>
        <v>46204</v>
      </c>
      <c r="V131" s="102">
        <f t="shared" si="83"/>
        <v>46235</v>
      </c>
      <c r="W131" s="102">
        <f t="shared" si="83"/>
        <v>46266</v>
      </c>
      <c r="X131" s="102">
        <f t="shared" si="83"/>
        <v>46296</v>
      </c>
      <c r="Y131" s="102">
        <f t="shared" si="83"/>
        <v>46327</v>
      </c>
      <c r="Z131" s="102">
        <f t="shared" si="83"/>
        <v>46357</v>
      </c>
      <c r="AA131" s="102">
        <f t="shared" si="83"/>
        <v>46388</v>
      </c>
    </row>
    <row r="132" spans="1:27" hidden="1" x14ac:dyDescent="0.25">
      <c r="A132" s="752"/>
      <c r="B132" s="341" t="s">
        <v>18</v>
      </c>
      <c r="C132" s="358">
        <f>'11M - LPS'!C132</f>
        <v>2.2477983548236508E-2</v>
      </c>
      <c r="D132" s="358">
        <f>'11M - LPS'!D132</f>
        <v>2.2208460096153619E-2</v>
      </c>
      <c r="E132" s="358">
        <f>'11M - LPS'!E132</f>
        <v>2.2537126025125254E-2</v>
      </c>
      <c r="F132" s="358">
        <f>'11M - LPS'!F132</f>
        <v>2.3433158350103633E-2</v>
      </c>
      <c r="G132" s="358">
        <f>'11M - LPS'!G132</f>
        <v>2.4182497583924868E-2</v>
      </c>
      <c r="H132" s="545">
        <f>'11M - LPS'!H132</f>
        <v>3.3476859536760981E-2</v>
      </c>
      <c r="I132" s="545">
        <f>'11M - LPS'!I132</f>
        <v>3.3225457850990958E-2</v>
      </c>
      <c r="J132" s="545">
        <f>'11M - LPS'!J132</f>
        <v>3.3135454056878517E-2</v>
      </c>
      <c r="K132" s="545">
        <f>'11M - LPS'!K132</f>
        <v>3.3078064397861845E-2</v>
      </c>
      <c r="L132" s="545">
        <f>'11M - LPS'!L132</f>
        <v>2.749808838962978E-2</v>
      </c>
      <c r="M132" s="545">
        <f>'11M - LPS'!M132</f>
        <v>2.7044210618071343E-2</v>
      </c>
      <c r="N132" s="545">
        <f>'11M - LPS'!N132</f>
        <v>2.6409821244212064E-2</v>
      </c>
      <c r="O132" s="545">
        <f>'11M - LPS'!O132</f>
        <v>2.6164773774071854E-2</v>
      </c>
      <c r="P132" s="545">
        <f>'11M - LPS'!P132</f>
        <v>2.5698700760234686E-2</v>
      </c>
      <c r="Q132" s="545">
        <f>'11M - LPS'!Q132</f>
        <v>2.6120073470320259E-2</v>
      </c>
      <c r="R132" s="545">
        <f>'11M - LPS'!R132</f>
        <v>2.5891912085054484E-2</v>
      </c>
      <c r="S132" s="545">
        <f>'11M - LPS'!S132</f>
        <v>2.6752271713143896E-2</v>
      </c>
      <c r="T132" s="354">
        <f>'11M - LPS'!T132</f>
        <v>3.3476859536760981E-2</v>
      </c>
      <c r="U132" s="354">
        <f>'11M - LPS'!U132</f>
        <v>3.3225457850990958E-2</v>
      </c>
      <c r="V132" s="354">
        <f>'11M - LPS'!V132</f>
        <v>3.3135454056878517E-2</v>
      </c>
      <c r="W132" s="354">
        <f>'11M - LPS'!W132</f>
        <v>3.3078064397861845E-2</v>
      </c>
      <c r="X132" s="354">
        <f>'11M - LPS'!X132</f>
        <v>2.749808838962978E-2</v>
      </c>
      <c r="Y132" s="354">
        <f>'11M - LPS'!Y132</f>
        <v>2.7044210618071343E-2</v>
      </c>
      <c r="Z132" s="354">
        <f>'11M - LPS'!Z132</f>
        <v>2.6409821244212064E-2</v>
      </c>
      <c r="AA132" s="354">
        <f>'11M - LPS'!AA132</f>
        <v>2.6164773774071854E-2</v>
      </c>
    </row>
    <row r="133" spans="1:27" hidden="1" x14ac:dyDescent="0.25">
      <c r="A133" s="752"/>
      <c r="B133" s="339" t="s">
        <v>0</v>
      </c>
      <c r="C133" s="358">
        <f>'11M - LPS'!C133</f>
        <v>2.3533320380090969E-2</v>
      </c>
      <c r="D133" s="358">
        <f>'11M - LPS'!D133</f>
        <v>2.3142017932499443E-2</v>
      </c>
      <c r="E133" s="358">
        <f>'11M - LPS'!E133</f>
        <v>2.3121579475972376E-2</v>
      </c>
      <c r="F133" s="358">
        <f>'11M - LPS'!F133</f>
        <v>2.3559368865515361E-2</v>
      </c>
      <c r="G133" s="358">
        <f>'11M - LPS'!G133</f>
        <v>2.571424077420149E-2</v>
      </c>
      <c r="H133" s="545">
        <f>'11M - LPS'!H133</f>
        <v>3.5427377012538404E-2</v>
      </c>
      <c r="I133" s="545">
        <f>'11M - LPS'!I133</f>
        <v>3.415350119643553E-2</v>
      </c>
      <c r="J133" s="545">
        <f>'11M - LPS'!J133</f>
        <v>3.4663780499273177E-2</v>
      </c>
      <c r="K133" s="545">
        <f>'11M - LPS'!K133</f>
        <v>3.506828324100824E-2</v>
      </c>
      <c r="L133" s="545">
        <f>'11M - LPS'!L133</f>
        <v>2.7290406176102285E-2</v>
      </c>
      <c r="M133" s="545">
        <f>'11M - LPS'!M133</f>
        <v>2.8491886995036273E-2</v>
      </c>
      <c r="N133" s="545">
        <f>'11M - LPS'!N133</f>
        <v>2.6160753277904028E-2</v>
      </c>
      <c r="O133" s="545">
        <f>'11M - LPS'!O133</f>
        <v>2.7382581042883245E-2</v>
      </c>
      <c r="P133" s="545">
        <f>'11M - LPS'!P133</f>
        <v>2.6714072625251755E-2</v>
      </c>
      <c r="Q133" s="545">
        <f>'11M - LPS'!Q133</f>
        <v>2.6755519070278729E-2</v>
      </c>
      <c r="R133" s="545">
        <f>'11M - LPS'!R133</f>
        <v>2.5989599326992078E-2</v>
      </c>
      <c r="S133" s="545">
        <f>'11M - LPS'!S133</f>
        <v>2.8248386095156834E-2</v>
      </c>
      <c r="T133" s="354">
        <f>'11M - LPS'!T133</f>
        <v>3.5427377012538404E-2</v>
      </c>
      <c r="U133" s="354">
        <f>'11M - LPS'!U133</f>
        <v>3.415350119643553E-2</v>
      </c>
      <c r="V133" s="354">
        <f>'11M - LPS'!V133</f>
        <v>3.4663780499273177E-2</v>
      </c>
      <c r="W133" s="354">
        <f>'11M - LPS'!W133</f>
        <v>3.506828324100824E-2</v>
      </c>
      <c r="X133" s="354">
        <f>'11M - LPS'!X133</f>
        <v>2.7290406176102285E-2</v>
      </c>
      <c r="Y133" s="354">
        <f>'11M - LPS'!Y133</f>
        <v>2.8491886995036273E-2</v>
      </c>
      <c r="Z133" s="354">
        <f>'11M - LPS'!Z133</f>
        <v>2.6160753277904028E-2</v>
      </c>
      <c r="AA133" s="354">
        <f>'11M - LPS'!AA133</f>
        <v>2.7382581042883245E-2</v>
      </c>
    </row>
    <row r="134" spans="1:27" hidden="1" x14ac:dyDescent="0.25">
      <c r="A134" s="752"/>
      <c r="B134" s="339" t="s">
        <v>19</v>
      </c>
      <c r="C134" s="358">
        <f>'11M - LPS'!C134</f>
        <v>2.2397351370130866E-2</v>
      </c>
      <c r="D134" s="358">
        <f>'11M - LPS'!D134</f>
        <v>2.2141568526452406E-2</v>
      </c>
      <c r="E134" s="358">
        <f>'11M - LPS'!E134</f>
        <v>2.3081583856841188E-2</v>
      </c>
      <c r="F134" s="358">
        <f>'11M - LPS'!F134</f>
        <v>2.4296108227819302E-2</v>
      </c>
      <c r="G134" s="358">
        <f>'11M - LPS'!G134</f>
        <v>2.4680979039981447E-2</v>
      </c>
      <c r="H134" s="545">
        <f>'11M - LPS'!H134</f>
        <v>3.4196462225781453E-2</v>
      </c>
      <c r="I134" s="545">
        <f>'11M - LPS'!I134</f>
        <v>3.3217869244753208E-2</v>
      </c>
      <c r="J134" s="545">
        <f>'11M - LPS'!J134</f>
        <v>3.3521840853230039E-2</v>
      </c>
      <c r="K134" s="545">
        <f>'11M - LPS'!K134</f>
        <v>3.3690233521059917E-2</v>
      </c>
      <c r="L134" s="545">
        <f>'11M - LPS'!L134</f>
        <v>2.8073867361844883E-2</v>
      </c>
      <c r="M134" s="545">
        <f>'11M - LPS'!M134</f>
        <v>2.7052384383287761E-2</v>
      </c>
      <c r="N134" s="545">
        <f>'11M - LPS'!N134</f>
        <v>2.6853501508223993E-2</v>
      </c>
      <c r="O134" s="545">
        <f>'11M - LPS'!O134</f>
        <v>2.6073353939523709E-2</v>
      </c>
      <c r="P134" s="545">
        <f>'11M - LPS'!P134</f>
        <v>2.5624950439856794E-2</v>
      </c>
      <c r="Q134" s="545">
        <f>'11M - LPS'!Q134</f>
        <v>2.67120082327219E-2</v>
      </c>
      <c r="R134" s="545">
        <f>'11M - LPS'!R134</f>
        <v>2.6576575144204383E-2</v>
      </c>
      <c r="S134" s="545">
        <f>'11M - LPS'!S134</f>
        <v>2.722552607577524E-2</v>
      </c>
      <c r="T134" s="354">
        <f>'11M - LPS'!T134</f>
        <v>3.4196462225781453E-2</v>
      </c>
      <c r="U134" s="354">
        <f>'11M - LPS'!U134</f>
        <v>3.3217869244753208E-2</v>
      </c>
      <c r="V134" s="354">
        <f>'11M - LPS'!V134</f>
        <v>3.3521840853230039E-2</v>
      </c>
      <c r="W134" s="354">
        <f>'11M - LPS'!W134</f>
        <v>3.3690233521059917E-2</v>
      </c>
      <c r="X134" s="354">
        <f>'11M - LPS'!X134</f>
        <v>2.8073867361844883E-2</v>
      </c>
      <c r="Y134" s="354">
        <f>'11M - LPS'!Y134</f>
        <v>2.7052384383287761E-2</v>
      </c>
      <c r="Z134" s="354">
        <f>'11M - LPS'!Z134</f>
        <v>2.6853501508223993E-2</v>
      </c>
      <c r="AA134" s="354">
        <f>'11M - LPS'!AA134</f>
        <v>2.6073353939523709E-2</v>
      </c>
    </row>
    <row r="135" spans="1:27" hidden="1" x14ac:dyDescent="0.25">
      <c r="A135" s="752"/>
      <c r="B135" s="339" t="s">
        <v>1</v>
      </c>
      <c r="C135" s="358">
        <f>'11M - LPS'!C135</f>
        <v>1.9984999999999999E-2</v>
      </c>
      <c r="D135" s="358">
        <f>'11M - LPS'!D135</f>
        <v>1.9984999999999999E-2</v>
      </c>
      <c r="E135" s="358">
        <f>'11M - LPS'!E135</f>
        <v>1.9984999999999999E-2</v>
      </c>
      <c r="F135" s="358">
        <f>'11M - LPS'!F135</f>
        <v>2.3715988314436956E-2</v>
      </c>
      <c r="G135" s="358">
        <f>'11M - LPS'!G135</f>
        <v>2.6905301223005631E-2</v>
      </c>
      <c r="H135" s="545">
        <f>'11M - LPS'!H135</f>
        <v>3.5492905590759925E-2</v>
      </c>
      <c r="I135" s="545">
        <f>'11M - LPS'!I135</f>
        <v>3.4191469658997539E-2</v>
      </c>
      <c r="J135" s="545">
        <f>'11M - LPS'!J135</f>
        <v>3.4709631586729982E-2</v>
      </c>
      <c r="K135" s="545">
        <f>'11M - LPS'!K135</f>
        <v>3.5352325568998672E-2</v>
      </c>
      <c r="L135" s="545">
        <f>'11M - LPS'!L135</f>
        <v>2.7250100836502578E-2</v>
      </c>
      <c r="M135" s="545">
        <f>'11M - LPS'!M135</f>
        <v>2.3233E-2</v>
      </c>
      <c r="N135" s="545">
        <f>'11M - LPS'!N135</f>
        <v>2.3233E-2</v>
      </c>
      <c r="O135" s="545">
        <f>'11M - LPS'!O135</f>
        <v>2.3233E-2</v>
      </c>
      <c r="P135" s="545">
        <f>'11M - LPS'!P135</f>
        <v>2.3233E-2</v>
      </c>
      <c r="Q135" s="545">
        <f>'11M - LPS'!Q135</f>
        <v>2.3233E-2</v>
      </c>
      <c r="R135" s="545">
        <f>'11M - LPS'!R135</f>
        <v>2.6111971990094279E-2</v>
      </c>
      <c r="S135" s="545">
        <f>'11M - LPS'!S135</f>
        <v>2.9463407971883102E-2</v>
      </c>
      <c r="T135" s="354">
        <f>'11M - LPS'!T135</f>
        <v>3.5492905590759925E-2</v>
      </c>
      <c r="U135" s="354">
        <f>'11M - LPS'!U135</f>
        <v>3.4191469658997539E-2</v>
      </c>
      <c r="V135" s="354">
        <f>'11M - LPS'!V135</f>
        <v>3.4709631586729982E-2</v>
      </c>
      <c r="W135" s="354">
        <f>'11M - LPS'!W135</f>
        <v>3.5352325568998672E-2</v>
      </c>
      <c r="X135" s="354">
        <f>'11M - LPS'!X135</f>
        <v>2.7250100836502578E-2</v>
      </c>
      <c r="Y135" s="354">
        <f>'11M - LPS'!Y135</f>
        <v>2.3233E-2</v>
      </c>
      <c r="Z135" s="354">
        <f>'11M - LPS'!Z135</f>
        <v>2.3233E-2</v>
      </c>
      <c r="AA135" s="354">
        <f>'11M - LPS'!AA135</f>
        <v>2.3233E-2</v>
      </c>
    </row>
    <row r="136" spans="1:27" hidden="1" x14ac:dyDescent="0.25">
      <c r="A136" s="752"/>
      <c r="B136" s="339" t="s">
        <v>20</v>
      </c>
      <c r="C136" s="358">
        <f>'11M - LPS'!C136</f>
        <v>2.0522769194661113E-2</v>
      </c>
      <c r="D136" s="358">
        <f>'11M - LPS'!D136</f>
        <v>2.0427354099479291E-2</v>
      </c>
      <c r="E136" s="358">
        <f>'11M - LPS'!E136</f>
        <v>2.0063649613109358E-2</v>
      </c>
      <c r="F136" s="358">
        <f>'11M - LPS'!F136</f>
        <v>2.0673817345237166E-2</v>
      </c>
      <c r="G136" s="358">
        <f>'11M - LPS'!G136</f>
        <v>2.0114657236084896E-2</v>
      </c>
      <c r="H136" s="545">
        <f>'11M - LPS'!H136</f>
        <v>2.6620030861447132E-2</v>
      </c>
      <c r="I136" s="545">
        <f>'11M - LPS'!I136</f>
        <v>2.6387608339303072E-2</v>
      </c>
      <c r="J136" s="545">
        <f>'11M - LPS'!J136</f>
        <v>2.6640229261541269E-2</v>
      </c>
      <c r="K136" s="545">
        <f>'11M - LPS'!K136</f>
        <v>2.6609850994695566E-2</v>
      </c>
      <c r="L136" s="545">
        <f>'11M - LPS'!L136</f>
        <v>2.3332998870657519E-2</v>
      </c>
      <c r="M136" s="545">
        <f>'11M - LPS'!M136</f>
        <v>2.3243932390776819E-2</v>
      </c>
      <c r="N136" s="545">
        <f>'11M - LPS'!N136</f>
        <v>2.3307649633580202E-2</v>
      </c>
      <c r="O136" s="545">
        <f>'11M - LPS'!O136</f>
        <v>2.3880755525460078E-2</v>
      </c>
      <c r="P136" s="545">
        <f>'11M - LPS'!P136</f>
        <v>2.3728830242350746E-2</v>
      </c>
      <c r="Q136" s="545">
        <f>'11M - LPS'!Q136</f>
        <v>2.3330875974088457E-2</v>
      </c>
      <c r="R136" s="545">
        <f>'11M - LPS'!R136</f>
        <v>2.3713804263531545E-2</v>
      </c>
      <c r="S136" s="545">
        <f>'11M - LPS'!S136</f>
        <v>2.3333070212702929E-2</v>
      </c>
      <c r="T136" s="354">
        <f>'11M - LPS'!T136</f>
        <v>2.6620030861447132E-2</v>
      </c>
      <c r="U136" s="354">
        <f>'11M - LPS'!U136</f>
        <v>2.6387608339303072E-2</v>
      </c>
      <c r="V136" s="354">
        <f>'11M - LPS'!V136</f>
        <v>2.6640229261541269E-2</v>
      </c>
      <c r="W136" s="354">
        <f>'11M - LPS'!W136</f>
        <v>2.6609850994695566E-2</v>
      </c>
      <c r="X136" s="354">
        <f>'11M - LPS'!X136</f>
        <v>2.3332998870657519E-2</v>
      </c>
      <c r="Y136" s="354">
        <f>'11M - LPS'!Y136</f>
        <v>2.3243932390776819E-2</v>
      </c>
      <c r="Z136" s="354">
        <f>'11M - LPS'!Z136</f>
        <v>2.3307649633580202E-2</v>
      </c>
      <c r="AA136" s="354">
        <f>'11M - LPS'!AA136</f>
        <v>2.3880755525460078E-2</v>
      </c>
    </row>
    <row r="137" spans="1:27" hidden="1" x14ac:dyDescent="0.25">
      <c r="A137" s="752"/>
      <c r="B137" s="18" t="s">
        <v>9</v>
      </c>
      <c r="C137" s="358">
        <f>'11M - LPS'!C137</f>
        <v>2.3533125104223951E-2</v>
      </c>
      <c r="D137" s="358">
        <f>'11M - LPS'!D137</f>
        <v>2.3145246955055283E-2</v>
      </c>
      <c r="E137" s="358">
        <f>'11M - LPS'!E137</f>
        <v>2.3201186158131569E-2</v>
      </c>
      <c r="F137" s="358">
        <f>'11M - LPS'!F137</f>
        <v>2.4356205675658375E-2</v>
      </c>
      <c r="G137" s="358">
        <f>'11M - LPS'!G137</f>
        <v>2.380876785601347E-2</v>
      </c>
      <c r="H137" s="545">
        <f>'11M - LPS'!H137</f>
        <v>2.6352E-2</v>
      </c>
      <c r="I137" s="545">
        <f>'11M - LPS'!I137</f>
        <v>2.6352E-2</v>
      </c>
      <c r="J137" s="545">
        <f>'11M - LPS'!J137</f>
        <v>2.6352E-2</v>
      </c>
      <c r="K137" s="545">
        <f>'11M - LPS'!K137</f>
        <v>3.3405750863435925E-2</v>
      </c>
      <c r="L137" s="545">
        <f>'11M - LPS'!L137</f>
        <v>2.779569574476615E-2</v>
      </c>
      <c r="M137" s="545">
        <f>'11M - LPS'!M137</f>
        <v>2.8641797532886305E-2</v>
      </c>
      <c r="N137" s="545">
        <f>'11M - LPS'!N137</f>
        <v>2.6162051919290774E-2</v>
      </c>
      <c r="O137" s="545">
        <f>'11M - LPS'!O137</f>
        <v>2.738230866982596E-2</v>
      </c>
      <c r="P137" s="545">
        <f>'11M - LPS'!P137</f>
        <v>2.6718264156268538E-2</v>
      </c>
      <c r="Q137" s="545">
        <f>'11M - LPS'!Q137</f>
        <v>2.6841356875112552E-2</v>
      </c>
      <c r="R137" s="545">
        <f>'11M - LPS'!R137</f>
        <v>2.6626291394586155E-2</v>
      </c>
      <c r="S137" s="545">
        <f>'11M - LPS'!S137</f>
        <v>2.6413531867327759E-2</v>
      </c>
      <c r="T137" s="354">
        <f>'11M - LPS'!T137</f>
        <v>2.6352E-2</v>
      </c>
      <c r="U137" s="354">
        <f>'11M - LPS'!U137</f>
        <v>2.6352E-2</v>
      </c>
      <c r="V137" s="354">
        <f>'11M - LPS'!V137</f>
        <v>2.6352E-2</v>
      </c>
      <c r="W137" s="354">
        <f>'11M - LPS'!W137</f>
        <v>3.3405750863435925E-2</v>
      </c>
      <c r="X137" s="354">
        <f>'11M - LPS'!X137</f>
        <v>2.779569574476615E-2</v>
      </c>
      <c r="Y137" s="354">
        <f>'11M - LPS'!Y137</f>
        <v>2.8641797532886305E-2</v>
      </c>
      <c r="Z137" s="354">
        <f>'11M - LPS'!Z137</f>
        <v>2.6162051919290774E-2</v>
      </c>
      <c r="AA137" s="354">
        <f>'11M - LPS'!AA137</f>
        <v>2.738230866982596E-2</v>
      </c>
    </row>
    <row r="138" spans="1:27" hidden="1" x14ac:dyDescent="0.25">
      <c r="A138" s="752"/>
      <c r="B138" s="18" t="s">
        <v>3</v>
      </c>
      <c r="C138" s="358">
        <f>'11M - LPS'!C138</f>
        <v>2.3533320380090969E-2</v>
      </c>
      <c r="D138" s="358">
        <f>'11M - LPS'!D138</f>
        <v>2.3142017932499443E-2</v>
      </c>
      <c r="E138" s="358">
        <f>'11M - LPS'!E138</f>
        <v>2.3121579475972376E-2</v>
      </c>
      <c r="F138" s="358">
        <f>'11M - LPS'!F138</f>
        <v>2.3559368865515361E-2</v>
      </c>
      <c r="G138" s="358">
        <f>'11M - LPS'!G138</f>
        <v>2.571424077420149E-2</v>
      </c>
      <c r="H138" s="545">
        <f>'11M - LPS'!H138</f>
        <v>3.5427377012538404E-2</v>
      </c>
      <c r="I138" s="545">
        <f>'11M - LPS'!I138</f>
        <v>3.415350119643553E-2</v>
      </c>
      <c r="J138" s="545">
        <f>'11M - LPS'!J138</f>
        <v>3.4663780499273177E-2</v>
      </c>
      <c r="K138" s="545">
        <f>'11M - LPS'!K138</f>
        <v>3.506828324100824E-2</v>
      </c>
      <c r="L138" s="545">
        <f>'11M - LPS'!L138</f>
        <v>2.7290406176102285E-2</v>
      </c>
      <c r="M138" s="545">
        <f>'11M - LPS'!M138</f>
        <v>2.8491886995036273E-2</v>
      </c>
      <c r="N138" s="545">
        <f>'11M - LPS'!N138</f>
        <v>2.6160753277904028E-2</v>
      </c>
      <c r="O138" s="545">
        <f>'11M - LPS'!O138</f>
        <v>2.7382581042883245E-2</v>
      </c>
      <c r="P138" s="545">
        <f>'11M - LPS'!P138</f>
        <v>2.6714072625251755E-2</v>
      </c>
      <c r="Q138" s="545">
        <f>'11M - LPS'!Q138</f>
        <v>2.6755519070278729E-2</v>
      </c>
      <c r="R138" s="545">
        <f>'11M - LPS'!R138</f>
        <v>2.5989599326992078E-2</v>
      </c>
      <c r="S138" s="545">
        <f>'11M - LPS'!S138</f>
        <v>2.8248386095156834E-2</v>
      </c>
      <c r="T138" s="354">
        <f>'11M - LPS'!T138</f>
        <v>3.5427377012538404E-2</v>
      </c>
      <c r="U138" s="354">
        <f>'11M - LPS'!U138</f>
        <v>3.415350119643553E-2</v>
      </c>
      <c r="V138" s="354">
        <f>'11M - LPS'!V138</f>
        <v>3.4663780499273177E-2</v>
      </c>
      <c r="W138" s="354">
        <f>'11M - LPS'!W138</f>
        <v>3.506828324100824E-2</v>
      </c>
      <c r="X138" s="354">
        <f>'11M - LPS'!X138</f>
        <v>2.7290406176102285E-2</v>
      </c>
      <c r="Y138" s="354">
        <f>'11M - LPS'!Y138</f>
        <v>2.8491886995036273E-2</v>
      </c>
      <c r="Z138" s="354">
        <f>'11M - LPS'!Z138</f>
        <v>2.6160753277904028E-2</v>
      </c>
      <c r="AA138" s="354">
        <f>'11M - LPS'!AA138</f>
        <v>2.7382581042883245E-2</v>
      </c>
    </row>
    <row r="139" spans="1:27" hidden="1" x14ac:dyDescent="0.25">
      <c r="A139" s="752"/>
      <c r="B139" s="18" t="s">
        <v>4</v>
      </c>
      <c r="C139" s="358">
        <f>'11M - LPS'!C139</f>
        <v>2.2831381354378639E-2</v>
      </c>
      <c r="D139" s="358">
        <f>'11M - LPS'!D139</f>
        <v>2.241739854927732E-2</v>
      </c>
      <c r="E139" s="358">
        <f>'11M - LPS'!E139</f>
        <v>2.2770506315008758E-2</v>
      </c>
      <c r="F139" s="358">
        <f>'11M - LPS'!F139</f>
        <v>2.4108141034085314E-2</v>
      </c>
      <c r="G139" s="358">
        <f>'11M - LPS'!G139</f>
        <v>2.4738210731892432E-2</v>
      </c>
      <c r="H139" s="545">
        <f>'11M - LPS'!H139</f>
        <v>3.4031019854240188E-2</v>
      </c>
      <c r="I139" s="545">
        <f>'11M - LPS'!I139</f>
        <v>3.3633906839052027E-2</v>
      </c>
      <c r="J139" s="545">
        <f>'11M - LPS'!J139</f>
        <v>3.3532444226264349E-2</v>
      </c>
      <c r="K139" s="545">
        <f>'11M - LPS'!K139</f>
        <v>3.3377343720724137E-2</v>
      </c>
      <c r="L139" s="545">
        <f>'11M - LPS'!L139</f>
        <v>2.8179638448211728E-2</v>
      </c>
      <c r="M139" s="545">
        <f>'11M - LPS'!M139</f>
        <v>2.7377874618474466E-2</v>
      </c>
      <c r="N139" s="545">
        <f>'11M - LPS'!N139</f>
        <v>2.661095137089662E-2</v>
      </c>
      <c r="O139" s="545">
        <f>'11M - LPS'!O139</f>
        <v>2.6566254789108269E-2</v>
      </c>
      <c r="P139" s="545">
        <f>'11M - LPS'!P139</f>
        <v>2.592666050164065E-2</v>
      </c>
      <c r="Q139" s="545">
        <f>'11M - LPS'!Q139</f>
        <v>2.6373957065931247E-2</v>
      </c>
      <c r="R139" s="545">
        <f>'11M - LPS'!R139</f>
        <v>2.6424197519930623E-2</v>
      </c>
      <c r="S139" s="545">
        <f>'11M - LPS'!S139</f>
        <v>2.7280683625198789E-2</v>
      </c>
      <c r="T139" s="354">
        <f>'11M - LPS'!T139</f>
        <v>3.4031019854240188E-2</v>
      </c>
      <c r="U139" s="354">
        <f>'11M - LPS'!U139</f>
        <v>3.3633906839052027E-2</v>
      </c>
      <c r="V139" s="354">
        <f>'11M - LPS'!V139</f>
        <v>3.3532444226264349E-2</v>
      </c>
      <c r="W139" s="354">
        <f>'11M - LPS'!W139</f>
        <v>3.3377343720724137E-2</v>
      </c>
      <c r="X139" s="354">
        <f>'11M - LPS'!X139</f>
        <v>2.8179638448211728E-2</v>
      </c>
      <c r="Y139" s="354">
        <f>'11M - LPS'!Y139</f>
        <v>2.7377874618474466E-2</v>
      </c>
      <c r="Z139" s="354">
        <f>'11M - LPS'!Z139</f>
        <v>2.661095137089662E-2</v>
      </c>
      <c r="AA139" s="354">
        <f>'11M - LPS'!AA139</f>
        <v>2.6566254789108269E-2</v>
      </c>
    </row>
    <row r="140" spans="1:27" hidden="1" x14ac:dyDescent="0.25">
      <c r="A140" s="752"/>
      <c r="B140" s="18" t="s">
        <v>5</v>
      </c>
      <c r="C140" s="358">
        <f>'11M - LPS'!C140</f>
        <v>2.2477983548236508E-2</v>
      </c>
      <c r="D140" s="358">
        <f>'11M - LPS'!D140</f>
        <v>2.2208460096153619E-2</v>
      </c>
      <c r="E140" s="358">
        <f>'11M - LPS'!E140</f>
        <v>2.2537126025125254E-2</v>
      </c>
      <c r="F140" s="358">
        <f>'11M - LPS'!F140</f>
        <v>2.3433158350103633E-2</v>
      </c>
      <c r="G140" s="358">
        <f>'11M - LPS'!G140</f>
        <v>2.4182497583924868E-2</v>
      </c>
      <c r="H140" s="545">
        <f>'11M - LPS'!H140</f>
        <v>3.3476859536760981E-2</v>
      </c>
      <c r="I140" s="545">
        <f>'11M - LPS'!I140</f>
        <v>3.3225457850990958E-2</v>
      </c>
      <c r="J140" s="545">
        <f>'11M - LPS'!J140</f>
        <v>3.3135454056878517E-2</v>
      </c>
      <c r="K140" s="545">
        <f>'11M - LPS'!K140</f>
        <v>3.3078064397861845E-2</v>
      </c>
      <c r="L140" s="545">
        <f>'11M - LPS'!L140</f>
        <v>2.749808838962978E-2</v>
      </c>
      <c r="M140" s="545">
        <f>'11M - LPS'!M140</f>
        <v>2.7044210618071343E-2</v>
      </c>
      <c r="N140" s="545">
        <f>'11M - LPS'!N140</f>
        <v>2.6409821244212064E-2</v>
      </c>
      <c r="O140" s="545">
        <f>'11M - LPS'!O140</f>
        <v>2.6164773774071854E-2</v>
      </c>
      <c r="P140" s="545">
        <f>'11M - LPS'!P140</f>
        <v>2.5698700760234686E-2</v>
      </c>
      <c r="Q140" s="545">
        <f>'11M - LPS'!Q140</f>
        <v>2.6120073470320259E-2</v>
      </c>
      <c r="R140" s="545">
        <f>'11M - LPS'!R140</f>
        <v>2.5891912085054484E-2</v>
      </c>
      <c r="S140" s="545">
        <f>'11M - LPS'!S140</f>
        <v>2.6752271713143896E-2</v>
      </c>
      <c r="T140" s="354">
        <f>'11M - LPS'!T140</f>
        <v>3.3476859536760981E-2</v>
      </c>
      <c r="U140" s="354">
        <f>'11M - LPS'!U140</f>
        <v>3.3225457850990958E-2</v>
      </c>
      <c r="V140" s="354">
        <f>'11M - LPS'!V140</f>
        <v>3.3135454056878517E-2</v>
      </c>
      <c r="W140" s="354">
        <f>'11M - LPS'!W140</f>
        <v>3.3078064397861845E-2</v>
      </c>
      <c r="X140" s="354">
        <f>'11M - LPS'!X140</f>
        <v>2.749808838962978E-2</v>
      </c>
      <c r="Y140" s="354">
        <f>'11M - LPS'!Y140</f>
        <v>2.7044210618071343E-2</v>
      </c>
      <c r="Z140" s="354">
        <f>'11M - LPS'!Z140</f>
        <v>2.6409821244212064E-2</v>
      </c>
      <c r="AA140" s="354">
        <f>'11M - LPS'!AA140</f>
        <v>2.6164773774071854E-2</v>
      </c>
    </row>
    <row r="141" spans="1:27" hidden="1" x14ac:dyDescent="0.25">
      <c r="A141" s="752"/>
      <c r="B141" s="18" t="s">
        <v>21</v>
      </c>
      <c r="C141" s="358">
        <f>'11M - LPS'!C141</f>
        <v>2.2477983548236508E-2</v>
      </c>
      <c r="D141" s="358">
        <f>'11M - LPS'!D141</f>
        <v>2.2208460096153619E-2</v>
      </c>
      <c r="E141" s="358">
        <f>'11M - LPS'!E141</f>
        <v>2.2537126025125254E-2</v>
      </c>
      <c r="F141" s="358">
        <f>'11M - LPS'!F141</f>
        <v>2.3433158350103633E-2</v>
      </c>
      <c r="G141" s="358">
        <f>'11M - LPS'!G141</f>
        <v>2.4182497583924868E-2</v>
      </c>
      <c r="H141" s="545">
        <f>'11M - LPS'!H141</f>
        <v>3.3476859536760981E-2</v>
      </c>
      <c r="I141" s="545">
        <f>'11M - LPS'!I141</f>
        <v>3.3225457850990958E-2</v>
      </c>
      <c r="J141" s="545">
        <f>'11M - LPS'!J141</f>
        <v>3.3135454056878517E-2</v>
      </c>
      <c r="K141" s="545">
        <f>'11M - LPS'!K141</f>
        <v>3.3078064397861845E-2</v>
      </c>
      <c r="L141" s="545">
        <f>'11M - LPS'!L141</f>
        <v>2.749808838962978E-2</v>
      </c>
      <c r="M141" s="545">
        <f>'11M - LPS'!M141</f>
        <v>2.7044210618071343E-2</v>
      </c>
      <c r="N141" s="545">
        <f>'11M - LPS'!N141</f>
        <v>2.6409821244212064E-2</v>
      </c>
      <c r="O141" s="545">
        <f>'11M - LPS'!O141</f>
        <v>2.6164773774071854E-2</v>
      </c>
      <c r="P141" s="545">
        <f>'11M - LPS'!P141</f>
        <v>2.5698700760234686E-2</v>
      </c>
      <c r="Q141" s="545">
        <f>'11M - LPS'!Q141</f>
        <v>2.6120073470320259E-2</v>
      </c>
      <c r="R141" s="545">
        <f>'11M - LPS'!R141</f>
        <v>2.5891912085054484E-2</v>
      </c>
      <c r="S141" s="545">
        <f>'11M - LPS'!S141</f>
        <v>2.6752271713143896E-2</v>
      </c>
      <c r="T141" s="354">
        <f>'11M - LPS'!T141</f>
        <v>3.3476859536760981E-2</v>
      </c>
      <c r="U141" s="354">
        <f>'11M - LPS'!U141</f>
        <v>3.3225457850990958E-2</v>
      </c>
      <c r="V141" s="354">
        <f>'11M - LPS'!V141</f>
        <v>3.3135454056878517E-2</v>
      </c>
      <c r="W141" s="354">
        <f>'11M - LPS'!W141</f>
        <v>3.3078064397861845E-2</v>
      </c>
      <c r="X141" s="354">
        <f>'11M - LPS'!X141</f>
        <v>2.749808838962978E-2</v>
      </c>
      <c r="Y141" s="354">
        <f>'11M - LPS'!Y141</f>
        <v>2.7044210618071343E-2</v>
      </c>
      <c r="Z141" s="354">
        <f>'11M - LPS'!Z141</f>
        <v>2.6409821244212064E-2</v>
      </c>
      <c r="AA141" s="354">
        <f>'11M - LPS'!AA141</f>
        <v>2.6164773774071854E-2</v>
      </c>
    </row>
    <row r="142" spans="1:27" hidden="1" x14ac:dyDescent="0.25">
      <c r="A142" s="752"/>
      <c r="B142" s="18" t="s">
        <v>22</v>
      </c>
      <c r="C142" s="358">
        <f>'11M - LPS'!C142</f>
        <v>2.2477983548236508E-2</v>
      </c>
      <c r="D142" s="358">
        <f>'11M - LPS'!D142</f>
        <v>2.2208460096153619E-2</v>
      </c>
      <c r="E142" s="358">
        <f>'11M - LPS'!E142</f>
        <v>2.2537126025125254E-2</v>
      </c>
      <c r="F142" s="358">
        <f>'11M - LPS'!F142</f>
        <v>2.3433158350103633E-2</v>
      </c>
      <c r="G142" s="358">
        <f>'11M - LPS'!G142</f>
        <v>2.4182497583924868E-2</v>
      </c>
      <c r="H142" s="545">
        <f>'11M - LPS'!H142</f>
        <v>3.3476859536760981E-2</v>
      </c>
      <c r="I142" s="545">
        <f>'11M - LPS'!I142</f>
        <v>3.3225457850990958E-2</v>
      </c>
      <c r="J142" s="545">
        <f>'11M - LPS'!J142</f>
        <v>3.3135454056878517E-2</v>
      </c>
      <c r="K142" s="545">
        <f>'11M - LPS'!K142</f>
        <v>3.3078064397861845E-2</v>
      </c>
      <c r="L142" s="545">
        <f>'11M - LPS'!L142</f>
        <v>2.749808838962978E-2</v>
      </c>
      <c r="M142" s="545">
        <f>'11M - LPS'!M142</f>
        <v>2.7044210618071343E-2</v>
      </c>
      <c r="N142" s="545">
        <f>'11M - LPS'!N142</f>
        <v>2.6409821244212064E-2</v>
      </c>
      <c r="O142" s="545">
        <f>'11M - LPS'!O142</f>
        <v>2.6164773774071854E-2</v>
      </c>
      <c r="P142" s="545">
        <f>'11M - LPS'!P142</f>
        <v>2.5698700760234686E-2</v>
      </c>
      <c r="Q142" s="545">
        <f>'11M - LPS'!Q142</f>
        <v>2.6120073470320259E-2</v>
      </c>
      <c r="R142" s="545">
        <f>'11M - LPS'!R142</f>
        <v>2.5891912085054484E-2</v>
      </c>
      <c r="S142" s="545">
        <f>'11M - LPS'!S142</f>
        <v>2.6752271713143896E-2</v>
      </c>
      <c r="T142" s="354">
        <f>'11M - LPS'!T142</f>
        <v>3.3476859536760981E-2</v>
      </c>
      <c r="U142" s="354">
        <f>'11M - LPS'!U142</f>
        <v>3.3225457850990958E-2</v>
      </c>
      <c r="V142" s="354">
        <f>'11M - LPS'!V142</f>
        <v>3.3135454056878517E-2</v>
      </c>
      <c r="W142" s="354">
        <f>'11M - LPS'!W142</f>
        <v>3.3078064397861845E-2</v>
      </c>
      <c r="X142" s="354">
        <f>'11M - LPS'!X142</f>
        <v>2.749808838962978E-2</v>
      </c>
      <c r="Y142" s="354">
        <f>'11M - LPS'!Y142</f>
        <v>2.7044210618071343E-2</v>
      </c>
      <c r="Z142" s="354">
        <f>'11M - LPS'!Z142</f>
        <v>2.6409821244212064E-2</v>
      </c>
      <c r="AA142" s="354">
        <f>'11M - LPS'!AA142</f>
        <v>2.6164773774071854E-2</v>
      </c>
    </row>
    <row r="143" spans="1:27" hidden="1" x14ac:dyDescent="0.25">
      <c r="A143" s="752"/>
      <c r="B143" s="18" t="s">
        <v>7</v>
      </c>
      <c r="C143" s="358">
        <f>'11M - LPS'!C143</f>
        <v>2.2109192578663586E-2</v>
      </c>
      <c r="D143" s="358">
        <f>'11M - LPS'!D143</f>
        <v>2.1878141721193581E-2</v>
      </c>
      <c r="E143" s="358">
        <f>'11M - LPS'!E143</f>
        <v>2.2458748993281256E-2</v>
      </c>
      <c r="F143" s="358">
        <f>'11M - LPS'!F143</f>
        <v>2.3324375797169238E-2</v>
      </c>
      <c r="G143" s="358">
        <f>'11M - LPS'!G143</f>
        <v>2.3763945148409186E-2</v>
      </c>
      <c r="H143" s="545">
        <f>'11M - LPS'!H143</f>
        <v>3.3115583653799283E-2</v>
      </c>
      <c r="I143" s="545">
        <f>'11M - LPS'!I143</f>
        <v>3.2498717586983375E-2</v>
      </c>
      <c r="J143" s="545">
        <f>'11M - LPS'!J143</f>
        <v>3.2593858606130337E-2</v>
      </c>
      <c r="K143" s="545">
        <f>'11M - LPS'!K143</f>
        <v>3.2585223964741741E-2</v>
      </c>
      <c r="L143" s="545">
        <f>'11M - LPS'!L143</f>
        <v>2.7064914121582177E-2</v>
      </c>
      <c r="M143" s="545">
        <f>'11M - LPS'!M143</f>
        <v>2.6512728207025733E-2</v>
      </c>
      <c r="N143" s="545">
        <f>'11M - LPS'!N143</f>
        <v>2.604772658843043E-2</v>
      </c>
      <c r="O143" s="545">
        <f>'11M - LPS'!O143</f>
        <v>2.5742353102329047E-2</v>
      </c>
      <c r="P143" s="545">
        <f>'11M - LPS'!P143</f>
        <v>2.5335808925092164E-2</v>
      </c>
      <c r="Q143" s="545">
        <f>'11M - LPS'!Q143</f>
        <v>2.6034088539820793E-2</v>
      </c>
      <c r="R143" s="545">
        <f>'11M - LPS'!R143</f>
        <v>2.5800783308932949E-2</v>
      </c>
      <c r="S143" s="545">
        <f>'11M - LPS'!S143</f>
        <v>2.6373151874073086E-2</v>
      </c>
      <c r="T143" s="354">
        <f>'11M - LPS'!T143</f>
        <v>3.3115583653799283E-2</v>
      </c>
      <c r="U143" s="354">
        <f>'11M - LPS'!U143</f>
        <v>3.2498717586983375E-2</v>
      </c>
      <c r="V143" s="354">
        <f>'11M - LPS'!V143</f>
        <v>3.2593858606130337E-2</v>
      </c>
      <c r="W143" s="354">
        <f>'11M - LPS'!W143</f>
        <v>3.2585223964741741E-2</v>
      </c>
      <c r="X143" s="354">
        <f>'11M - LPS'!X143</f>
        <v>2.7064914121582177E-2</v>
      </c>
      <c r="Y143" s="354">
        <f>'11M - LPS'!Y143</f>
        <v>2.6512728207025733E-2</v>
      </c>
      <c r="Z143" s="354">
        <f>'11M - LPS'!Z143</f>
        <v>2.604772658843043E-2</v>
      </c>
      <c r="AA143" s="354">
        <f>'11M - LPS'!AA143</f>
        <v>2.5742353102329047E-2</v>
      </c>
    </row>
    <row r="144" spans="1:27" ht="15.75" hidden="1" thickBot="1" x14ac:dyDescent="0.3">
      <c r="A144" s="753"/>
      <c r="B144" s="17" t="s">
        <v>8</v>
      </c>
      <c r="C144" s="359">
        <f>'11M - LPS'!C144</f>
        <v>2.2098193731108311E-2</v>
      </c>
      <c r="D144" s="359">
        <f>'11M - LPS'!D144</f>
        <v>2.1872109080085231E-2</v>
      </c>
      <c r="E144" s="359">
        <f>'11M - LPS'!E144</f>
        <v>2.2907538242953603E-2</v>
      </c>
      <c r="F144" s="359">
        <f>'11M - LPS'!F144</f>
        <v>2.4110148891352295E-2</v>
      </c>
      <c r="G144" s="359">
        <f>'11M - LPS'!G144</f>
        <v>2.4576562726269117E-2</v>
      </c>
      <c r="H144" s="546">
        <f>'11M - LPS'!H144</f>
        <v>3.4377941014871495E-2</v>
      </c>
      <c r="I144" s="546">
        <f>'11M - LPS'!I144</f>
        <v>3.2905009928528878E-2</v>
      </c>
      <c r="J144" s="546">
        <f>'11M - LPS'!J144</f>
        <v>3.3441494728403555E-2</v>
      </c>
      <c r="K144" s="546">
        <f>'11M - LPS'!K144</f>
        <v>3.356524608674151E-2</v>
      </c>
      <c r="L144" s="546">
        <f>'11M - LPS'!L144</f>
        <v>2.8068357455347494E-2</v>
      </c>
      <c r="M144" s="546">
        <f>'11M - LPS'!M144</f>
        <v>2.6795641885263202E-2</v>
      </c>
      <c r="N144" s="546">
        <f>'11M - LPS'!N144</f>
        <v>2.6757757674442693E-2</v>
      </c>
      <c r="O144" s="546">
        <f>'11M - LPS'!O144</f>
        <v>2.5729628988781231E-2</v>
      </c>
      <c r="P144" s="546">
        <f>'11M - LPS'!P144</f>
        <v>2.5329397680488541E-2</v>
      </c>
      <c r="Q144" s="546">
        <f>'11M - LPS'!Q144</f>
        <v>2.6523428382631491E-2</v>
      </c>
      <c r="R144" s="546">
        <f>'11M - LPS'!R144</f>
        <v>2.6426349769463845E-2</v>
      </c>
      <c r="S144" s="546">
        <f>'11M - LPS'!S144</f>
        <v>2.712362497531514E-2</v>
      </c>
      <c r="T144" s="355">
        <f>'11M - LPS'!T144</f>
        <v>3.4377941014871495E-2</v>
      </c>
      <c r="U144" s="355">
        <f>'11M - LPS'!U144</f>
        <v>3.2905009928528878E-2</v>
      </c>
      <c r="V144" s="355">
        <f>'11M - LPS'!V144</f>
        <v>3.3441494728403555E-2</v>
      </c>
      <c r="W144" s="355">
        <f>'11M - LPS'!W144</f>
        <v>3.356524608674151E-2</v>
      </c>
      <c r="X144" s="355">
        <f>'11M - LPS'!X144</f>
        <v>2.8068357455347494E-2</v>
      </c>
      <c r="Y144" s="355">
        <f>'11M - LPS'!Y144</f>
        <v>2.6795641885263202E-2</v>
      </c>
      <c r="Z144" s="355">
        <f>'11M - LPS'!Z144</f>
        <v>2.6757757674442693E-2</v>
      </c>
      <c r="AA144" s="355">
        <f>'11M - LPS'!AA144</f>
        <v>2.5729628988781231E-2</v>
      </c>
    </row>
    <row r="145" spans="1:27" hidden="1" x14ac:dyDescent="0.25">
      <c r="A145" s="68"/>
      <c r="C145" s="475" t="s">
        <v>262</v>
      </c>
      <c r="D145" s="69"/>
      <c r="E145" s="69"/>
      <c r="F145" s="69"/>
      <c r="G145" s="69"/>
      <c r="H145" s="537" t="s">
        <v>289</v>
      </c>
      <c r="I145" s="69"/>
      <c r="J145" s="69"/>
      <c r="K145" s="69"/>
      <c r="L145" s="69"/>
      <c r="M145" s="69"/>
      <c r="N145" s="69"/>
    </row>
    <row r="146" spans="1:27" hidden="1" x14ac:dyDescent="0.25"/>
    <row r="147" spans="1:27" ht="15.75" hidden="1" thickBot="1" x14ac:dyDescent="0.3">
      <c r="A147" s="751" t="s">
        <v>113</v>
      </c>
      <c r="B147" s="344"/>
      <c r="C147" s="769" t="s">
        <v>112</v>
      </c>
      <c r="D147" s="769"/>
      <c r="E147" s="769"/>
      <c r="F147" s="769"/>
      <c r="G147" s="769"/>
      <c r="H147" s="769"/>
      <c r="I147" s="769"/>
      <c r="J147" s="769"/>
      <c r="K147" s="769"/>
      <c r="L147" s="769"/>
      <c r="M147" s="769"/>
      <c r="N147" s="770"/>
      <c r="O147" s="763" t="s">
        <v>112</v>
      </c>
      <c r="P147" s="761"/>
      <c r="Q147" s="761"/>
      <c r="R147" s="761"/>
      <c r="S147" s="761"/>
      <c r="T147" s="761"/>
      <c r="U147" s="761"/>
      <c r="V147" s="761"/>
      <c r="W147" s="761"/>
      <c r="X147" s="761"/>
      <c r="Y147" s="761"/>
      <c r="Z147" s="762"/>
      <c r="AA147" s="570" t="s">
        <v>112</v>
      </c>
    </row>
    <row r="148" spans="1:27" ht="15" hidden="1" customHeight="1" x14ac:dyDescent="0.25">
      <c r="A148" s="752"/>
      <c r="B148" s="345" t="s">
        <v>131</v>
      </c>
      <c r="C148" s="102">
        <f>C$2</f>
        <v>45658</v>
      </c>
      <c r="D148" s="102">
        <f t="shared" ref="D148:AA148" si="84">D$2</f>
        <v>45689</v>
      </c>
      <c r="E148" s="102">
        <f t="shared" si="84"/>
        <v>45717</v>
      </c>
      <c r="F148" s="102">
        <f t="shared" si="84"/>
        <v>45748</v>
      </c>
      <c r="G148" s="102">
        <f t="shared" si="84"/>
        <v>45778</v>
      </c>
      <c r="H148" s="102">
        <f t="shared" si="84"/>
        <v>45809</v>
      </c>
      <c r="I148" s="102">
        <f t="shared" si="84"/>
        <v>45839</v>
      </c>
      <c r="J148" s="102">
        <f t="shared" si="84"/>
        <v>45870</v>
      </c>
      <c r="K148" s="102">
        <f t="shared" si="84"/>
        <v>45901</v>
      </c>
      <c r="L148" s="102">
        <f t="shared" si="84"/>
        <v>45931</v>
      </c>
      <c r="M148" s="102">
        <f t="shared" si="84"/>
        <v>45962</v>
      </c>
      <c r="N148" s="102">
        <f t="shared" si="84"/>
        <v>45992</v>
      </c>
      <c r="O148" s="102">
        <f t="shared" si="84"/>
        <v>46023</v>
      </c>
      <c r="P148" s="102">
        <f t="shared" si="84"/>
        <v>46054</v>
      </c>
      <c r="Q148" s="102">
        <f t="shared" si="84"/>
        <v>46082</v>
      </c>
      <c r="R148" s="102">
        <f t="shared" si="84"/>
        <v>46113</v>
      </c>
      <c r="S148" s="102">
        <f t="shared" si="84"/>
        <v>46143</v>
      </c>
      <c r="T148" s="102">
        <f t="shared" si="84"/>
        <v>46174</v>
      </c>
      <c r="U148" s="102">
        <f t="shared" si="84"/>
        <v>46204</v>
      </c>
      <c r="V148" s="102">
        <f t="shared" si="84"/>
        <v>46235</v>
      </c>
      <c r="W148" s="102">
        <f t="shared" si="84"/>
        <v>46266</v>
      </c>
      <c r="X148" s="102">
        <f t="shared" si="84"/>
        <v>46296</v>
      </c>
      <c r="Y148" s="102">
        <f t="shared" si="84"/>
        <v>46327</v>
      </c>
      <c r="Z148" s="102">
        <f t="shared" si="84"/>
        <v>46357</v>
      </c>
      <c r="AA148" s="102">
        <f t="shared" si="84"/>
        <v>46388</v>
      </c>
    </row>
    <row r="149" spans="1:27" hidden="1" x14ac:dyDescent="0.25">
      <c r="A149" s="752"/>
      <c r="B149" s="341" t="s">
        <v>18</v>
      </c>
      <c r="C149" s="366">
        <f>'11M - LPS'!C149</f>
        <v>5.1790164517634936E-3</v>
      </c>
      <c r="D149" s="366">
        <f>'11M - LPS'!D149</f>
        <v>4.4535399038463826E-3</v>
      </c>
      <c r="E149" s="366">
        <f>'11M - LPS'!E149</f>
        <v>5.3448739748747443E-3</v>
      </c>
      <c r="F149" s="366">
        <f>'11M - LPS'!F149</f>
        <v>8.1888416498963629E-3</v>
      </c>
      <c r="G149" s="366">
        <f>'11M - LPS'!G149</f>
        <v>1.1133502416075134E-2</v>
      </c>
      <c r="H149" s="550">
        <f>'11M - LPS'!H149</f>
        <v>3.3486140463239021E-2</v>
      </c>
      <c r="I149" s="550">
        <f>'11M - LPS'!I149</f>
        <v>3.0968542149009046E-2</v>
      </c>
      <c r="J149" s="550">
        <f>'11M - LPS'!J149</f>
        <v>3.011154594312148E-2</v>
      </c>
      <c r="K149" s="550">
        <f>'11M - LPS'!K149</f>
        <v>2.9576935602138154E-2</v>
      </c>
      <c r="L149" s="550">
        <f>'11M - LPS'!L149</f>
        <v>1.2213911610370217E-2</v>
      </c>
      <c r="M149" s="550">
        <f>'11M - LPS'!M149</f>
        <v>1.0248789381928655E-2</v>
      </c>
      <c r="N149" s="550">
        <f>'11M - LPS'!N149</f>
        <v>7.848178755787933E-3</v>
      </c>
      <c r="O149" s="550">
        <f>'11M - LPS'!O149</f>
        <v>7.0152262259281471E-3</v>
      </c>
      <c r="P149" s="550">
        <f>'11M - LPS'!P149</f>
        <v>5.5572992397653126E-3</v>
      </c>
      <c r="Q149" s="550">
        <f>'11M - LPS'!Q149</f>
        <v>6.8669265296797443E-3</v>
      </c>
      <c r="R149" s="550">
        <f>'11M - LPS'!R149</f>
        <v>6.1410879149455169E-3</v>
      </c>
      <c r="S149" s="550">
        <f>'11M - LPS'!S149</f>
        <v>9.0967282868561067E-3</v>
      </c>
      <c r="T149" s="362">
        <f>'11M - LPS'!T149</f>
        <v>3.3486140463239021E-2</v>
      </c>
      <c r="U149" s="362">
        <f>'11M - LPS'!U149</f>
        <v>3.0968542149009046E-2</v>
      </c>
      <c r="V149" s="362">
        <f>'11M - LPS'!V149</f>
        <v>3.011154594312148E-2</v>
      </c>
      <c r="W149" s="362">
        <f>'11M - LPS'!W149</f>
        <v>2.9576935602138154E-2</v>
      </c>
      <c r="X149" s="362">
        <f>'11M - LPS'!X149</f>
        <v>1.2213911610370217E-2</v>
      </c>
      <c r="Y149" s="362">
        <f>'11M - LPS'!Y149</f>
        <v>1.0248789381928655E-2</v>
      </c>
      <c r="Z149" s="362">
        <f>'11M - LPS'!Z149</f>
        <v>7.848178755787933E-3</v>
      </c>
      <c r="AA149" s="362">
        <f>'11M - LPS'!AA149</f>
        <v>7.0152262259281471E-3</v>
      </c>
    </row>
    <row r="150" spans="1:27" hidden="1" x14ac:dyDescent="0.25">
      <c r="A150" s="752"/>
      <c r="B150" s="339" t="s">
        <v>0</v>
      </c>
      <c r="C150" s="366">
        <f>'11M - LPS'!C150</f>
        <v>8.5506796199090324E-3</v>
      </c>
      <c r="D150" s="366">
        <f>'11M - LPS'!D150</f>
        <v>7.1929820675005586E-3</v>
      </c>
      <c r="E150" s="366">
        <f>'11M - LPS'!E150</f>
        <v>7.1264205240276282E-3</v>
      </c>
      <c r="F150" s="366">
        <f>'11M - LPS'!F150</f>
        <v>8.6466311344846336E-3</v>
      </c>
      <c r="G150" s="366">
        <f>'11M - LPS'!G150</f>
        <v>1.9421759225798512E-2</v>
      </c>
      <c r="H150" s="550">
        <f>'11M - LPS'!H150</f>
        <v>6.2159622987461596E-2</v>
      </c>
      <c r="I150" s="550">
        <f>'11M - LPS'!I150</f>
        <v>4.1330498803564465E-2</v>
      </c>
      <c r="J150" s="550">
        <f>'11M - LPS'!J150</f>
        <v>4.8532219500726816E-2</v>
      </c>
      <c r="K150" s="550">
        <f>'11M - LPS'!K150</f>
        <v>5.5258716758991772E-2</v>
      </c>
      <c r="L150" s="550">
        <f>'11M - LPS'!L150</f>
        <v>1.1287593823897714E-2</v>
      </c>
      <c r="M150" s="550">
        <f>'11M - LPS'!M150</f>
        <v>1.740411300496373E-2</v>
      </c>
      <c r="N150" s="550">
        <f>'11M - LPS'!N150</f>
        <v>7.00224672209597E-3</v>
      </c>
      <c r="O150" s="550">
        <f>'11M - LPS'!O150</f>
        <v>1.1691418957116756E-2</v>
      </c>
      <c r="P150" s="550">
        <f>'11M - LPS'!P150</f>
        <v>8.953927374748245E-3</v>
      </c>
      <c r="Q150" s="550">
        <f>'11M - LPS'!Q150</f>
        <v>9.1094809297212719E-3</v>
      </c>
      <c r="R150" s="550">
        <f>'11M - LPS'!R150</f>
        <v>6.4484006730079219E-3</v>
      </c>
      <c r="S150" s="550">
        <f>'11M - LPS'!S150</f>
        <v>1.6004613904843167E-2</v>
      </c>
      <c r="T150" s="362">
        <f>'11M - LPS'!T150</f>
        <v>6.2159622987461596E-2</v>
      </c>
      <c r="U150" s="362">
        <f>'11M - LPS'!U150</f>
        <v>4.1330498803564465E-2</v>
      </c>
      <c r="V150" s="362">
        <f>'11M - LPS'!V150</f>
        <v>4.8532219500726816E-2</v>
      </c>
      <c r="W150" s="362">
        <f>'11M - LPS'!W150</f>
        <v>5.5258716758991772E-2</v>
      </c>
      <c r="X150" s="362">
        <f>'11M - LPS'!X150</f>
        <v>1.1287593823897714E-2</v>
      </c>
      <c r="Y150" s="362">
        <f>'11M - LPS'!Y150</f>
        <v>1.740411300496373E-2</v>
      </c>
      <c r="Z150" s="362">
        <f>'11M - LPS'!Z150</f>
        <v>7.00224672209597E-3</v>
      </c>
      <c r="AA150" s="362">
        <f>'11M - LPS'!AA150</f>
        <v>1.1691418957116756E-2</v>
      </c>
    </row>
    <row r="151" spans="1:27" hidden="1" x14ac:dyDescent="0.25">
      <c r="A151" s="752"/>
      <c r="B151" s="339" t="s">
        <v>19</v>
      </c>
      <c r="C151" s="366">
        <f>'11M - LPS'!C151</f>
        <v>4.9566486298691318E-3</v>
      </c>
      <c r="D151" s="366">
        <f>'11M - LPS'!D151</f>
        <v>4.2804314735475947E-3</v>
      </c>
      <c r="E151" s="366">
        <f>'11M - LPS'!E151</f>
        <v>6.996416143158813E-3</v>
      </c>
      <c r="F151" s="366">
        <f>'11M - LPS'!F151</f>
        <v>1.1633891772180691E-2</v>
      </c>
      <c r="G151" s="366">
        <f>'11M - LPS'!G151</f>
        <v>1.3448020960018561E-2</v>
      </c>
      <c r="H151" s="550">
        <f>'11M - LPS'!H151</f>
        <v>4.1892537774218551E-2</v>
      </c>
      <c r="I151" s="550">
        <f>'11M - LPS'!I151</f>
        <v>3.0893130755246793E-2</v>
      </c>
      <c r="J151" s="550">
        <f>'11M - LPS'!J151</f>
        <v>3.3953159146769947E-2</v>
      </c>
      <c r="K151" s="550">
        <f>'11M - LPS'!K151</f>
        <v>3.577976647894008E-2</v>
      </c>
      <c r="L151" s="550">
        <f>'11M - LPS'!L151</f>
        <v>1.5057132638155115E-2</v>
      </c>
      <c r="M151" s="550">
        <f>'11M - LPS'!M151</f>
        <v>1.0283615616712236E-2</v>
      </c>
      <c r="N151" s="550">
        <f>'11M - LPS'!N151</f>
        <v>9.4874984917760041E-3</v>
      </c>
      <c r="O151" s="550">
        <f>'11M - LPS'!O151</f>
        <v>6.7146460604762892E-3</v>
      </c>
      <c r="P151" s="550">
        <f>'11M - LPS'!P151</f>
        <v>5.342049560143205E-3</v>
      </c>
      <c r="Q151" s="550">
        <f>'11M - LPS'!Q151</f>
        <v>8.9459917672781025E-3</v>
      </c>
      <c r="R151" s="550">
        <f>'11M - LPS'!R151</f>
        <v>8.4444248557956139E-3</v>
      </c>
      <c r="S151" s="550">
        <f>'11M - LPS'!S151</f>
        <v>1.100647392422476E-2</v>
      </c>
      <c r="T151" s="362">
        <f>'11M - LPS'!T151</f>
        <v>4.1892537774218551E-2</v>
      </c>
      <c r="U151" s="362">
        <f>'11M - LPS'!U151</f>
        <v>3.0893130755246793E-2</v>
      </c>
      <c r="V151" s="362">
        <f>'11M - LPS'!V151</f>
        <v>3.3953159146769947E-2</v>
      </c>
      <c r="W151" s="362">
        <f>'11M - LPS'!W151</f>
        <v>3.577976647894008E-2</v>
      </c>
      <c r="X151" s="362">
        <f>'11M - LPS'!X151</f>
        <v>1.5057132638155115E-2</v>
      </c>
      <c r="Y151" s="362">
        <f>'11M - LPS'!Y151</f>
        <v>1.0283615616712236E-2</v>
      </c>
      <c r="Z151" s="362">
        <f>'11M - LPS'!Z151</f>
        <v>9.4874984917760041E-3</v>
      </c>
      <c r="AA151" s="362">
        <f>'11M - LPS'!AA151</f>
        <v>6.7146460604762892E-3</v>
      </c>
    </row>
    <row r="152" spans="1:27" hidden="1" x14ac:dyDescent="0.25">
      <c r="A152" s="752"/>
      <c r="B152" s="339" t="s">
        <v>1</v>
      </c>
      <c r="C152" s="366">
        <f>'11M - LPS'!C152</f>
        <v>0</v>
      </c>
      <c r="D152" s="366">
        <f>'11M - LPS'!D152</f>
        <v>0</v>
      </c>
      <c r="E152" s="366">
        <f>'11M - LPS'!E152</f>
        <v>0</v>
      </c>
      <c r="F152" s="366">
        <f>'11M - LPS'!F152</f>
        <v>9.2340116855630441E-3</v>
      </c>
      <c r="G152" s="366">
        <f>'11M - LPS'!G152</f>
        <v>2.9116698776994372E-2</v>
      </c>
      <c r="H152" s="550">
        <f>'11M - LPS'!H152</f>
        <v>6.3529094409240081E-2</v>
      </c>
      <c r="I152" s="550">
        <f>'11M - LPS'!I152</f>
        <v>4.1822530341002452E-2</v>
      </c>
      <c r="J152" s="550">
        <f>'11M - LPS'!J152</f>
        <v>4.9245368413270013E-2</v>
      </c>
      <c r="K152" s="550">
        <f>'11M - LPS'!K152</f>
        <v>6.0634674431001338E-2</v>
      </c>
      <c r="L152" s="550">
        <f>'11M - LPS'!L152</f>
        <v>1.1111899163497422E-2</v>
      </c>
      <c r="M152" s="550">
        <f>'11M - LPS'!M152</f>
        <v>0</v>
      </c>
      <c r="N152" s="550">
        <f>'11M - LPS'!N152</f>
        <v>0</v>
      </c>
      <c r="O152" s="550">
        <f>'11M - LPS'!O152</f>
        <v>0</v>
      </c>
      <c r="P152" s="550">
        <f>'11M - LPS'!P152</f>
        <v>0</v>
      </c>
      <c r="Q152" s="550">
        <f>'11M - LPS'!Q152</f>
        <v>0</v>
      </c>
      <c r="R152" s="550">
        <f>'11M - LPS'!R152</f>
        <v>6.8420280099057186E-3</v>
      </c>
      <c r="S152" s="550">
        <f>'11M - LPS'!S152</f>
        <v>2.4038592028116902E-2</v>
      </c>
      <c r="T152" s="362">
        <f>'11M - LPS'!T152</f>
        <v>6.3529094409240081E-2</v>
      </c>
      <c r="U152" s="362">
        <f>'11M - LPS'!U152</f>
        <v>4.1822530341002452E-2</v>
      </c>
      <c r="V152" s="362">
        <f>'11M - LPS'!V152</f>
        <v>4.9245368413270013E-2</v>
      </c>
      <c r="W152" s="362">
        <f>'11M - LPS'!W152</f>
        <v>6.0634674431001338E-2</v>
      </c>
      <c r="X152" s="362">
        <f>'11M - LPS'!X152</f>
        <v>1.1111899163497422E-2</v>
      </c>
      <c r="Y152" s="362">
        <f>'11M - LPS'!Y152</f>
        <v>0</v>
      </c>
      <c r="Z152" s="362">
        <f>'11M - LPS'!Z152</f>
        <v>0</v>
      </c>
      <c r="AA152" s="362">
        <f>'11M - LPS'!AA152</f>
        <v>0</v>
      </c>
    </row>
    <row r="153" spans="1:27" hidden="1" x14ac:dyDescent="0.25">
      <c r="A153" s="752"/>
      <c r="B153" s="339" t="s">
        <v>20</v>
      </c>
      <c r="C153" s="366">
        <f>'11M - LPS'!C153</f>
        <v>8.6423080533888522E-4</v>
      </c>
      <c r="D153" s="366">
        <f>'11M - LPS'!D153</f>
        <v>7.0264590052070922E-4</v>
      </c>
      <c r="E153" s="366">
        <f>'11M - LPS'!E153</f>
        <v>1.2035038689064334E-4</v>
      </c>
      <c r="F153" s="366">
        <f>'11M - LPS'!F153</f>
        <v>1.1291826547628319E-3</v>
      </c>
      <c r="G153" s="366">
        <f>'11M - LPS'!G153</f>
        <v>1.9834276391510712E-4</v>
      </c>
      <c r="H153" s="550">
        <f>'11M - LPS'!H153</f>
        <v>5.1096913855286428E-4</v>
      </c>
      <c r="I153" s="550">
        <f>'11M - LPS'!I153</f>
        <v>6.5391660696928643E-5</v>
      </c>
      <c r="J153" s="550">
        <f>'11M - LPS'!J153</f>
        <v>5.49770738458731E-4</v>
      </c>
      <c r="K153" s="550">
        <f>'11M - LPS'!K153</f>
        <v>4.9014900530443154E-4</v>
      </c>
      <c r="L153" s="550">
        <f>'11M - LPS'!L153</f>
        <v>1.7000112934248234E-4</v>
      </c>
      <c r="M153" s="550">
        <f>'11M - LPS'!M153</f>
        <v>1.8067609223184783E-5</v>
      </c>
      <c r="N153" s="550">
        <f>'11M - LPS'!N153</f>
        <v>1.2535036641979846E-4</v>
      </c>
      <c r="O153" s="550">
        <f>'11M - LPS'!O153</f>
        <v>1.1702444745399247E-3</v>
      </c>
      <c r="P153" s="550">
        <f>'11M - LPS'!P153</f>
        <v>8.8016975764925115E-4</v>
      </c>
      <c r="Q153" s="550">
        <f>'11M - LPS'!Q153</f>
        <v>1.6512402591154361E-4</v>
      </c>
      <c r="R153" s="550">
        <f>'11M - LPS'!R153</f>
        <v>8.5219573646845809E-4</v>
      </c>
      <c r="S153" s="550">
        <f>'11M - LPS'!S153</f>
        <v>1.6992978729707005E-4</v>
      </c>
      <c r="T153" s="362">
        <f>'11M - LPS'!T153</f>
        <v>5.1096913855286428E-4</v>
      </c>
      <c r="U153" s="362">
        <f>'11M - LPS'!U153</f>
        <v>6.5391660696928643E-5</v>
      </c>
      <c r="V153" s="362">
        <f>'11M - LPS'!V153</f>
        <v>5.49770738458731E-4</v>
      </c>
      <c r="W153" s="362">
        <f>'11M - LPS'!W153</f>
        <v>4.9014900530443154E-4</v>
      </c>
      <c r="X153" s="362">
        <f>'11M - LPS'!X153</f>
        <v>1.7000112934248234E-4</v>
      </c>
      <c r="Y153" s="362">
        <f>'11M - LPS'!Y153</f>
        <v>1.8067609223184783E-5</v>
      </c>
      <c r="Z153" s="362">
        <f>'11M - LPS'!Z153</f>
        <v>1.2535036641979846E-4</v>
      </c>
      <c r="AA153" s="362">
        <f>'11M - LPS'!AA153</f>
        <v>1.1702444745399247E-3</v>
      </c>
    </row>
    <row r="154" spans="1:27" hidden="1" x14ac:dyDescent="0.25">
      <c r="A154" s="752"/>
      <c r="B154" s="18" t="s">
        <v>9</v>
      </c>
      <c r="C154" s="366">
        <f>'11M - LPS'!C154</f>
        <v>8.5508748957760523E-3</v>
      </c>
      <c r="D154" s="366">
        <f>'11M - LPS'!D154</f>
        <v>7.2047530449447176E-3</v>
      </c>
      <c r="E154" s="366">
        <f>'11M - LPS'!E154</f>
        <v>7.3908138418684322E-3</v>
      </c>
      <c r="F154" s="366">
        <f>'11M - LPS'!F154</f>
        <v>1.1905794324341626E-2</v>
      </c>
      <c r="G154" s="366">
        <f>'11M - LPS'!G154</f>
        <v>9.5932321439865294E-3</v>
      </c>
      <c r="H154" s="550">
        <f>'11M - LPS'!H154</f>
        <v>0</v>
      </c>
      <c r="I154" s="550">
        <f>'11M - LPS'!I154</f>
        <v>0</v>
      </c>
      <c r="J154" s="550">
        <f>'11M - LPS'!J154</f>
        <v>0</v>
      </c>
      <c r="K154" s="550">
        <f>'11M - LPS'!K154</f>
        <v>3.2753249136564078E-2</v>
      </c>
      <c r="L154" s="550">
        <f>'11M - LPS'!L154</f>
        <v>1.3630304255233846E-2</v>
      </c>
      <c r="M154" s="550">
        <f>'11M - LPS'!M154</f>
        <v>1.8315202467113691E-2</v>
      </c>
      <c r="N154" s="550">
        <f>'11M - LPS'!N154</f>
        <v>7.0059480807092298E-3</v>
      </c>
      <c r="O154" s="550">
        <f>'11M - LPS'!O154</f>
        <v>1.169169133017404E-2</v>
      </c>
      <c r="P154" s="550">
        <f>'11M - LPS'!P154</f>
        <v>8.9687358437314669E-3</v>
      </c>
      <c r="Q154" s="550">
        <f>'11M - LPS'!Q154</f>
        <v>9.4416431248874506E-3</v>
      </c>
      <c r="R154" s="550">
        <f>'11M - LPS'!R154</f>
        <v>8.6257086054138433E-3</v>
      </c>
      <c r="S154" s="550">
        <f>'11M - LPS'!S154</f>
        <v>7.8604681326722402E-3</v>
      </c>
      <c r="T154" s="362">
        <f>'11M - LPS'!T154</f>
        <v>0</v>
      </c>
      <c r="U154" s="362">
        <f>'11M - LPS'!U154</f>
        <v>0</v>
      </c>
      <c r="V154" s="362">
        <f>'11M - LPS'!V154</f>
        <v>0</v>
      </c>
      <c r="W154" s="362">
        <f>'11M - LPS'!W154</f>
        <v>3.2753249136564078E-2</v>
      </c>
      <c r="X154" s="362">
        <f>'11M - LPS'!X154</f>
        <v>1.3630304255233846E-2</v>
      </c>
      <c r="Y154" s="362">
        <f>'11M - LPS'!Y154</f>
        <v>1.8315202467113691E-2</v>
      </c>
      <c r="Z154" s="362">
        <f>'11M - LPS'!Z154</f>
        <v>7.0059480807092298E-3</v>
      </c>
      <c r="AA154" s="362">
        <f>'11M - LPS'!AA154</f>
        <v>1.169169133017404E-2</v>
      </c>
    </row>
    <row r="155" spans="1:27" hidden="1" x14ac:dyDescent="0.25">
      <c r="A155" s="752"/>
      <c r="B155" s="18" t="s">
        <v>3</v>
      </c>
      <c r="C155" s="366">
        <f>'11M - LPS'!C155</f>
        <v>8.5506796199090324E-3</v>
      </c>
      <c r="D155" s="366">
        <f>'11M - LPS'!D155</f>
        <v>7.1929820675005586E-3</v>
      </c>
      <c r="E155" s="366">
        <f>'11M - LPS'!E155</f>
        <v>7.1264205240276282E-3</v>
      </c>
      <c r="F155" s="366">
        <f>'11M - LPS'!F155</f>
        <v>8.6466311344846336E-3</v>
      </c>
      <c r="G155" s="366">
        <f>'11M - LPS'!G155</f>
        <v>1.9421759225798512E-2</v>
      </c>
      <c r="H155" s="550">
        <f>'11M - LPS'!H155</f>
        <v>6.2159622987461596E-2</v>
      </c>
      <c r="I155" s="550">
        <f>'11M - LPS'!I155</f>
        <v>4.1330498803564465E-2</v>
      </c>
      <c r="J155" s="550">
        <f>'11M - LPS'!J155</f>
        <v>4.8532219500726816E-2</v>
      </c>
      <c r="K155" s="550">
        <f>'11M - LPS'!K155</f>
        <v>5.5258716758991772E-2</v>
      </c>
      <c r="L155" s="550">
        <f>'11M - LPS'!L155</f>
        <v>1.1287593823897714E-2</v>
      </c>
      <c r="M155" s="550">
        <f>'11M - LPS'!M155</f>
        <v>1.740411300496373E-2</v>
      </c>
      <c r="N155" s="550">
        <f>'11M - LPS'!N155</f>
        <v>7.00224672209597E-3</v>
      </c>
      <c r="O155" s="550">
        <f>'11M - LPS'!O155</f>
        <v>1.1691418957116756E-2</v>
      </c>
      <c r="P155" s="550">
        <f>'11M - LPS'!P155</f>
        <v>8.953927374748245E-3</v>
      </c>
      <c r="Q155" s="550">
        <f>'11M - LPS'!Q155</f>
        <v>9.1094809297212719E-3</v>
      </c>
      <c r="R155" s="550">
        <f>'11M - LPS'!R155</f>
        <v>6.4484006730079219E-3</v>
      </c>
      <c r="S155" s="550">
        <f>'11M - LPS'!S155</f>
        <v>1.6004613904843167E-2</v>
      </c>
      <c r="T155" s="362">
        <f>'11M - LPS'!T155</f>
        <v>6.2159622987461596E-2</v>
      </c>
      <c r="U155" s="362">
        <f>'11M - LPS'!U155</f>
        <v>4.1330498803564465E-2</v>
      </c>
      <c r="V155" s="362">
        <f>'11M - LPS'!V155</f>
        <v>4.8532219500726816E-2</v>
      </c>
      <c r="W155" s="362">
        <f>'11M - LPS'!W155</f>
        <v>5.5258716758991772E-2</v>
      </c>
      <c r="X155" s="362">
        <f>'11M - LPS'!X155</f>
        <v>1.1287593823897714E-2</v>
      </c>
      <c r="Y155" s="362">
        <f>'11M - LPS'!Y155</f>
        <v>1.740411300496373E-2</v>
      </c>
      <c r="Z155" s="362">
        <f>'11M - LPS'!Z155</f>
        <v>7.00224672209597E-3</v>
      </c>
      <c r="AA155" s="362">
        <f>'11M - LPS'!AA155</f>
        <v>1.1691418957116756E-2</v>
      </c>
    </row>
    <row r="156" spans="1:27" hidden="1" x14ac:dyDescent="0.25">
      <c r="A156" s="752"/>
      <c r="B156" s="18" t="s">
        <v>4</v>
      </c>
      <c r="C156" s="366">
        <f>'11M - LPS'!C156</f>
        <v>6.2086186456213593E-3</v>
      </c>
      <c r="D156" s="366">
        <f>'11M - LPS'!D156</f>
        <v>5.0116014507226806E-3</v>
      </c>
      <c r="E156" s="366">
        <f>'11M - LPS'!E156</f>
        <v>6.0244936849912405E-3</v>
      </c>
      <c r="F156" s="366">
        <f>'11M - LPS'!F156</f>
        <v>1.0813858965914691E-2</v>
      </c>
      <c r="G156" s="366">
        <f>'11M - LPS'!G156</f>
        <v>1.3733789268107564E-2</v>
      </c>
      <c r="H156" s="550">
        <f>'11M - LPS'!H156</f>
        <v>3.9778980145759812E-2</v>
      </c>
      <c r="I156" s="550">
        <f>'11M - LPS'!I156</f>
        <v>3.5156093160947977E-2</v>
      </c>
      <c r="J156" s="550">
        <f>'11M - LPS'!J156</f>
        <v>3.4069555773735646E-2</v>
      </c>
      <c r="K156" s="550">
        <f>'11M - LPS'!K156</f>
        <v>3.246365627927586E-2</v>
      </c>
      <c r="L156" s="550">
        <f>'11M - LPS'!L156</f>
        <v>1.5625361551788265E-2</v>
      </c>
      <c r="M156" s="550">
        <f>'11M - LPS'!M156</f>
        <v>1.167112538152554E-2</v>
      </c>
      <c r="N156" s="550">
        <f>'11M - LPS'!N156</f>
        <v>8.569048629103385E-3</v>
      </c>
      <c r="O156" s="550">
        <f>'11M - LPS'!O156</f>
        <v>8.4067452108917244E-3</v>
      </c>
      <c r="P156" s="550">
        <f>'11M - LPS'!P156</f>
        <v>6.2503394983593457E-3</v>
      </c>
      <c r="Q156" s="550">
        <f>'11M - LPS'!Q156</f>
        <v>7.7230429340687592E-3</v>
      </c>
      <c r="R156" s="550">
        <f>'11M - LPS'!R156</f>
        <v>7.897802480069379E-3</v>
      </c>
      <c r="S156" s="550">
        <f>'11M - LPS'!S156</f>
        <v>1.1245316374801211E-2</v>
      </c>
      <c r="T156" s="362">
        <f>'11M - LPS'!T156</f>
        <v>3.9778980145759812E-2</v>
      </c>
      <c r="U156" s="362">
        <f>'11M - LPS'!U156</f>
        <v>3.5156093160947977E-2</v>
      </c>
      <c r="V156" s="362">
        <f>'11M - LPS'!V156</f>
        <v>3.4069555773735646E-2</v>
      </c>
      <c r="W156" s="362">
        <f>'11M - LPS'!W156</f>
        <v>3.246365627927586E-2</v>
      </c>
      <c r="X156" s="362">
        <f>'11M - LPS'!X156</f>
        <v>1.5625361551788265E-2</v>
      </c>
      <c r="Y156" s="362">
        <f>'11M - LPS'!Y156</f>
        <v>1.167112538152554E-2</v>
      </c>
      <c r="Z156" s="362">
        <f>'11M - LPS'!Z156</f>
        <v>8.569048629103385E-3</v>
      </c>
      <c r="AA156" s="362">
        <f>'11M - LPS'!AA156</f>
        <v>8.4067452108917244E-3</v>
      </c>
    </row>
    <row r="157" spans="1:27" hidden="1" x14ac:dyDescent="0.25">
      <c r="A157" s="752"/>
      <c r="B157" s="18" t="s">
        <v>5</v>
      </c>
      <c r="C157" s="366">
        <f>'11M - LPS'!C157</f>
        <v>5.1790164517634936E-3</v>
      </c>
      <c r="D157" s="366">
        <f>'11M - LPS'!D157</f>
        <v>4.4535399038463826E-3</v>
      </c>
      <c r="E157" s="366">
        <f>'11M - LPS'!E157</f>
        <v>5.3448739748747443E-3</v>
      </c>
      <c r="F157" s="366">
        <f>'11M - LPS'!F157</f>
        <v>8.1888416498963629E-3</v>
      </c>
      <c r="G157" s="366">
        <f>'11M - LPS'!G157</f>
        <v>1.1133502416075134E-2</v>
      </c>
      <c r="H157" s="550">
        <f>'11M - LPS'!H157</f>
        <v>3.3486140463239021E-2</v>
      </c>
      <c r="I157" s="550">
        <f>'11M - LPS'!I157</f>
        <v>3.0968542149009046E-2</v>
      </c>
      <c r="J157" s="550">
        <f>'11M - LPS'!J157</f>
        <v>3.011154594312148E-2</v>
      </c>
      <c r="K157" s="550">
        <f>'11M - LPS'!K157</f>
        <v>2.9576935602138154E-2</v>
      </c>
      <c r="L157" s="550">
        <f>'11M - LPS'!L157</f>
        <v>1.2213911610370217E-2</v>
      </c>
      <c r="M157" s="550">
        <f>'11M - LPS'!M157</f>
        <v>1.0248789381928655E-2</v>
      </c>
      <c r="N157" s="550">
        <f>'11M - LPS'!N157</f>
        <v>7.848178755787933E-3</v>
      </c>
      <c r="O157" s="550">
        <f>'11M - LPS'!O157</f>
        <v>7.0152262259281471E-3</v>
      </c>
      <c r="P157" s="550">
        <f>'11M - LPS'!P157</f>
        <v>5.5572992397653126E-3</v>
      </c>
      <c r="Q157" s="550">
        <f>'11M - LPS'!Q157</f>
        <v>6.8669265296797443E-3</v>
      </c>
      <c r="R157" s="550">
        <f>'11M - LPS'!R157</f>
        <v>6.1410879149455169E-3</v>
      </c>
      <c r="S157" s="550">
        <f>'11M - LPS'!S157</f>
        <v>9.0967282868561067E-3</v>
      </c>
      <c r="T157" s="362">
        <f>'11M - LPS'!T157</f>
        <v>3.3486140463239021E-2</v>
      </c>
      <c r="U157" s="362">
        <f>'11M - LPS'!U157</f>
        <v>3.0968542149009046E-2</v>
      </c>
      <c r="V157" s="362">
        <f>'11M - LPS'!V157</f>
        <v>3.011154594312148E-2</v>
      </c>
      <c r="W157" s="362">
        <f>'11M - LPS'!W157</f>
        <v>2.9576935602138154E-2</v>
      </c>
      <c r="X157" s="362">
        <f>'11M - LPS'!X157</f>
        <v>1.2213911610370217E-2</v>
      </c>
      <c r="Y157" s="362">
        <f>'11M - LPS'!Y157</f>
        <v>1.0248789381928655E-2</v>
      </c>
      <c r="Z157" s="362">
        <f>'11M - LPS'!Z157</f>
        <v>7.848178755787933E-3</v>
      </c>
      <c r="AA157" s="362">
        <f>'11M - LPS'!AA157</f>
        <v>7.0152262259281471E-3</v>
      </c>
    </row>
    <row r="158" spans="1:27" hidden="1" x14ac:dyDescent="0.25">
      <c r="A158" s="752"/>
      <c r="B158" s="18" t="s">
        <v>21</v>
      </c>
      <c r="C158" s="366">
        <f>'11M - LPS'!C158</f>
        <v>5.1790164517634936E-3</v>
      </c>
      <c r="D158" s="366">
        <f>'11M - LPS'!D158</f>
        <v>4.4535399038463826E-3</v>
      </c>
      <c r="E158" s="366">
        <f>'11M - LPS'!E158</f>
        <v>5.3448739748747443E-3</v>
      </c>
      <c r="F158" s="366">
        <f>'11M - LPS'!F158</f>
        <v>8.1888416498963629E-3</v>
      </c>
      <c r="G158" s="366">
        <f>'11M - LPS'!G158</f>
        <v>1.1133502416075134E-2</v>
      </c>
      <c r="H158" s="550">
        <f>'11M - LPS'!H158</f>
        <v>3.3486140463239021E-2</v>
      </c>
      <c r="I158" s="550">
        <f>'11M - LPS'!I158</f>
        <v>3.0968542149009046E-2</v>
      </c>
      <c r="J158" s="550">
        <f>'11M - LPS'!J158</f>
        <v>3.011154594312148E-2</v>
      </c>
      <c r="K158" s="550">
        <f>'11M - LPS'!K158</f>
        <v>2.9576935602138154E-2</v>
      </c>
      <c r="L158" s="550">
        <f>'11M - LPS'!L158</f>
        <v>1.2213911610370217E-2</v>
      </c>
      <c r="M158" s="550">
        <f>'11M - LPS'!M158</f>
        <v>1.0248789381928655E-2</v>
      </c>
      <c r="N158" s="550">
        <f>'11M - LPS'!N158</f>
        <v>7.848178755787933E-3</v>
      </c>
      <c r="O158" s="550">
        <f>'11M - LPS'!O158</f>
        <v>7.0152262259281471E-3</v>
      </c>
      <c r="P158" s="550">
        <f>'11M - LPS'!P158</f>
        <v>5.5572992397653126E-3</v>
      </c>
      <c r="Q158" s="550">
        <f>'11M - LPS'!Q158</f>
        <v>6.8669265296797443E-3</v>
      </c>
      <c r="R158" s="550">
        <f>'11M - LPS'!R158</f>
        <v>6.1410879149455169E-3</v>
      </c>
      <c r="S158" s="550">
        <f>'11M - LPS'!S158</f>
        <v>9.0967282868561067E-3</v>
      </c>
      <c r="T158" s="362">
        <f>'11M - LPS'!T158</f>
        <v>3.3486140463239021E-2</v>
      </c>
      <c r="U158" s="362">
        <f>'11M - LPS'!U158</f>
        <v>3.0968542149009046E-2</v>
      </c>
      <c r="V158" s="362">
        <f>'11M - LPS'!V158</f>
        <v>3.011154594312148E-2</v>
      </c>
      <c r="W158" s="362">
        <f>'11M - LPS'!W158</f>
        <v>2.9576935602138154E-2</v>
      </c>
      <c r="X158" s="362">
        <f>'11M - LPS'!X158</f>
        <v>1.2213911610370217E-2</v>
      </c>
      <c r="Y158" s="362">
        <f>'11M - LPS'!Y158</f>
        <v>1.0248789381928655E-2</v>
      </c>
      <c r="Z158" s="362">
        <f>'11M - LPS'!Z158</f>
        <v>7.848178755787933E-3</v>
      </c>
      <c r="AA158" s="362">
        <f>'11M - LPS'!AA158</f>
        <v>7.0152262259281471E-3</v>
      </c>
    </row>
    <row r="159" spans="1:27" hidden="1" x14ac:dyDescent="0.25">
      <c r="A159" s="752"/>
      <c r="B159" s="18" t="s">
        <v>22</v>
      </c>
      <c r="C159" s="366">
        <f>'11M - LPS'!C159</f>
        <v>5.1790164517634936E-3</v>
      </c>
      <c r="D159" s="366">
        <f>'11M - LPS'!D159</f>
        <v>4.4535399038463826E-3</v>
      </c>
      <c r="E159" s="366">
        <f>'11M - LPS'!E159</f>
        <v>5.3448739748747443E-3</v>
      </c>
      <c r="F159" s="366">
        <f>'11M - LPS'!F159</f>
        <v>8.1888416498963629E-3</v>
      </c>
      <c r="G159" s="366">
        <f>'11M - LPS'!G159</f>
        <v>1.1133502416075134E-2</v>
      </c>
      <c r="H159" s="550">
        <f>'11M - LPS'!H159</f>
        <v>3.3486140463239021E-2</v>
      </c>
      <c r="I159" s="550">
        <f>'11M - LPS'!I159</f>
        <v>3.0968542149009046E-2</v>
      </c>
      <c r="J159" s="550">
        <f>'11M - LPS'!J159</f>
        <v>3.011154594312148E-2</v>
      </c>
      <c r="K159" s="550">
        <f>'11M - LPS'!K159</f>
        <v>2.9576935602138154E-2</v>
      </c>
      <c r="L159" s="550">
        <f>'11M - LPS'!L159</f>
        <v>1.2213911610370217E-2</v>
      </c>
      <c r="M159" s="550">
        <f>'11M - LPS'!M159</f>
        <v>1.0248789381928655E-2</v>
      </c>
      <c r="N159" s="550">
        <f>'11M - LPS'!N159</f>
        <v>7.848178755787933E-3</v>
      </c>
      <c r="O159" s="550">
        <f>'11M - LPS'!O159</f>
        <v>7.0152262259281471E-3</v>
      </c>
      <c r="P159" s="550">
        <f>'11M - LPS'!P159</f>
        <v>5.5572992397653126E-3</v>
      </c>
      <c r="Q159" s="550">
        <f>'11M - LPS'!Q159</f>
        <v>6.8669265296797443E-3</v>
      </c>
      <c r="R159" s="550">
        <f>'11M - LPS'!R159</f>
        <v>6.1410879149455169E-3</v>
      </c>
      <c r="S159" s="550">
        <f>'11M - LPS'!S159</f>
        <v>9.0967282868561067E-3</v>
      </c>
      <c r="T159" s="362">
        <f>'11M - LPS'!T159</f>
        <v>3.3486140463239021E-2</v>
      </c>
      <c r="U159" s="362">
        <f>'11M - LPS'!U159</f>
        <v>3.0968542149009046E-2</v>
      </c>
      <c r="V159" s="362">
        <f>'11M - LPS'!V159</f>
        <v>3.011154594312148E-2</v>
      </c>
      <c r="W159" s="362">
        <f>'11M - LPS'!W159</f>
        <v>2.9576935602138154E-2</v>
      </c>
      <c r="X159" s="362">
        <f>'11M - LPS'!X159</f>
        <v>1.2213911610370217E-2</v>
      </c>
      <c r="Y159" s="362">
        <f>'11M - LPS'!Y159</f>
        <v>1.0248789381928655E-2</v>
      </c>
      <c r="Z159" s="362">
        <f>'11M - LPS'!Z159</f>
        <v>7.848178755787933E-3</v>
      </c>
      <c r="AA159" s="362">
        <f>'11M - LPS'!AA159</f>
        <v>7.0152262259281471E-3</v>
      </c>
    </row>
    <row r="160" spans="1:27" hidden="1" x14ac:dyDescent="0.25">
      <c r="A160" s="752"/>
      <c r="B160" s="18" t="s">
        <v>7</v>
      </c>
      <c r="C160" s="366">
        <f>'11M - LPS'!C160</f>
        <v>4.1978074213364176E-3</v>
      </c>
      <c r="D160" s="366">
        <f>'11M - LPS'!D160</f>
        <v>3.62685827880642E-3</v>
      </c>
      <c r="E160" s="366">
        <f>'11M - LPS'!E160</f>
        <v>5.1252510067187427E-3</v>
      </c>
      <c r="F160" s="366">
        <f>'11M - LPS'!F160</f>
        <v>7.8076242028307609E-3</v>
      </c>
      <c r="G160" s="366">
        <f>'11M - LPS'!G160</f>
        <v>9.4170548515908146E-3</v>
      </c>
      <c r="H160" s="550">
        <f>'11M - LPS'!H160</f>
        <v>2.9927416346200712E-2</v>
      </c>
      <c r="I160" s="550">
        <f>'11M - LPS'!I160</f>
        <v>2.4657282413016627E-2</v>
      </c>
      <c r="J160" s="550">
        <f>'11M - LPS'!J160</f>
        <v>2.541014139386966E-2</v>
      </c>
      <c r="K160" s="550">
        <f>'11M - LPS'!K160</f>
        <v>2.5342776035258262E-2</v>
      </c>
      <c r="L160" s="550">
        <f>'11M - LPS'!L160</f>
        <v>1.0335085878417827E-2</v>
      </c>
      <c r="M160" s="550">
        <f>'11M - LPS'!M160</f>
        <v>8.212271792974268E-3</v>
      </c>
      <c r="N160" s="550">
        <f>'11M - LPS'!N160</f>
        <v>6.6342734115695749E-3</v>
      </c>
      <c r="O160" s="550">
        <f>'11M - LPS'!O160</f>
        <v>5.6876468976709525E-3</v>
      </c>
      <c r="P160" s="550">
        <f>'11M - LPS'!P160</f>
        <v>4.5291910749078361E-3</v>
      </c>
      <c r="Q160" s="550">
        <f>'11M - LPS'!Q160</f>
        <v>6.589911460179205E-3</v>
      </c>
      <c r="R160" s="550">
        <f>'11M - LPS'!R160</f>
        <v>5.8632166910670492E-3</v>
      </c>
      <c r="S160" s="550">
        <f>'11M - LPS'!S160</f>
        <v>7.718848125926916E-3</v>
      </c>
      <c r="T160" s="362">
        <f>'11M - LPS'!T160</f>
        <v>2.9927416346200712E-2</v>
      </c>
      <c r="U160" s="362">
        <f>'11M - LPS'!U160</f>
        <v>2.4657282413016627E-2</v>
      </c>
      <c r="V160" s="362">
        <f>'11M - LPS'!V160</f>
        <v>2.541014139386966E-2</v>
      </c>
      <c r="W160" s="362">
        <f>'11M - LPS'!W160</f>
        <v>2.5342776035258262E-2</v>
      </c>
      <c r="X160" s="362">
        <f>'11M - LPS'!X160</f>
        <v>1.0335085878417827E-2</v>
      </c>
      <c r="Y160" s="362">
        <f>'11M - LPS'!Y160</f>
        <v>8.212271792974268E-3</v>
      </c>
      <c r="Z160" s="362">
        <f>'11M - LPS'!Z160</f>
        <v>6.6342734115695749E-3</v>
      </c>
      <c r="AA160" s="362">
        <f>'11M - LPS'!AA160</f>
        <v>5.6876468976709525E-3</v>
      </c>
    </row>
    <row r="161" spans="1:27" ht="15.75" hidden="1" thickBot="1" x14ac:dyDescent="0.3">
      <c r="A161" s="753"/>
      <c r="B161" s="17" t="s">
        <v>8</v>
      </c>
      <c r="C161" s="367">
        <f>'11M - LPS'!C161</f>
        <v>4.168806268891689E-3</v>
      </c>
      <c r="D161" s="367">
        <f>'11M - LPS'!D161</f>
        <v>3.611890919914768E-3</v>
      </c>
      <c r="E161" s="367">
        <f>'11M - LPS'!E161</f>
        <v>6.4434617570463962E-3</v>
      </c>
      <c r="F161" s="367">
        <f>'11M - LPS'!F161</f>
        <v>1.0823851108647706E-2</v>
      </c>
      <c r="G161" s="367">
        <f>'11M - LPS'!G161</f>
        <v>1.2935437273730881E-2</v>
      </c>
      <c r="H161" s="552">
        <f>'11M - LPS'!H161</f>
        <v>4.4343058985128504E-2</v>
      </c>
      <c r="I161" s="552">
        <f>'11M - LPS'!I161</f>
        <v>2.802099007147112E-2</v>
      </c>
      <c r="J161" s="552">
        <f>'11M - LPS'!J161</f>
        <v>3.3116505271596451E-2</v>
      </c>
      <c r="K161" s="552">
        <f>'11M - LPS'!K161</f>
        <v>3.441575391325849E-2</v>
      </c>
      <c r="L161" s="552">
        <f>'11M - LPS'!L161</f>
        <v>1.5025642544652506E-2</v>
      </c>
      <c r="M161" s="552">
        <f>'11M - LPS'!M161</f>
        <v>9.263358114736794E-3</v>
      </c>
      <c r="N161" s="552">
        <f>'11M - LPS'!N161</f>
        <v>9.1192423255573064E-3</v>
      </c>
      <c r="O161" s="552">
        <f>'11M - LPS'!O161</f>
        <v>5.6483710112187734E-3</v>
      </c>
      <c r="P161" s="552">
        <f>'11M - LPS'!P161</f>
        <v>4.5106023195114605E-3</v>
      </c>
      <c r="Q161" s="552">
        <f>'11M - LPS'!Q161</f>
        <v>8.250571617368507E-3</v>
      </c>
      <c r="R161" s="552">
        <f>'11M - LPS'!R161</f>
        <v>7.9046502305361518E-3</v>
      </c>
      <c r="S161" s="552">
        <f>'11M - LPS'!S161</f>
        <v>1.0577375024684857E-2</v>
      </c>
      <c r="T161" s="363">
        <f>'11M - LPS'!T161</f>
        <v>4.4343058985128504E-2</v>
      </c>
      <c r="U161" s="363">
        <f>'11M - LPS'!U161</f>
        <v>2.802099007147112E-2</v>
      </c>
      <c r="V161" s="363">
        <f>'11M - LPS'!V161</f>
        <v>3.3116505271596451E-2</v>
      </c>
      <c r="W161" s="363">
        <f>'11M - LPS'!W161</f>
        <v>3.441575391325849E-2</v>
      </c>
      <c r="X161" s="363">
        <f>'11M - LPS'!X161</f>
        <v>1.5025642544652506E-2</v>
      </c>
      <c r="Y161" s="363">
        <f>'11M - LPS'!Y161</f>
        <v>9.263358114736794E-3</v>
      </c>
      <c r="Z161" s="363">
        <f>'11M - LPS'!Z161</f>
        <v>9.1192423255573064E-3</v>
      </c>
      <c r="AA161" s="363">
        <f>'11M - LPS'!AA161</f>
        <v>5.6483710112187734E-3</v>
      </c>
    </row>
    <row r="162" spans="1:27" hidden="1" x14ac:dyDescent="0.25">
      <c r="C162" s="475" t="s">
        <v>262</v>
      </c>
      <c r="H162" s="537" t="s">
        <v>289</v>
      </c>
    </row>
    <row r="163" spans="1:27" hidden="1" x14ac:dyDescent="0.25">
      <c r="A163" s="121" t="s">
        <v>160</v>
      </c>
      <c r="B163" s="68"/>
      <c r="C163" s="71"/>
      <c r="D163" s="71"/>
      <c r="E163" s="71"/>
      <c r="F163" s="71"/>
      <c r="G163" s="71"/>
      <c r="H163" s="71"/>
      <c r="I163" s="71"/>
      <c r="J163" s="71"/>
      <c r="K163" s="71"/>
      <c r="L163" s="71"/>
      <c r="M163" s="71"/>
      <c r="N163" s="71"/>
    </row>
    <row r="164" spans="1:27" ht="16.5" hidden="1" thickBot="1" x14ac:dyDescent="0.3">
      <c r="A164" s="745" t="s">
        <v>114</v>
      </c>
      <c r="B164" s="346" t="s">
        <v>111</v>
      </c>
      <c r="C164" s="102">
        <f>C$2</f>
        <v>45658</v>
      </c>
      <c r="D164" s="102">
        <f t="shared" ref="D164:AA164" si="85">D$2</f>
        <v>45689</v>
      </c>
      <c r="E164" s="102">
        <f t="shared" si="85"/>
        <v>45717</v>
      </c>
      <c r="F164" s="102">
        <f t="shared" si="85"/>
        <v>45748</v>
      </c>
      <c r="G164" s="102">
        <f t="shared" si="85"/>
        <v>45778</v>
      </c>
      <c r="H164" s="102">
        <f t="shared" si="85"/>
        <v>45809</v>
      </c>
      <c r="I164" s="102">
        <f t="shared" si="85"/>
        <v>45839</v>
      </c>
      <c r="J164" s="102">
        <f t="shared" si="85"/>
        <v>45870</v>
      </c>
      <c r="K164" s="102">
        <f t="shared" si="85"/>
        <v>45901</v>
      </c>
      <c r="L164" s="102">
        <f t="shared" si="85"/>
        <v>45931</v>
      </c>
      <c r="M164" s="102">
        <f t="shared" si="85"/>
        <v>45962</v>
      </c>
      <c r="N164" s="102">
        <f t="shared" si="85"/>
        <v>45992</v>
      </c>
      <c r="O164" s="102">
        <f t="shared" si="85"/>
        <v>46023</v>
      </c>
      <c r="P164" s="102">
        <f t="shared" si="85"/>
        <v>46054</v>
      </c>
      <c r="Q164" s="102">
        <f t="shared" si="85"/>
        <v>46082</v>
      </c>
      <c r="R164" s="102">
        <f t="shared" si="85"/>
        <v>46113</v>
      </c>
      <c r="S164" s="102">
        <f t="shared" si="85"/>
        <v>46143</v>
      </c>
      <c r="T164" s="102">
        <f t="shared" si="85"/>
        <v>46174</v>
      </c>
      <c r="U164" s="102">
        <f t="shared" si="85"/>
        <v>46204</v>
      </c>
      <c r="V164" s="102">
        <f t="shared" si="85"/>
        <v>46235</v>
      </c>
      <c r="W164" s="102">
        <f t="shared" si="85"/>
        <v>46266</v>
      </c>
      <c r="X164" s="102">
        <f t="shared" si="85"/>
        <v>46296</v>
      </c>
      <c r="Y164" s="102">
        <f t="shared" si="85"/>
        <v>46327</v>
      </c>
      <c r="Z164" s="102">
        <f t="shared" si="85"/>
        <v>46357</v>
      </c>
      <c r="AA164" s="102">
        <f t="shared" si="85"/>
        <v>46388</v>
      </c>
    </row>
    <row r="165" spans="1:27" hidden="1" x14ac:dyDescent="0.25">
      <c r="A165" s="746"/>
      <c r="B165" s="340" t="s">
        <v>18</v>
      </c>
      <c r="C165" s="13">
        <f>((C3*0.5)-C39)*C75*C132*C$106</f>
        <v>0</v>
      </c>
      <c r="D165" s="13">
        <f>((D3*0.5)+C21-D39)*D75*D132*D$106</f>
        <v>0</v>
      </c>
      <c r="E165" s="13">
        <f t="shared" ref="E165:AA165" si="86">((E3*0.5)+D21-E39)*E75*E132*E$106</f>
        <v>0</v>
      </c>
      <c r="F165" s="13">
        <f t="shared" si="86"/>
        <v>0</v>
      </c>
      <c r="G165" s="13">
        <f t="shared" si="86"/>
        <v>0</v>
      </c>
      <c r="H165" s="13">
        <f t="shared" si="86"/>
        <v>0</v>
      </c>
      <c r="I165" s="13">
        <f t="shared" si="86"/>
        <v>0</v>
      </c>
      <c r="J165" s="13">
        <f t="shared" si="86"/>
        <v>0</v>
      </c>
      <c r="K165" s="13">
        <f t="shared" si="86"/>
        <v>0</v>
      </c>
      <c r="L165" s="13">
        <f t="shared" si="86"/>
        <v>0</v>
      </c>
      <c r="M165" s="13">
        <f t="shared" si="86"/>
        <v>0</v>
      </c>
      <c r="N165" s="13">
        <f t="shared" si="86"/>
        <v>0</v>
      </c>
      <c r="O165" s="13">
        <f t="shared" si="86"/>
        <v>0</v>
      </c>
      <c r="P165" s="13">
        <f t="shared" si="86"/>
        <v>0</v>
      </c>
      <c r="Q165" s="13">
        <f t="shared" si="86"/>
        <v>0</v>
      </c>
      <c r="R165" s="13">
        <f t="shared" si="86"/>
        <v>0</v>
      </c>
      <c r="S165" s="13">
        <f t="shared" si="86"/>
        <v>0</v>
      </c>
      <c r="T165" s="13">
        <f t="shared" si="86"/>
        <v>0</v>
      </c>
      <c r="U165" s="13">
        <f t="shared" si="86"/>
        <v>0</v>
      </c>
      <c r="V165" s="13">
        <f t="shared" si="86"/>
        <v>0</v>
      </c>
      <c r="W165" s="13">
        <f t="shared" si="86"/>
        <v>0</v>
      </c>
      <c r="X165" s="13">
        <f t="shared" si="86"/>
        <v>0</v>
      </c>
      <c r="Y165" s="13">
        <f t="shared" si="86"/>
        <v>0</v>
      </c>
      <c r="Z165" s="13">
        <f t="shared" si="86"/>
        <v>0</v>
      </c>
      <c r="AA165" s="13">
        <f t="shared" si="86"/>
        <v>0</v>
      </c>
    </row>
    <row r="166" spans="1:27" hidden="1" x14ac:dyDescent="0.25">
      <c r="A166" s="746"/>
      <c r="B166" s="169" t="s">
        <v>0</v>
      </c>
      <c r="C166" s="13">
        <f t="shared" ref="C166:C177" si="87">((C4*0.5)-C40)*C76*C133*C$106</f>
        <v>0</v>
      </c>
      <c r="D166" s="13">
        <f t="shared" ref="D166:AA166" si="88">((D4*0.5)+C22-D40)*D76*D133*D$106</f>
        <v>0</v>
      </c>
      <c r="E166" s="13">
        <f t="shared" si="88"/>
        <v>0</v>
      </c>
      <c r="F166" s="13">
        <f t="shared" si="88"/>
        <v>0</v>
      </c>
      <c r="G166" s="13">
        <f t="shared" si="88"/>
        <v>0</v>
      </c>
      <c r="H166" s="13">
        <f t="shared" si="88"/>
        <v>0</v>
      </c>
      <c r="I166" s="13">
        <f t="shared" si="88"/>
        <v>0</v>
      </c>
      <c r="J166" s="13">
        <f t="shared" si="88"/>
        <v>0</v>
      </c>
      <c r="K166" s="13">
        <f t="shared" si="88"/>
        <v>0</v>
      </c>
      <c r="L166" s="13">
        <f t="shared" si="88"/>
        <v>0</v>
      </c>
      <c r="M166" s="13">
        <f t="shared" si="88"/>
        <v>0</v>
      </c>
      <c r="N166" s="13">
        <f t="shared" si="88"/>
        <v>0</v>
      </c>
      <c r="O166" s="13">
        <f t="shared" si="88"/>
        <v>0</v>
      </c>
      <c r="P166" s="13">
        <f t="shared" si="88"/>
        <v>0</v>
      </c>
      <c r="Q166" s="13">
        <f t="shared" si="88"/>
        <v>0</v>
      </c>
      <c r="R166" s="13">
        <f t="shared" si="88"/>
        <v>0</v>
      </c>
      <c r="S166" s="13">
        <f t="shared" si="88"/>
        <v>0</v>
      </c>
      <c r="T166" s="13">
        <f t="shared" si="88"/>
        <v>0</v>
      </c>
      <c r="U166" s="13">
        <f t="shared" si="88"/>
        <v>0</v>
      </c>
      <c r="V166" s="13">
        <f t="shared" si="88"/>
        <v>0</v>
      </c>
      <c r="W166" s="13">
        <f t="shared" si="88"/>
        <v>0</v>
      </c>
      <c r="X166" s="13">
        <f t="shared" si="88"/>
        <v>0</v>
      </c>
      <c r="Y166" s="13">
        <f t="shared" si="88"/>
        <v>0</v>
      </c>
      <c r="Z166" s="13">
        <f t="shared" si="88"/>
        <v>0</v>
      </c>
      <c r="AA166" s="13">
        <f t="shared" si="88"/>
        <v>0</v>
      </c>
    </row>
    <row r="167" spans="1:27" hidden="1" x14ac:dyDescent="0.25">
      <c r="A167" s="746"/>
      <c r="B167" s="169" t="s">
        <v>19</v>
      </c>
      <c r="C167" s="13">
        <f t="shared" si="87"/>
        <v>0</v>
      </c>
      <c r="D167" s="13">
        <f t="shared" ref="D167:AA167" si="89">((D5*0.5)+C23-D41)*D77*D134*D$106</f>
        <v>0</v>
      </c>
      <c r="E167" s="13">
        <f t="shared" si="89"/>
        <v>0</v>
      </c>
      <c r="F167" s="13">
        <f t="shared" si="89"/>
        <v>0</v>
      </c>
      <c r="G167" s="13">
        <f t="shared" si="89"/>
        <v>0</v>
      </c>
      <c r="H167" s="13">
        <f t="shared" si="89"/>
        <v>0</v>
      </c>
      <c r="I167" s="13">
        <f t="shared" si="89"/>
        <v>0</v>
      </c>
      <c r="J167" s="13">
        <f t="shared" si="89"/>
        <v>0</v>
      </c>
      <c r="K167" s="13">
        <f t="shared" si="89"/>
        <v>0</v>
      </c>
      <c r="L167" s="13">
        <f t="shared" si="89"/>
        <v>0</v>
      </c>
      <c r="M167" s="13">
        <f t="shared" si="89"/>
        <v>0</v>
      </c>
      <c r="N167" s="13">
        <f t="shared" si="89"/>
        <v>0</v>
      </c>
      <c r="O167" s="13">
        <f t="shared" si="89"/>
        <v>0</v>
      </c>
      <c r="P167" s="13">
        <f t="shared" si="89"/>
        <v>0</v>
      </c>
      <c r="Q167" s="13">
        <f t="shared" si="89"/>
        <v>0</v>
      </c>
      <c r="R167" s="13">
        <f t="shared" si="89"/>
        <v>0</v>
      </c>
      <c r="S167" s="13">
        <f t="shared" si="89"/>
        <v>0</v>
      </c>
      <c r="T167" s="13">
        <f t="shared" si="89"/>
        <v>0</v>
      </c>
      <c r="U167" s="13">
        <f t="shared" si="89"/>
        <v>0</v>
      </c>
      <c r="V167" s="13">
        <f t="shared" si="89"/>
        <v>0</v>
      </c>
      <c r="W167" s="13">
        <f t="shared" si="89"/>
        <v>0</v>
      </c>
      <c r="X167" s="13">
        <f t="shared" si="89"/>
        <v>0</v>
      </c>
      <c r="Y167" s="13">
        <f t="shared" si="89"/>
        <v>0</v>
      </c>
      <c r="Z167" s="13">
        <f t="shared" si="89"/>
        <v>0</v>
      </c>
      <c r="AA167" s="13">
        <f t="shared" si="89"/>
        <v>0</v>
      </c>
    </row>
    <row r="168" spans="1:27" hidden="1" x14ac:dyDescent="0.25">
      <c r="A168" s="746"/>
      <c r="B168" s="169" t="s">
        <v>1</v>
      </c>
      <c r="C168" s="13">
        <f t="shared" si="87"/>
        <v>0</v>
      </c>
      <c r="D168" s="13">
        <f t="shared" ref="D168:AA168" si="90">((D6*0.5)+C24-D42)*D78*D135*D$106</f>
        <v>0</v>
      </c>
      <c r="E168" s="13">
        <f t="shared" si="90"/>
        <v>0</v>
      </c>
      <c r="F168" s="13">
        <f t="shared" si="90"/>
        <v>0</v>
      </c>
      <c r="G168" s="13">
        <f t="shared" si="90"/>
        <v>0</v>
      </c>
      <c r="H168" s="13">
        <f t="shared" si="90"/>
        <v>0</v>
      </c>
      <c r="I168" s="13">
        <f t="shared" si="90"/>
        <v>0</v>
      </c>
      <c r="J168" s="13">
        <f t="shared" si="90"/>
        <v>0</v>
      </c>
      <c r="K168" s="13">
        <f t="shared" si="90"/>
        <v>0</v>
      </c>
      <c r="L168" s="13">
        <f t="shared" si="90"/>
        <v>0</v>
      </c>
      <c r="M168" s="13">
        <f t="shared" si="90"/>
        <v>0</v>
      </c>
      <c r="N168" s="13">
        <f t="shared" si="90"/>
        <v>0</v>
      </c>
      <c r="O168" s="13">
        <f t="shared" si="90"/>
        <v>0</v>
      </c>
      <c r="P168" s="13">
        <f t="shared" si="90"/>
        <v>0</v>
      </c>
      <c r="Q168" s="13">
        <f t="shared" si="90"/>
        <v>0</v>
      </c>
      <c r="R168" s="13">
        <f t="shared" si="90"/>
        <v>0</v>
      </c>
      <c r="S168" s="13">
        <f t="shared" si="90"/>
        <v>0</v>
      </c>
      <c r="T168" s="13">
        <f t="shared" si="90"/>
        <v>0</v>
      </c>
      <c r="U168" s="13">
        <f t="shared" si="90"/>
        <v>0</v>
      </c>
      <c r="V168" s="13">
        <f t="shared" si="90"/>
        <v>0</v>
      </c>
      <c r="W168" s="13">
        <f t="shared" si="90"/>
        <v>0</v>
      </c>
      <c r="X168" s="13">
        <f t="shared" si="90"/>
        <v>0</v>
      </c>
      <c r="Y168" s="13">
        <f t="shared" si="90"/>
        <v>0</v>
      </c>
      <c r="Z168" s="13">
        <f t="shared" si="90"/>
        <v>0</v>
      </c>
      <c r="AA168" s="13">
        <f t="shared" si="90"/>
        <v>0</v>
      </c>
    </row>
    <row r="169" spans="1:27" hidden="1" x14ac:dyDescent="0.25">
      <c r="A169" s="746"/>
      <c r="B169" s="169" t="s">
        <v>20</v>
      </c>
      <c r="C169" s="13">
        <f t="shared" si="87"/>
        <v>0</v>
      </c>
      <c r="D169" s="13">
        <f t="shared" ref="D169:AA169" si="91">((D7*0.5)+C25-D43)*D79*D136*D$106</f>
        <v>0</v>
      </c>
      <c r="E169" s="13">
        <f t="shared" si="91"/>
        <v>0</v>
      </c>
      <c r="F169" s="13">
        <f t="shared" si="91"/>
        <v>0</v>
      </c>
      <c r="G169" s="13">
        <f t="shared" si="91"/>
        <v>0</v>
      </c>
      <c r="H169" s="13">
        <f t="shared" si="91"/>
        <v>0</v>
      </c>
      <c r="I169" s="13">
        <f t="shared" si="91"/>
        <v>0</v>
      </c>
      <c r="J169" s="13">
        <f t="shared" si="91"/>
        <v>0</v>
      </c>
      <c r="K169" s="13">
        <f t="shared" si="91"/>
        <v>0</v>
      </c>
      <c r="L169" s="13">
        <f t="shared" si="91"/>
        <v>0</v>
      </c>
      <c r="M169" s="13">
        <f t="shared" si="91"/>
        <v>0</v>
      </c>
      <c r="N169" s="13">
        <f t="shared" si="91"/>
        <v>0</v>
      </c>
      <c r="O169" s="13">
        <f t="shared" si="91"/>
        <v>0</v>
      </c>
      <c r="P169" s="13">
        <f t="shared" si="91"/>
        <v>0</v>
      </c>
      <c r="Q169" s="13">
        <f t="shared" si="91"/>
        <v>0</v>
      </c>
      <c r="R169" s="13">
        <f t="shared" si="91"/>
        <v>0</v>
      </c>
      <c r="S169" s="13">
        <f t="shared" si="91"/>
        <v>0</v>
      </c>
      <c r="T169" s="13">
        <f t="shared" si="91"/>
        <v>0</v>
      </c>
      <c r="U169" s="13">
        <f t="shared" si="91"/>
        <v>0</v>
      </c>
      <c r="V169" s="13">
        <f t="shared" si="91"/>
        <v>0</v>
      </c>
      <c r="W169" s="13">
        <f t="shared" si="91"/>
        <v>0</v>
      </c>
      <c r="X169" s="13">
        <f t="shared" si="91"/>
        <v>0</v>
      </c>
      <c r="Y169" s="13">
        <f t="shared" si="91"/>
        <v>0</v>
      </c>
      <c r="Z169" s="13">
        <f t="shared" si="91"/>
        <v>0</v>
      </c>
      <c r="AA169" s="13">
        <f t="shared" si="91"/>
        <v>0</v>
      </c>
    </row>
    <row r="170" spans="1:27" hidden="1" x14ac:dyDescent="0.25">
      <c r="A170" s="746"/>
      <c r="B170" s="58" t="s">
        <v>9</v>
      </c>
      <c r="C170" s="13">
        <f t="shared" si="87"/>
        <v>0</v>
      </c>
      <c r="D170" s="13">
        <f t="shared" ref="D170:AA170" si="92">((D8*0.5)+C26-D44)*D80*D137*D$106</f>
        <v>0</v>
      </c>
      <c r="E170" s="13">
        <f t="shared" si="92"/>
        <v>0</v>
      </c>
      <c r="F170" s="13">
        <f t="shared" si="92"/>
        <v>0</v>
      </c>
      <c r="G170" s="13">
        <f t="shared" si="92"/>
        <v>0</v>
      </c>
      <c r="H170" s="13">
        <f t="shared" si="92"/>
        <v>0</v>
      </c>
      <c r="I170" s="13">
        <f t="shared" si="92"/>
        <v>0</v>
      </c>
      <c r="J170" s="13">
        <f t="shared" si="92"/>
        <v>0</v>
      </c>
      <c r="K170" s="13">
        <f t="shared" si="92"/>
        <v>0</v>
      </c>
      <c r="L170" s="13">
        <f t="shared" si="92"/>
        <v>0</v>
      </c>
      <c r="M170" s="13">
        <f t="shared" si="92"/>
        <v>0</v>
      </c>
      <c r="N170" s="13">
        <f t="shared" si="92"/>
        <v>0</v>
      </c>
      <c r="O170" s="13">
        <f t="shared" si="92"/>
        <v>0</v>
      </c>
      <c r="P170" s="13">
        <f t="shared" si="92"/>
        <v>0</v>
      </c>
      <c r="Q170" s="13">
        <f t="shared" si="92"/>
        <v>0</v>
      </c>
      <c r="R170" s="13">
        <f t="shared" si="92"/>
        <v>0</v>
      </c>
      <c r="S170" s="13">
        <f t="shared" si="92"/>
        <v>0</v>
      </c>
      <c r="T170" s="13">
        <f t="shared" si="92"/>
        <v>0</v>
      </c>
      <c r="U170" s="13">
        <f t="shared" si="92"/>
        <v>0</v>
      </c>
      <c r="V170" s="13">
        <f t="shared" si="92"/>
        <v>0</v>
      </c>
      <c r="W170" s="13">
        <f t="shared" si="92"/>
        <v>0</v>
      </c>
      <c r="X170" s="13">
        <f t="shared" si="92"/>
        <v>0</v>
      </c>
      <c r="Y170" s="13">
        <f t="shared" si="92"/>
        <v>0</v>
      </c>
      <c r="Z170" s="13">
        <f t="shared" si="92"/>
        <v>0</v>
      </c>
      <c r="AA170" s="13">
        <f t="shared" si="92"/>
        <v>0</v>
      </c>
    </row>
    <row r="171" spans="1:27" hidden="1" x14ac:dyDescent="0.25">
      <c r="A171" s="746"/>
      <c r="B171" s="58" t="s">
        <v>3</v>
      </c>
      <c r="C171" s="13">
        <f t="shared" si="87"/>
        <v>0</v>
      </c>
      <c r="D171" s="13">
        <f t="shared" ref="D171:AA171" si="93">((D9*0.5)+C27-D45)*D81*D138*D$106</f>
        <v>0</v>
      </c>
      <c r="E171" s="13">
        <f t="shared" si="93"/>
        <v>0</v>
      </c>
      <c r="F171" s="13">
        <f t="shared" si="93"/>
        <v>0</v>
      </c>
      <c r="G171" s="13">
        <f t="shared" si="93"/>
        <v>0</v>
      </c>
      <c r="H171" s="13">
        <f t="shared" si="93"/>
        <v>0</v>
      </c>
      <c r="I171" s="13">
        <f t="shared" si="93"/>
        <v>0</v>
      </c>
      <c r="J171" s="13">
        <f t="shared" si="93"/>
        <v>0</v>
      </c>
      <c r="K171" s="13">
        <f t="shared" si="93"/>
        <v>0</v>
      </c>
      <c r="L171" s="13">
        <f t="shared" si="93"/>
        <v>0</v>
      </c>
      <c r="M171" s="13">
        <f t="shared" si="93"/>
        <v>0</v>
      </c>
      <c r="N171" s="13">
        <f t="shared" si="93"/>
        <v>0</v>
      </c>
      <c r="O171" s="13">
        <f t="shared" si="93"/>
        <v>0</v>
      </c>
      <c r="P171" s="13">
        <f t="shared" si="93"/>
        <v>0</v>
      </c>
      <c r="Q171" s="13">
        <f t="shared" si="93"/>
        <v>0</v>
      </c>
      <c r="R171" s="13">
        <f t="shared" si="93"/>
        <v>0</v>
      </c>
      <c r="S171" s="13">
        <f t="shared" si="93"/>
        <v>0</v>
      </c>
      <c r="T171" s="13">
        <f t="shared" si="93"/>
        <v>0</v>
      </c>
      <c r="U171" s="13">
        <f t="shared" si="93"/>
        <v>0</v>
      </c>
      <c r="V171" s="13">
        <f t="shared" si="93"/>
        <v>0</v>
      </c>
      <c r="W171" s="13">
        <f t="shared" si="93"/>
        <v>0</v>
      </c>
      <c r="X171" s="13">
        <f t="shared" si="93"/>
        <v>0</v>
      </c>
      <c r="Y171" s="13">
        <f t="shared" si="93"/>
        <v>0</v>
      </c>
      <c r="Z171" s="13">
        <f t="shared" si="93"/>
        <v>0</v>
      </c>
      <c r="AA171" s="13">
        <f t="shared" si="93"/>
        <v>0</v>
      </c>
    </row>
    <row r="172" spans="1:27" ht="15.75" hidden="1" customHeight="1" x14ac:dyDescent="0.25">
      <c r="A172" s="746"/>
      <c r="B172" s="58" t="s">
        <v>4</v>
      </c>
      <c r="C172" s="13">
        <f t="shared" si="87"/>
        <v>0</v>
      </c>
      <c r="D172" s="13">
        <f t="shared" ref="D172:AA172" si="94">((D10*0.5)+C28-D46)*D82*D139*D$106</f>
        <v>0</v>
      </c>
      <c r="E172" s="13">
        <f t="shared" si="94"/>
        <v>0</v>
      </c>
      <c r="F172" s="13">
        <f t="shared" si="94"/>
        <v>0</v>
      </c>
      <c r="G172" s="13">
        <f t="shared" si="94"/>
        <v>0</v>
      </c>
      <c r="H172" s="13">
        <f t="shared" si="94"/>
        <v>0</v>
      </c>
      <c r="I172" s="13">
        <f t="shared" si="94"/>
        <v>0</v>
      </c>
      <c r="J172" s="13">
        <f t="shared" si="94"/>
        <v>0</v>
      </c>
      <c r="K172" s="13">
        <f t="shared" si="94"/>
        <v>0</v>
      </c>
      <c r="L172" s="13">
        <f t="shared" si="94"/>
        <v>0</v>
      </c>
      <c r="M172" s="13">
        <f t="shared" si="94"/>
        <v>0</v>
      </c>
      <c r="N172" s="13">
        <f t="shared" si="94"/>
        <v>0</v>
      </c>
      <c r="O172" s="13">
        <f t="shared" si="94"/>
        <v>0</v>
      </c>
      <c r="P172" s="13">
        <f t="shared" si="94"/>
        <v>0</v>
      </c>
      <c r="Q172" s="13">
        <f t="shared" si="94"/>
        <v>0</v>
      </c>
      <c r="R172" s="13">
        <f t="shared" si="94"/>
        <v>0</v>
      </c>
      <c r="S172" s="13">
        <f t="shared" si="94"/>
        <v>0</v>
      </c>
      <c r="T172" s="13">
        <f t="shared" si="94"/>
        <v>0</v>
      </c>
      <c r="U172" s="13">
        <f t="shared" si="94"/>
        <v>0</v>
      </c>
      <c r="V172" s="13">
        <f t="shared" si="94"/>
        <v>0</v>
      </c>
      <c r="W172" s="13">
        <f t="shared" si="94"/>
        <v>0</v>
      </c>
      <c r="X172" s="13">
        <f t="shared" si="94"/>
        <v>0</v>
      </c>
      <c r="Y172" s="13">
        <f t="shared" si="94"/>
        <v>0</v>
      </c>
      <c r="Z172" s="13">
        <f t="shared" si="94"/>
        <v>0</v>
      </c>
      <c r="AA172" s="13">
        <f t="shared" si="94"/>
        <v>0</v>
      </c>
    </row>
    <row r="173" spans="1:27" hidden="1" x14ac:dyDescent="0.25">
      <c r="A173" s="746"/>
      <c r="B173" s="58" t="s">
        <v>5</v>
      </c>
      <c r="C173" s="13">
        <f t="shared" si="87"/>
        <v>0</v>
      </c>
      <c r="D173" s="13">
        <f t="shared" ref="D173:AA173" si="95">((D11*0.5)+C29-D47)*D83*D140*D$106</f>
        <v>0</v>
      </c>
      <c r="E173" s="13">
        <f t="shared" si="95"/>
        <v>0</v>
      </c>
      <c r="F173" s="13">
        <f t="shared" si="95"/>
        <v>0</v>
      </c>
      <c r="G173" s="13">
        <f t="shared" si="95"/>
        <v>0</v>
      </c>
      <c r="H173" s="13">
        <f t="shared" si="95"/>
        <v>0</v>
      </c>
      <c r="I173" s="13">
        <f t="shared" si="95"/>
        <v>0</v>
      </c>
      <c r="J173" s="13">
        <f t="shared" si="95"/>
        <v>0</v>
      </c>
      <c r="K173" s="13">
        <f t="shared" si="95"/>
        <v>0</v>
      </c>
      <c r="L173" s="13">
        <f t="shared" si="95"/>
        <v>0</v>
      </c>
      <c r="M173" s="13">
        <f t="shared" si="95"/>
        <v>0</v>
      </c>
      <c r="N173" s="13">
        <f t="shared" si="95"/>
        <v>0</v>
      </c>
      <c r="O173" s="13">
        <f t="shared" si="95"/>
        <v>0</v>
      </c>
      <c r="P173" s="13">
        <f t="shared" si="95"/>
        <v>0</v>
      </c>
      <c r="Q173" s="13">
        <f t="shared" si="95"/>
        <v>0</v>
      </c>
      <c r="R173" s="13">
        <f t="shared" si="95"/>
        <v>0</v>
      </c>
      <c r="S173" s="13">
        <f t="shared" si="95"/>
        <v>0</v>
      </c>
      <c r="T173" s="13">
        <f t="shared" si="95"/>
        <v>0</v>
      </c>
      <c r="U173" s="13">
        <f t="shared" si="95"/>
        <v>0</v>
      </c>
      <c r="V173" s="13">
        <f t="shared" si="95"/>
        <v>0</v>
      </c>
      <c r="W173" s="13">
        <f t="shared" si="95"/>
        <v>0</v>
      </c>
      <c r="X173" s="13">
        <f t="shared" si="95"/>
        <v>0</v>
      </c>
      <c r="Y173" s="13">
        <f t="shared" si="95"/>
        <v>0</v>
      </c>
      <c r="Z173" s="13">
        <f t="shared" si="95"/>
        <v>0</v>
      </c>
      <c r="AA173" s="13">
        <f t="shared" si="95"/>
        <v>0</v>
      </c>
    </row>
    <row r="174" spans="1:27" hidden="1" x14ac:dyDescent="0.25">
      <c r="A174" s="746"/>
      <c r="B174" s="58" t="s">
        <v>21</v>
      </c>
      <c r="C174" s="13">
        <f t="shared" si="87"/>
        <v>0</v>
      </c>
      <c r="D174" s="13">
        <f t="shared" ref="D174:AA174" si="96">((D12*0.5)+C30-D48)*D84*D141*D$106</f>
        <v>0</v>
      </c>
      <c r="E174" s="13">
        <f t="shared" si="96"/>
        <v>0</v>
      </c>
      <c r="F174" s="13">
        <f t="shared" si="96"/>
        <v>0</v>
      </c>
      <c r="G174" s="13">
        <f t="shared" si="96"/>
        <v>0</v>
      </c>
      <c r="H174" s="13">
        <f t="shared" si="96"/>
        <v>0</v>
      </c>
      <c r="I174" s="13">
        <f t="shared" si="96"/>
        <v>0</v>
      </c>
      <c r="J174" s="13">
        <f t="shared" si="96"/>
        <v>0</v>
      </c>
      <c r="K174" s="13">
        <f t="shared" si="96"/>
        <v>0</v>
      </c>
      <c r="L174" s="13">
        <f t="shared" si="96"/>
        <v>0</v>
      </c>
      <c r="M174" s="13">
        <f t="shared" si="96"/>
        <v>0</v>
      </c>
      <c r="N174" s="13">
        <f t="shared" si="96"/>
        <v>0</v>
      </c>
      <c r="O174" s="13">
        <f t="shared" si="96"/>
        <v>0</v>
      </c>
      <c r="P174" s="13">
        <f t="shared" si="96"/>
        <v>0</v>
      </c>
      <c r="Q174" s="13">
        <f t="shared" si="96"/>
        <v>0</v>
      </c>
      <c r="R174" s="13">
        <f t="shared" si="96"/>
        <v>0</v>
      </c>
      <c r="S174" s="13">
        <f t="shared" si="96"/>
        <v>0</v>
      </c>
      <c r="T174" s="13">
        <f t="shared" si="96"/>
        <v>0</v>
      </c>
      <c r="U174" s="13">
        <f t="shared" si="96"/>
        <v>0</v>
      </c>
      <c r="V174" s="13">
        <f t="shared" si="96"/>
        <v>0</v>
      </c>
      <c r="W174" s="13">
        <f t="shared" si="96"/>
        <v>0</v>
      </c>
      <c r="X174" s="13">
        <f t="shared" si="96"/>
        <v>0</v>
      </c>
      <c r="Y174" s="13">
        <f t="shared" si="96"/>
        <v>0</v>
      </c>
      <c r="Z174" s="13">
        <f t="shared" si="96"/>
        <v>0</v>
      </c>
      <c r="AA174" s="13">
        <f t="shared" si="96"/>
        <v>0</v>
      </c>
    </row>
    <row r="175" spans="1:27" hidden="1" x14ac:dyDescent="0.25">
      <c r="A175" s="746"/>
      <c r="B175" s="58" t="s">
        <v>22</v>
      </c>
      <c r="C175" s="13">
        <f t="shared" si="87"/>
        <v>0</v>
      </c>
      <c r="D175" s="13">
        <f t="shared" ref="D175:AA175" si="97">((D13*0.5)+C31-D49)*D85*D142*D$106</f>
        <v>0</v>
      </c>
      <c r="E175" s="13">
        <f t="shared" si="97"/>
        <v>0</v>
      </c>
      <c r="F175" s="13">
        <f t="shared" si="97"/>
        <v>0</v>
      </c>
      <c r="G175" s="13">
        <f t="shared" si="97"/>
        <v>0</v>
      </c>
      <c r="H175" s="13">
        <f t="shared" si="97"/>
        <v>0</v>
      </c>
      <c r="I175" s="13">
        <f t="shared" si="97"/>
        <v>0</v>
      </c>
      <c r="J175" s="13">
        <f t="shared" si="97"/>
        <v>0</v>
      </c>
      <c r="K175" s="13">
        <f t="shared" si="97"/>
        <v>0</v>
      </c>
      <c r="L175" s="13">
        <f t="shared" si="97"/>
        <v>0</v>
      </c>
      <c r="M175" s="13">
        <f t="shared" si="97"/>
        <v>0</v>
      </c>
      <c r="N175" s="13">
        <f t="shared" si="97"/>
        <v>0</v>
      </c>
      <c r="O175" s="13">
        <f t="shared" si="97"/>
        <v>0</v>
      </c>
      <c r="P175" s="13">
        <f t="shared" si="97"/>
        <v>0</v>
      </c>
      <c r="Q175" s="13">
        <f t="shared" si="97"/>
        <v>0</v>
      </c>
      <c r="R175" s="13">
        <f t="shared" si="97"/>
        <v>0</v>
      </c>
      <c r="S175" s="13">
        <f t="shared" si="97"/>
        <v>0</v>
      </c>
      <c r="T175" s="13">
        <f t="shared" si="97"/>
        <v>0</v>
      </c>
      <c r="U175" s="13">
        <f t="shared" si="97"/>
        <v>0</v>
      </c>
      <c r="V175" s="13">
        <f t="shared" si="97"/>
        <v>0</v>
      </c>
      <c r="W175" s="13">
        <f t="shared" si="97"/>
        <v>0</v>
      </c>
      <c r="X175" s="13">
        <f t="shared" si="97"/>
        <v>0</v>
      </c>
      <c r="Y175" s="13">
        <f t="shared" si="97"/>
        <v>0</v>
      </c>
      <c r="Z175" s="13">
        <f t="shared" si="97"/>
        <v>0</v>
      </c>
      <c r="AA175" s="13">
        <f t="shared" si="97"/>
        <v>0</v>
      </c>
    </row>
    <row r="176" spans="1:27" ht="15.75" hidden="1" customHeight="1" x14ac:dyDescent="0.25">
      <c r="A176" s="746"/>
      <c r="B176" s="58" t="s">
        <v>7</v>
      </c>
      <c r="C176" s="13">
        <f t="shared" si="87"/>
        <v>0</v>
      </c>
      <c r="D176" s="13">
        <f t="shared" ref="D176:AA176" si="98">((D14*0.5)+C32-D50)*D86*D143*D$106</f>
        <v>0</v>
      </c>
      <c r="E176" s="13">
        <f t="shared" si="98"/>
        <v>0</v>
      </c>
      <c r="F176" s="13">
        <f t="shared" si="98"/>
        <v>0</v>
      </c>
      <c r="G176" s="13">
        <f t="shared" si="98"/>
        <v>0</v>
      </c>
      <c r="H176" s="13">
        <f t="shared" si="98"/>
        <v>0</v>
      </c>
      <c r="I176" s="13">
        <f t="shared" si="98"/>
        <v>0</v>
      </c>
      <c r="J176" s="13">
        <f t="shared" si="98"/>
        <v>0</v>
      </c>
      <c r="K176" s="13">
        <f t="shared" si="98"/>
        <v>0</v>
      </c>
      <c r="L176" s="13">
        <f t="shared" si="98"/>
        <v>0</v>
      </c>
      <c r="M176" s="13">
        <f t="shared" si="98"/>
        <v>0</v>
      </c>
      <c r="N176" s="13">
        <f t="shared" si="98"/>
        <v>0</v>
      </c>
      <c r="O176" s="13">
        <f t="shared" si="98"/>
        <v>0</v>
      </c>
      <c r="P176" s="13">
        <f t="shared" si="98"/>
        <v>0</v>
      </c>
      <c r="Q176" s="13">
        <f t="shared" si="98"/>
        <v>0</v>
      </c>
      <c r="R176" s="13">
        <f t="shared" si="98"/>
        <v>0</v>
      </c>
      <c r="S176" s="13">
        <f t="shared" si="98"/>
        <v>0</v>
      </c>
      <c r="T176" s="13">
        <f t="shared" si="98"/>
        <v>0</v>
      </c>
      <c r="U176" s="13">
        <f t="shared" si="98"/>
        <v>0</v>
      </c>
      <c r="V176" s="13">
        <f t="shared" si="98"/>
        <v>0</v>
      </c>
      <c r="W176" s="13">
        <f t="shared" si="98"/>
        <v>0</v>
      </c>
      <c r="X176" s="13">
        <f t="shared" si="98"/>
        <v>0</v>
      </c>
      <c r="Y176" s="13">
        <f t="shared" si="98"/>
        <v>0</v>
      </c>
      <c r="Z176" s="13">
        <f t="shared" si="98"/>
        <v>0</v>
      </c>
      <c r="AA176" s="13">
        <f t="shared" si="98"/>
        <v>0</v>
      </c>
    </row>
    <row r="177" spans="1:27" ht="15.75" hidden="1" customHeight="1" x14ac:dyDescent="0.25">
      <c r="A177" s="746"/>
      <c r="B177" s="58" t="s">
        <v>8</v>
      </c>
      <c r="C177" s="13">
        <f t="shared" si="87"/>
        <v>0</v>
      </c>
      <c r="D177" s="13">
        <f t="shared" ref="D177:AA177" si="99">((D15*0.5)+C33-D51)*D87*D144*D$106</f>
        <v>0</v>
      </c>
      <c r="E177" s="13">
        <f t="shared" si="99"/>
        <v>0</v>
      </c>
      <c r="F177" s="13">
        <f t="shared" si="99"/>
        <v>0</v>
      </c>
      <c r="G177" s="13">
        <f t="shared" si="99"/>
        <v>0</v>
      </c>
      <c r="H177" s="13">
        <f t="shared" si="99"/>
        <v>0</v>
      </c>
      <c r="I177" s="13">
        <f t="shared" si="99"/>
        <v>0</v>
      </c>
      <c r="J177" s="13">
        <f t="shared" si="99"/>
        <v>0</v>
      </c>
      <c r="K177" s="13">
        <f t="shared" si="99"/>
        <v>0</v>
      </c>
      <c r="L177" s="13">
        <f t="shared" si="99"/>
        <v>0</v>
      </c>
      <c r="M177" s="13">
        <f t="shared" si="99"/>
        <v>0</v>
      </c>
      <c r="N177" s="13">
        <f t="shared" si="99"/>
        <v>0</v>
      </c>
      <c r="O177" s="13">
        <f t="shared" si="99"/>
        <v>0</v>
      </c>
      <c r="P177" s="13">
        <f t="shared" si="99"/>
        <v>0</v>
      </c>
      <c r="Q177" s="13">
        <f t="shared" si="99"/>
        <v>0</v>
      </c>
      <c r="R177" s="13">
        <f t="shared" si="99"/>
        <v>0</v>
      </c>
      <c r="S177" s="13">
        <f t="shared" si="99"/>
        <v>0</v>
      </c>
      <c r="T177" s="13">
        <f t="shared" si="99"/>
        <v>0</v>
      </c>
      <c r="U177" s="13">
        <f t="shared" si="99"/>
        <v>0</v>
      </c>
      <c r="V177" s="13">
        <f t="shared" si="99"/>
        <v>0</v>
      </c>
      <c r="W177" s="13">
        <f t="shared" si="99"/>
        <v>0</v>
      </c>
      <c r="X177" s="13">
        <f t="shared" si="99"/>
        <v>0</v>
      </c>
      <c r="Y177" s="13">
        <f t="shared" si="99"/>
        <v>0</v>
      </c>
      <c r="Z177" s="13">
        <f t="shared" si="99"/>
        <v>0</v>
      </c>
      <c r="AA177" s="13">
        <f t="shared" si="99"/>
        <v>0</v>
      </c>
    </row>
    <row r="178" spans="1:27" ht="15.75" hidden="1" customHeight="1" x14ac:dyDescent="0.25">
      <c r="A178" s="746"/>
      <c r="B178" s="8"/>
      <c r="C178" s="2"/>
      <c r="D178" s="2"/>
      <c r="E178" s="2"/>
      <c r="F178" s="2"/>
      <c r="G178" s="2"/>
      <c r="H178" s="2"/>
      <c r="I178" s="2"/>
      <c r="J178" s="2"/>
      <c r="K178" s="2"/>
      <c r="L178" s="2"/>
      <c r="M178" s="2"/>
      <c r="N178" s="2"/>
      <c r="O178" s="2"/>
      <c r="P178" s="2"/>
      <c r="Q178" s="2"/>
      <c r="R178" s="2"/>
      <c r="S178" s="2"/>
      <c r="T178" s="2"/>
      <c r="U178" s="2"/>
      <c r="V178" s="2"/>
      <c r="W178" s="2"/>
      <c r="X178" s="2"/>
      <c r="Y178" s="2"/>
      <c r="Z178" s="2"/>
      <c r="AA178" s="2"/>
    </row>
    <row r="179" spans="1:27" ht="15.75" hidden="1" customHeight="1" x14ac:dyDescent="0.25">
      <c r="A179" s="746"/>
      <c r="B179" s="168" t="s">
        <v>24</v>
      </c>
      <c r="C179" s="13">
        <f>SUM(C165:C178)</f>
        <v>0</v>
      </c>
      <c r="D179" s="13">
        <f>SUM(D165:D178)</f>
        <v>0</v>
      </c>
      <c r="E179" s="13">
        <f t="shared" ref="E179:AA179" si="100">SUM(E165:E178)</f>
        <v>0</v>
      </c>
      <c r="F179" s="13">
        <f t="shared" si="100"/>
        <v>0</v>
      </c>
      <c r="G179" s="13">
        <f t="shared" si="100"/>
        <v>0</v>
      </c>
      <c r="H179" s="13">
        <f t="shared" si="100"/>
        <v>0</v>
      </c>
      <c r="I179" s="13">
        <f t="shared" si="100"/>
        <v>0</v>
      </c>
      <c r="J179" s="13">
        <f t="shared" si="100"/>
        <v>0</v>
      </c>
      <c r="K179" s="13">
        <f t="shared" si="100"/>
        <v>0</v>
      </c>
      <c r="L179" s="13">
        <f t="shared" si="100"/>
        <v>0</v>
      </c>
      <c r="M179" s="13">
        <f t="shared" si="100"/>
        <v>0</v>
      </c>
      <c r="N179" s="13">
        <f t="shared" si="100"/>
        <v>0</v>
      </c>
      <c r="O179" s="13">
        <f t="shared" si="100"/>
        <v>0</v>
      </c>
      <c r="P179" s="13">
        <f t="shared" si="100"/>
        <v>0</v>
      </c>
      <c r="Q179" s="13">
        <f t="shared" si="100"/>
        <v>0</v>
      </c>
      <c r="R179" s="13">
        <f t="shared" si="100"/>
        <v>0</v>
      </c>
      <c r="S179" s="13">
        <f t="shared" si="100"/>
        <v>0</v>
      </c>
      <c r="T179" s="13">
        <f t="shared" si="100"/>
        <v>0</v>
      </c>
      <c r="U179" s="13">
        <f t="shared" si="100"/>
        <v>0</v>
      </c>
      <c r="V179" s="13">
        <f t="shared" si="100"/>
        <v>0</v>
      </c>
      <c r="W179" s="13">
        <f t="shared" si="100"/>
        <v>0</v>
      </c>
      <c r="X179" s="13">
        <f t="shared" si="100"/>
        <v>0</v>
      </c>
      <c r="Y179" s="13">
        <f t="shared" si="100"/>
        <v>0</v>
      </c>
      <c r="Z179" s="13">
        <f t="shared" si="100"/>
        <v>0</v>
      </c>
      <c r="AA179" s="13">
        <f t="shared" si="100"/>
        <v>0</v>
      </c>
    </row>
    <row r="180" spans="1:27" ht="16.5" hidden="1" customHeight="1" x14ac:dyDescent="0.25">
      <c r="A180" s="747"/>
      <c r="B180" s="94" t="s">
        <v>25</v>
      </c>
      <c r="C180" s="14">
        <f>C179</f>
        <v>0</v>
      </c>
      <c r="D180" s="14">
        <f>C180+D179</f>
        <v>0</v>
      </c>
      <c r="E180" s="14">
        <f t="shared" ref="E180:AA180" si="101">D180+E179</f>
        <v>0</v>
      </c>
      <c r="F180" s="14">
        <f t="shared" si="101"/>
        <v>0</v>
      </c>
      <c r="G180" s="14">
        <f t="shared" si="101"/>
        <v>0</v>
      </c>
      <c r="H180" s="14">
        <f t="shared" si="101"/>
        <v>0</v>
      </c>
      <c r="I180" s="14">
        <f t="shared" si="101"/>
        <v>0</v>
      </c>
      <c r="J180" s="14">
        <f t="shared" si="101"/>
        <v>0</v>
      </c>
      <c r="K180" s="14">
        <f t="shared" si="101"/>
        <v>0</v>
      </c>
      <c r="L180" s="14">
        <f t="shared" si="101"/>
        <v>0</v>
      </c>
      <c r="M180" s="14">
        <f t="shared" si="101"/>
        <v>0</v>
      </c>
      <c r="N180" s="14">
        <f t="shared" si="101"/>
        <v>0</v>
      </c>
      <c r="O180" s="14">
        <f t="shared" si="101"/>
        <v>0</v>
      </c>
      <c r="P180" s="14">
        <f t="shared" si="101"/>
        <v>0</v>
      </c>
      <c r="Q180" s="14">
        <f t="shared" si="101"/>
        <v>0</v>
      </c>
      <c r="R180" s="14">
        <f t="shared" si="101"/>
        <v>0</v>
      </c>
      <c r="S180" s="14">
        <f t="shared" si="101"/>
        <v>0</v>
      </c>
      <c r="T180" s="14">
        <f t="shared" si="101"/>
        <v>0</v>
      </c>
      <c r="U180" s="14">
        <f t="shared" si="101"/>
        <v>0</v>
      </c>
      <c r="V180" s="14">
        <f t="shared" si="101"/>
        <v>0</v>
      </c>
      <c r="W180" s="14">
        <f t="shared" si="101"/>
        <v>0</v>
      </c>
      <c r="X180" s="14">
        <f t="shared" si="101"/>
        <v>0</v>
      </c>
      <c r="Y180" s="14">
        <f t="shared" si="101"/>
        <v>0</v>
      </c>
      <c r="Z180" s="14">
        <f t="shared" si="101"/>
        <v>0</v>
      </c>
      <c r="AA180" s="14">
        <f t="shared" si="101"/>
        <v>0</v>
      </c>
    </row>
    <row r="181" spans="1:27" hidden="1" x14ac:dyDescent="0.25">
      <c r="A181" s="68"/>
      <c r="B181" s="68"/>
      <c r="C181" s="71"/>
      <c r="D181" s="71"/>
      <c r="E181" s="71"/>
      <c r="F181" s="71"/>
      <c r="G181" s="71"/>
      <c r="H181" s="71"/>
      <c r="I181" s="71"/>
      <c r="J181" s="71"/>
      <c r="K181" s="71"/>
      <c r="L181" s="71"/>
      <c r="M181" s="71"/>
      <c r="N181" s="71"/>
    </row>
    <row r="182" spans="1:27" hidden="1" x14ac:dyDescent="0.25">
      <c r="A182" s="68"/>
      <c r="B182" s="68"/>
      <c r="C182" s="71"/>
      <c r="D182" s="71"/>
      <c r="E182" s="71"/>
      <c r="F182" s="71"/>
      <c r="G182" s="71"/>
      <c r="H182" s="71"/>
      <c r="I182" s="71"/>
      <c r="J182" s="71"/>
      <c r="K182" s="71"/>
      <c r="L182" s="71"/>
      <c r="M182" s="71"/>
      <c r="N182" s="71"/>
    </row>
    <row r="183" spans="1:27" ht="16.5" hidden="1" thickBot="1" x14ac:dyDescent="0.3">
      <c r="A183" s="745" t="s">
        <v>115</v>
      </c>
      <c r="B183" s="346" t="s">
        <v>111</v>
      </c>
      <c r="C183" s="102">
        <f>C$2</f>
        <v>45658</v>
      </c>
      <c r="D183" s="102">
        <f t="shared" ref="D183:AA183" si="102">D$2</f>
        <v>45689</v>
      </c>
      <c r="E183" s="102">
        <f t="shared" si="102"/>
        <v>45717</v>
      </c>
      <c r="F183" s="102">
        <f t="shared" si="102"/>
        <v>45748</v>
      </c>
      <c r="G183" s="102">
        <f t="shared" si="102"/>
        <v>45778</v>
      </c>
      <c r="H183" s="102">
        <f t="shared" si="102"/>
        <v>45809</v>
      </c>
      <c r="I183" s="102">
        <f t="shared" si="102"/>
        <v>45839</v>
      </c>
      <c r="J183" s="102">
        <f t="shared" si="102"/>
        <v>45870</v>
      </c>
      <c r="K183" s="102">
        <f t="shared" si="102"/>
        <v>45901</v>
      </c>
      <c r="L183" s="102">
        <f t="shared" si="102"/>
        <v>45931</v>
      </c>
      <c r="M183" s="102">
        <f t="shared" si="102"/>
        <v>45962</v>
      </c>
      <c r="N183" s="102">
        <f t="shared" si="102"/>
        <v>45992</v>
      </c>
      <c r="O183" s="102">
        <f t="shared" si="102"/>
        <v>46023</v>
      </c>
      <c r="P183" s="102">
        <f t="shared" si="102"/>
        <v>46054</v>
      </c>
      <c r="Q183" s="102">
        <f t="shared" si="102"/>
        <v>46082</v>
      </c>
      <c r="R183" s="102">
        <f t="shared" si="102"/>
        <v>46113</v>
      </c>
      <c r="S183" s="102">
        <f t="shared" si="102"/>
        <v>46143</v>
      </c>
      <c r="T183" s="102">
        <f t="shared" si="102"/>
        <v>46174</v>
      </c>
      <c r="U183" s="102">
        <f t="shared" si="102"/>
        <v>46204</v>
      </c>
      <c r="V183" s="102">
        <f t="shared" si="102"/>
        <v>46235</v>
      </c>
      <c r="W183" s="102">
        <f t="shared" si="102"/>
        <v>46266</v>
      </c>
      <c r="X183" s="102">
        <f t="shared" si="102"/>
        <v>46296</v>
      </c>
      <c r="Y183" s="102">
        <f t="shared" si="102"/>
        <v>46327</v>
      </c>
      <c r="Z183" s="102">
        <f t="shared" si="102"/>
        <v>46357</v>
      </c>
      <c r="AA183" s="102">
        <f t="shared" si="102"/>
        <v>46388</v>
      </c>
    </row>
    <row r="184" spans="1:27" hidden="1" x14ac:dyDescent="0.25">
      <c r="A184" s="746"/>
      <c r="B184" s="340" t="s">
        <v>18</v>
      </c>
      <c r="C184" s="13">
        <f>((C3*0.5)-C39)*C75*C149*C$106</f>
        <v>0</v>
      </c>
      <c r="D184" s="13">
        <f>((D3*0.5)+C21-D39)*D75*D149*D$106</f>
        <v>0</v>
      </c>
      <c r="E184" s="13">
        <f t="shared" ref="E184:AA184" si="103">((E3*0.5)+D21-E39)*E75*E149*E$106</f>
        <v>0</v>
      </c>
      <c r="F184" s="13">
        <f t="shared" si="103"/>
        <v>0</v>
      </c>
      <c r="G184" s="13">
        <f t="shared" si="103"/>
        <v>0</v>
      </c>
      <c r="H184" s="13">
        <f t="shared" si="103"/>
        <v>0</v>
      </c>
      <c r="I184" s="13">
        <f t="shared" si="103"/>
        <v>0</v>
      </c>
      <c r="J184" s="13">
        <f t="shared" si="103"/>
        <v>0</v>
      </c>
      <c r="K184" s="13">
        <f t="shared" si="103"/>
        <v>0</v>
      </c>
      <c r="L184" s="13">
        <f t="shared" si="103"/>
        <v>0</v>
      </c>
      <c r="M184" s="13">
        <f t="shared" si="103"/>
        <v>0</v>
      </c>
      <c r="N184" s="13">
        <f t="shared" si="103"/>
        <v>0</v>
      </c>
      <c r="O184" s="13">
        <f t="shared" si="103"/>
        <v>0</v>
      </c>
      <c r="P184" s="13">
        <f t="shared" si="103"/>
        <v>0</v>
      </c>
      <c r="Q184" s="13">
        <f t="shared" si="103"/>
        <v>0</v>
      </c>
      <c r="R184" s="13">
        <f t="shared" si="103"/>
        <v>0</v>
      </c>
      <c r="S184" s="13">
        <f t="shared" si="103"/>
        <v>0</v>
      </c>
      <c r="T184" s="13">
        <f t="shared" si="103"/>
        <v>0</v>
      </c>
      <c r="U184" s="13">
        <f t="shared" si="103"/>
        <v>0</v>
      </c>
      <c r="V184" s="13">
        <f t="shared" si="103"/>
        <v>0</v>
      </c>
      <c r="W184" s="13">
        <f t="shared" si="103"/>
        <v>0</v>
      </c>
      <c r="X184" s="13">
        <f t="shared" si="103"/>
        <v>0</v>
      </c>
      <c r="Y184" s="13">
        <f t="shared" si="103"/>
        <v>0</v>
      </c>
      <c r="Z184" s="13">
        <f t="shared" si="103"/>
        <v>0</v>
      </c>
      <c r="AA184" s="13">
        <f t="shared" si="103"/>
        <v>0</v>
      </c>
    </row>
    <row r="185" spans="1:27" hidden="1" x14ac:dyDescent="0.25">
      <c r="A185" s="746"/>
      <c r="B185" s="169" t="s">
        <v>0</v>
      </c>
      <c r="C185" s="13">
        <f t="shared" ref="C185:C196" si="104">((C4*0.5)-C40)*C76*C150*C$106</f>
        <v>0</v>
      </c>
      <c r="D185" s="13">
        <f t="shared" ref="D185:AA185" si="105">((D4*0.5)+C22-D40)*D76*D150*D$106</f>
        <v>0</v>
      </c>
      <c r="E185" s="13">
        <f t="shared" si="105"/>
        <v>0</v>
      </c>
      <c r="F185" s="13">
        <f t="shared" si="105"/>
        <v>0</v>
      </c>
      <c r="G185" s="13">
        <f t="shared" si="105"/>
        <v>0</v>
      </c>
      <c r="H185" s="13">
        <f t="shared" si="105"/>
        <v>0</v>
      </c>
      <c r="I185" s="13">
        <f t="shared" si="105"/>
        <v>0</v>
      </c>
      <c r="J185" s="13">
        <f t="shared" si="105"/>
        <v>0</v>
      </c>
      <c r="K185" s="13">
        <f t="shared" si="105"/>
        <v>0</v>
      </c>
      <c r="L185" s="13">
        <f t="shared" si="105"/>
        <v>0</v>
      </c>
      <c r="M185" s="13">
        <f t="shared" si="105"/>
        <v>0</v>
      </c>
      <c r="N185" s="13">
        <f t="shared" si="105"/>
        <v>0</v>
      </c>
      <c r="O185" s="13">
        <f t="shared" si="105"/>
        <v>0</v>
      </c>
      <c r="P185" s="13">
        <f t="shared" si="105"/>
        <v>0</v>
      </c>
      <c r="Q185" s="13">
        <f t="shared" si="105"/>
        <v>0</v>
      </c>
      <c r="R185" s="13">
        <f t="shared" si="105"/>
        <v>0</v>
      </c>
      <c r="S185" s="13">
        <f t="shared" si="105"/>
        <v>0</v>
      </c>
      <c r="T185" s="13">
        <f t="shared" si="105"/>
        <v>0</v>
      </c>
      <c r="U185" s="13">
        <f t="shared" si="105"/>
        <v>0</v>
      </c>
      <c r="V185" s="13">
        <f t="shared" si="105"/>
        <v>0</v>
      </c>
      <c r="W185" s="13">
        <f t="shared" si="105"/>
        <v>0</v>
      </c>
      <c r="X185" s="13">
        <f t="shared" si="105"/>
        <v>0</v>
      </c>
      <c r="Y185" s="13">
        <f t="shared" si="105"/>
        <v>0</v>
      </c>
      <c r="Z185" s="13">
        <f t="shared" si="105"/>
        <v>0</v>
      </c>
      <c r="AA185" s="13">
        <f t="shared" si="105"/>
        <v>0</v>
      </c>
    </row>
    <row r="186" spans="1:27" hidden="1" x14ac:dyDescent="0.25">
      <c r="A186" s="746"/>
      <c r="B186" s="169" t="s">
        <v>19</v>
      </c>
      <c r="C186" s="13">
        <f t="shared" si="104"/>
        <v>0</v>
      </c>
      <c r="D186" s="13">
        <f t="shared" ref="D186:AA186" si="106">((D5*0.5)+C23-D41)*D77*D151*D$106</f>
        <v>0</v>
      </c>
      <c r="E186" s="13">
        <f t="shared" si="106"/>
        <v>0</v>
      </c>
      <c r="F186" s="13">
        <f t="shared" si="106"/>
        <v>0</v>
      </c>
      <c r="G186" s="13">
        <f t="shared" si="106"/>
        <v>0</v>
      </c>
      <c r="H186" s="13">
        <f t="shared" si="106"/>
        <v>0</v>
      </c>
      <c r="I186" s="13">
        <f t="shared" si="106"/>
        <v>0</v>
      </c>
      <c r="J186" s="13">
        <f t="shared" si="106"/>
        <v>0</v>
      </c>
      <c r="K186" s="13">
        <f t="shared" si="106"/>
        <v>0</v>
      </c>
      <c r="L186" s="13">
        <f t="shared" si="106"/>
        <v>0</v>
      </c>
      <c r="M186" s="13">
        <f t="shared" si="106"/>
        <v>0</v>
      </c>
      <c r="N186" s="13">
        <f t="shared" si="106"/>
        <v>0</v>
      </c>
      <c r="O186" s="13">
        <f t="shared" si="106"/>
        <v>0</v>
      </c>
      <c r="P186" s="13">
        <f t="shared" si="106"/>
        <v>0</v>
      </c>
      <c r="Q186" s="13">
        <f t="shared" si="106"/>
        <v>0</v>
      </c>
      <c r="R186" s="13">
        <f t="shared" si="106"/>
        <v>0</v>
      </c>
      <c r="S186" s="13">
        <f t="shared" si="106"/>
        <v>0</v>
      </c>
      <c r="T186" s="13">
        <f t="shared" si="106"/>
        <v>0</v>
      </c>
      <c r="U186" s="13">
        <f t="shared" si="106"/>
        <v>0</v>
      </c>
      <c r="V186" s="13">
        <f t="shared" si="106"/>
        <v>0</v>
      </c>
      <c r="W186" s="13">
        <f t="shared" si="106"/>
        <v>0</v>
      </c>
      <c r="X186" s="13">
        <f t="shared" si="106"/>
        <v>0</v>
      </c>
      <c r="Y186" s="13">
        <f t="shared" si="106"/>
        <v>0</v>
      </c>
      <c r="Z186" s="13">
        <f t="shared" si="106"/>
        <v>0</v>
      </c>
      <c r="AA186" s="13">
        <f t="shared" si="106"/>
        <v>0</v>
      </c>
    </row>
    <row r="187" spans="1:27" hidden="1" x14ac:dyDescent="0.25">
      <c r="A187" s="746"/>
      <c r="B187" s="169" t="s">
        <v>1</v>
      </c>
      <c r="C187" s="13">
        <f t="shared" si="104"/>
        <v>0</v>
      </c>
      <c r="D187" s="13">
        <f t="shared" ref="D187:AA187" si="107">((D6*0.5)+C24-D42)*D78*D152*D$106</f>
        <v>0</v>
      </c>
      <c r="E187" s="13">
        <f t="shared" si="107"/>
        <v>0</v>
      </c>
      <c r="F187" s="13">
        <f t="shared" si="107"/>
        <v>0</v>
      </c>
      <c r="G187" s="13">
        <f t="shared" si="107"/>
        <v>0</v>
      </c>
      <c r="H187" s="13">
        <f t="shared" si="107"/>
        <v>0</v>
      </c>
      <c r="I187" s="13">
        <f t="shared" si="107"/>
        <v>0</v>
      </c>
      <c r="J187" s="13">
        <f t="shared" si="107"/>
        <v>0</v>
      </c>
      <c r="K187" s="13">
        <f t="shared" si="107"/>
        <v>0</v>
      </c>
      <c r="L187" s="13">
        <f t="shared" si="107"/>
        <v>0</v>
      </c>
      <c r="M187" s="13">
        <f t="shared" si="107"/>
        <v>0</v>
      </c>
      <c r="N187" s="13">
        <f t="shared" si="107"/>
        <v>0</v>
      </c>
      <c r="O187" s="13">
        <f t="shared" si="107"/>
        <v>0</v>
      </c>
      <c r="P187" s="13">
        <f t="shared" si="107"/>
        <v>0</v>
      </c>
      <c r="Q187" s="13">
        <f t="shared" si="107"/>
        <v>0</v>
      </c>
      <c r="R187" s="13">
        <f t="shared" si="107"/>
        <v>0</v>
      </c>
      <c r="S187" s="13">
        <f t="shared" si="107"/>
        <v>0</v>
      </c>
      <c r="T187" s="13">
        <f t="shared" si="107"/>
        <v>0</v>
      </c>
      <c r="U187" s="13">
        <f t="shared" si="107"/>
        <v>0</v>
      </c>
      <c r="V187" s="13">
        <f t="shared" si="107"/>
        <v>0</v>
      </c>
      <c r="W187" s="13">
        <f t="shared" si="107"/>
        <v>0</v>
      </c>
      <c r="X187" s="13">
        <f t="shared" si="107"/>
        <v>0</v>
      </c>
      <c r="Y187" s="13">
        <f t="shared" si="107"/>
        <v>0</v>
      </c>
      <c r="Z187" s="13">
        <f t="shared" si="107"/>
        <v>0</v>
      </c>
      <c r="AA187" s="13">
        <f t="shared" si="107"/>
        <v>0</v>
      </c>
    </row>
    <row r="188" spans="1:27" hidden="1" x14ac:dyDescent="0.25">
      <c r="A188" s="746"/>
      <c r="B188" s="169" t="s">
        <v>20</v>
      </c>
      <c r="C188" s="13">
        <f t="shared" si="104"/>
        <v>0</v>
      </c>
      <c r="D188" s="13">
        <f t="shared" ref="D188:AA188" si="108">((D7*0.5)+C25-D43)*D79*D153*D$106</f>
        <v>0</v>
      </c>
      <c r="E188" s="13">
        <f t="shared" si="108"/>
        <v>0</v>
      </c>
      <c r="F188" s="13">
        <f t="shared" si="108"/>
        <v>0</v>
      </c>
      <c r="G188" s="13">
        <f t="shared" si="108"/>
        <v>0</v>
      </c>
      <c r="H188" s="13">
        <f t="shared" si="108"/>
        <v>0</v>
      </c>
      <c r="I188" s="13">
        <f t="shared" si="108"/>
        <v>0</v>
      </c>
      <c r="J188" s="13">
        <f t="shared" si="108"/>
        <v>0</v>
      </c>
      <c r="K188" s="13">
        <f t="shared" si="108"/>
        <v>0</v>
      </c>
      <c r="L188" s="13">
        <f t="shared" si="108"/>
        <v>0</v>
      </c>
      <c r="M188" s="13">
        <f t="shared" si="108"/>
        <v>0</v>
      </c>
      <c r="N188" s="13">
        <f t="shared" si="108"/>
        <v>0</v>
      </c>
      <c r="O188" s="13">
        <f t="shared" si="108"/>
        <v>0</v>
      </c>
      <c r="P188" s="13">
        <f t="shared" si="108"/>
        <v>0</v>
      </c>
      <c r="Q188" s="13">
        <f t="shared" si="108"/>
        <v>0</v>
      </c>
      <c r="R188" s="13">
        <f t="shared" si="108"/>
        <v>0</v>
      </c>
      <c r="S188" s="13">
        <f t="shared" si="108"/>
        <v>0</v>
      </c>
      <c r="T188" s="13">
        <f t="shared" si="108"/>
        <v>0</v>
      </c>
      <c r="U188" s="13">
        <f t="shared" si="108"/>
        <v>0</v>
      </c>
      <c r="V188" s="13">
        <f t="shared" si="108"/>
        <v>0</v>
      </c>
      <c r="W188" s="13">
        <f t="shared" si="108"/>
        <v>0</v>
      </c>
      <c r="X188" s="13">
        <f t="shared" si="108"/>
        <v>0</v>
      </c>
      <c r="Y188" s="13">
        <f t="shared" si="108"/>
        <v>0</v>
      </c>
      <c r="Z188" s="13">
        <f t="shared" si="108"/>
        <v>0</v>
      </c>
      <c r="AA188" s="13">
        <f t="shared" si="108"/>
        <v>0</v>
      </c>
    </row>
    <row r="189" spans="1:27" hidden="1" x14ac:dyDescent="0.25">
      <c r="A189" s="746"/>
      <c r="B189" s="58" t="s">
        <v>9</v>
      </c>
      <c r="C189" s="13">
        <f t="shared" si="104"/>
        <v>0</v>
      </c>
      <c r="D189" s="13">
        <f t="shared" ref="D189:AA189" si="109">((D8*0.5)+C26-D44)*D80*D154*D$106</f>
        <v>0</v>
      </c>
      <c r="E189" s="13">
        <f t="shared" si="109"/>
        <v>0</v>
      </c>
      <c r="F189" s="13">
        <f t="shared" si="109"/>
        <v>0</v>
      </c>
      <c r="G189" s="13">
        <f t="shared" si="109"/>
        <v>0</v>
      </c>
      <c r="H189" s="13">
        <f t="shared" si="109"/>
        <v>0</v>
      </c>
      <c r="I189" s="13">
        <f t="shared" si="109"/>
        <v>0</v>
      </c>
      <c r="J189" s="13">
        <f t="shared" si="109"/>
        <v>0</v>
      </c>
      <c r="K189" s="13">
        <f t="shared" si="109"/>
        <v>0</v>
      </c>
      <c r="L189" s="13">
        <f t="shared" si="109"/>
        <v>0</v>
      </c>
      <c r="M189" s="13">
        <f t="shared" si="109"/>
        <v>0</v>
      </c>
      <c r="N189" s="13">
        <f t="shared" si="109"/>
        <v>0</v>
      </c>
      <c r="O189" s="13">
        <f t="shared" si="109"/>
        <v>0</v>
      </c>
      <c r="P189" s="13">
        <f t="shared" si="109"/>
        <v>0</v>
      </c>
      <c r="Q189" s="13">
        <f t="shared" si="109"/>
        <v>0</v>
      </c>
      <c r="R189" s="13">
        <f t="shared" si="109"/>
        <v>0</v>
      </c>
      <c r="S189" s="13">
        <f t="shared" si="109"/>
        <v>0</v>
      </c>
      <c r="T189" s="13">
        <f t="shared" si="109"/>
        <v>0</v>
      </c>
      <c r="U189" s="13">
        <f t="shared" si="109"/>
        <v>0</v>
      </c>
      <c r="V189" s="13">
        <f t="shared" si="109"/>
        <v>0</v>
      </c>
      <c r="W189" s="13">
        <f t="shared" si="109"/>
        <v>0</v>
      </c>
      <c r="X189" s="13">
        <f t="shared" si="109"/>
        <v>0</v>
      </c>
      <c r="Y189" s="13">
        <f t="shared" si="109"/>
        <v>0</v>
      </c>
      <c r="Z189" s="13">
        <f t="shared" si="109"/>
        <v>0</v>
      </c>
      <c r="AA189" s="13">
        <f t="shared" si="109"/>
        <v>0</v>
      </c>
    </row>
    <row r="190" spans="1:27" hidden="1" x14ac:dyDescent="0.25">
      <c r="A190" s="746"/>
      <c r="B190" s="58" t="s">
        <v>3</v>
      </c>
      <c r="C190" s="13">
        <f t="shared" si="104"/>
        <v>0</v>
      </c>
      <c r="D190" s="13">
        <f t="shared" ref="D190:AA190" si="110">((D9*0.5)+C27-D45)*D81*D155*D$106</f>
        <v>0</v>
      </c>
      <c r="E190" s="13">
        <f t="shared" si="110"/>
        <v>0</v>
      </c>
      <c r="F190" s="13">
        <f t="shared" si="110"/>
        <v>0</v>
      </c>
      <c r="G190" s="13">
        <f t="shared" si="110"/>
        <v>0</v>
      </c>
      <c r="H190" s="13">
        <f t="shared" si="110"/>
        <v>0</v>
      </c>
      <c r="I190" s="13">
        <f t="shared" si="110"/>
        <v>0</v>
      </c>
      <c r="J190" s="13">
        <f t="shared" si="110"/>
        <v>0</v>
      </c>
      <c r="K190" s="13">
        <f t="shared" si="110"/>
        <v>0</v>
      </c>
      <c r="L190" s="13">
        <f t="shared" si="110"/>
        <v>0</v>
      </c>
      <c r="M190" s="13">
        <f t="shared" si="110"/>
        <v>0</v>
      </c>
      <c r="N190" s="13">
        <f t="shared" si="110"/>
        <v>0</v>
      </c>
      <c r="O190" s="13">
        <f t="shared" si="110"/>
        <v>0</v>
      </c>
      <c r="P190" s="13">
        <f t="shared" si="110"/>
        <v>0</v>
      </c>
      <c r="Q190" s="13">
        <f t="shared" si="110"/>
        <v>0</v>
      </c>
      <c r="R190" s="13">
        <f t="shared" si="110"/>
        <v>0</v>
      </c>
      <c r="S190" s="13">
        <f t="shared" si="110"/>
        <v>0</v>
      </c>
      <c r="T190" s="13">
        <f t="shared" si="110"/>
        <v>0</v>
      </c>
      <c r="U190" s="13">
        <f t="shared" si="110"/>
        <v>0</v>
      </c>
      <c r="V190" s="13">
        <f t="shared" si="110"/>
        <v>0</v>
      </c>
      <c r="W190" s="13">
        <f t="shared" si="110"/>
        <v>0</v>
      </c>
      <c r="X190" s="13">
        <f t="shared" si="110"/>
        <v>0</v>
      </c>
      <c r="Y190" s="13">
        <f t="shared" si="110"/>
        <v>0</v>
      </c>
      <c r="Z190" s="13">
        <f t="shared" si="110"/>
        <v>0</v>
      </c>
      <c r="AA190" s="13">
        <f t="shared" si="110"/>
        <v>0</v>
      </c>
    </row>
    <row r="191" spans="1:27" ht="15.75" hidden="1" customHeight="1" x14ac:dyDescent="0.25">
      <c r="A191" s="746"/>
      <c r="B191" s="58" t="s">
        <v>4</v>
      </c>
      <c r="C191" s="13">
        <f t="shared" si="104"/>
        <v>0</v>
      </c>
      <c r="D191" s="13">
        <f t="shared" ref="D191:AA191" si="111">((D10*0.5)+C28-D46)*D82*D156*D$106</f>
        <v>0</v>
      </c>
      <c r="E191" s="13">
        <f t="shared" si="111"/>
        <v>0</v>
      </c>
      <c r="F191" s="13">
        <f t="shared" si="111"/>
        <v>0</v>
      </c>
      <c r="G191" s="13">
        <f t="shared" si="111"/>
        <v>0</v>
      </c>
      <c r="H191" s="13">
        <f t="shared" si="111"/>
        <v>0</v>
      </c>
      <c r="I191" s="13">
        <f t="shared" si="111"/>
        <v>0</v>
      </c>
      <c r="J191" s="13">
        <f t="shared" si="111"/>
        <v>0</v>
      </c>
      <c r="K191" s="13">
        <f t="shared" si="111"/>
        <v>0</v>
      </c>
      <c r="L191" s="13">
        <f t="shared" si="111"/>
        <v>0</v>
      </c>
      <c r="M191" s="13">
        <f t="shared" si="111"/>
        <v>0</v>
      </c>
      <c r="N191" s="13">
        <f t="shared" si="111"/>
        <v>0</v>
      </c>
      <c r="O191" s="13">
        <f t="shared" si="111"/>
        <v>0</v>
      </c>
      <c r="P191" s="13">
        <f t="shared" si="111"/>
        <v>0</v>
      </c>
      <c r="Q191" s="13">
        <f t="shared" si="111"/>
        <v>0</v>
      </c>
      <c r="R191" s="13">
        <f t="shared" si="111"/>
        <v>0</v>
      </c>
      <c r="S191" s="13">
        <f t="shared" si="111"/>
        <v>0</v>
      </c>
      <c r="T191" s="13">
        <f t="shared" si="111"/>
        <v>0</v>
      </c>
      <c r="U191" s="13">
        <f t="shared" si="111"/>
        <v>0</v>
      </c>
      <c r="V191" s="13">
        <f t="shared" si="111"/>
        <v>0</v>
      </c>
      <c r="W191" s="13">
        <f t="shared" si="111"/>
        <v>0</v>
      </c>
      <c r="X191" s="13">
        <f t="shared" si="111"/>
        <v>0</v>
      </c>
      <c r="Y191" s="13">
        <f t="shared" si="111"/>
        <v>0</v>
      </c>
      <c r="Z191" s="13">
        <f t="shared" si="111"/>
        <v>0</v>
      </c>
      <c r="AA191" s="13">
        <f t="shared" si="111"/>
        <v>0</v>
      </c>
    </row>
    <row r="192" spans="1:27" hidden="1" x14ac:dyDescent="0.25">
      <c r="A192" s="746"/>
      <c r="B192" s="58" t="s">
        <v>5</v>
      </c>
      <c r="C192" s="13">
        <f t="shared" si="104"/>
        <v>0</v>
      </c>
      <c r="D192" s="13">
        <f t="shared" ref="D192:AA192" si="112">((D11*0.5)+C29-D47)*D83*D157*D$106</f>
        <v>0</v>
      </c>
      <c r="E192" s="13">
        <f t="shared" si="112"/>
        <v>0</v>
      </c>
      <c r="F192" s="13">
        <f t="shared" si="112"/>
        <v>0</v>
      </c>
      <c r="G192" s="13">
        <f t="shared" si="112"/>
        <v>0</v>
      </c>
      <c r="H192" s="13">
        <f t="shared" si="112"/>
        <v>0</v>
      </c>
      <c r="I192" s="13">
        <f t="shared" si="112"/>
        <v>0</v>
      </c>
      <c r="J192" s="13">
        <f t="shared" si="112"/>
        <v>0</v>
      </c>
      <c r="K192" s="13">
        <f t="shared" si="112"/>
        <v>0</v>
      </c>
      <c r="L192" s="13">
        <f t="shared" si="112"/>
        <v>0</v>
      </c>
      <c r="M192" s="13">
        <f t="shared" si="112"/>
        <v>0</v>
      </c>
      <c r="N192" s="13">
        <f t="shared" si="112"/>
        <v>0</v>
      </c>
      <c r="O192" s="13">
        <f t="shared" si="112"/>
        <v>0</v>
      </c>
      <c r="P192" s="13">
        <f t="shared" si="112"/>
        <v>0</v>
      </c>
      <c r="Q192" s="13">
        <f t="shared" si="112"/>
        <v>0</v>
      </c>
      <c r="R192" s="13">
        <f t="shared" si="112"/>
        <v>0</v>
      </c>
      <c r="S192" s="13">
        <f t="shared" si="112"/>
        <v>0</v>
      </c>
      <c r="T192" s="13">
        <f t="shared" si="112"/>
        <v>0</v>
      </c>
      <c r="U192" s="13">
        <f t="shared" si="112"/>
        <v>0</v>
      </c>
      <c r="V192" s="13">
        <f t="shared" si="112"/>
        <v>0</v>
      </c>
      <c r="W192" s="13">
        <f t="shared" si="112"/>
        <v>0</v>
      </c>
      <c r="X192" s="13">
        <f t="shared" si="112"/>
        <v>0</v>
      </c>
      <c r="Y192" s="13">
        <f t="shared" si="112"/>
        <v>0</v>
      </c>
      <c r="Z192" s="13">
        <f t="shared" si="112"/>
        <v>0</v>
      </c>
      <c r="AA192" s="13">
        <f t="shared" si="112"/>
        <v>0</v>
      </c>
    </row>
    <row r="193" spans="1:27" hidden="1" x14ac:dyDescent="0.25">
      <c r="A193" s="746"/>
      <c r="B193" s="58" t="s">
        <v>21</v>
      </c>
      <c r="C193" s="13">
        <f t="shared" si="104"/>
        <v>0</v>
      </c>
      <c r="D193" s="13">
        <f t="shared" ref="D193:AA193" si="113">((D12*0.5)+C30-D48)*D84*D158*D$106</f>
        <v>0</v>
      </c>
      <c r="E193" s="13">
        <f t="shared" si="113"/>
        <v>0</v>
      </c>
      <c r="F193" s="13">
        <f t="shared" si="113"/>
        <v>0</v>
      </c>
      <c r="G193" s="13">
        <f t="shared" si="113"/>
        <v>0</v>
      </c>
      <c r="H193" s="13">
        <f t="shared" si="113"/>
        <v>0</v>
      </c>
      <c r="I193" s="13">
        <f t="shared" si="113"/>
        <v>0</v>
      </c>
      <c r="J193" s="13">
        <f t="shared" si="113"/>
        <v>0</v>
      </c>
      <c r="K193" s="13">
        <f t="shared" si="113"/>
        <v>0</v>
      </c>
      <c r="L193" s="13">
        <f t="shared" si="113"/>
        <v>0</v>
      </c>
      <c r="M193" s="13">
        <f t="shared" si="113"/>
        <v>0</v>
      </c>
      <c r="N193" s="13">
        <f t="shared" si="113"/>
        <v>0</v>
      </c>
      <c r="O193" s="13">
        <f t="shared" si="113"/>
        <v>0</v>
      </c>
      <c r="P193" s="13">
        <f t="shared" si="113"/>
        <v>0</v>
      </c>
      <c r="Q193" s="13">
        <f t="shared" si="113"/>
        <v>0</v>
      </c>
      <c r="R193" s="13">
        <f t="shared" si="113"/>
        <v>0</v>
      </c>
      <c r="S193" s="13">
        <f t="shared" si="113"/>
        <v>0</v>
      </c>
      <c r="T193" s="13">
        <f t="shared" si="113"/>
        <v>0</v>
      </c>
      <c r="U193" s="13">
        <f t="shared" si="113"/>
        <v>0</v>
      </c>
      <c r="V193" s="13">
        <f t="shared" si="113"/>
        <v>0</v>
      </c>
      <c r="W193" s="13">
        <f t="shared" si="113"/>
        <v>0</v>
      </c>
      <c r="X193" s="13">
        <f t="shared" si="113"/>
        <v>0</v>
      </c>
      <c r="Y193" s="13">
        <f t="shared" si="113"/>
        <v>0</v>
      </c>
      <c r="Z193" s="13">
        <f t="shared" si="113"/>
        <v>0</v>
      </c>
      <c r="AA193" s="13">
        <f t="shared" si="113"/>
        <v>0</v>
      </c>
    </row>
    <row r="194" spans="1:27" hidden="1" x14ac:dyDescent="0.25">
      <c r="A194" s="746"/>
      <c r="B194" s="58" t="s">
        <v>22</v>
      </c>
      <c r="C194" s="13">
        <f t="shared" si="104"/>
        <v>0</v>
      </c>
      <c r="D194" s="13">
        <f t="shared" ref="D194:AA194" si="114">((D13*0.5)+C31-D49)*D85*D159*D$106</f>
        <v>0</v>
      </c>
      <c r="E194" s="13">
        <f t="shared" si="114"/>
        <v>0</v>
      </c>
      <c r="F194" s="13">
        <f t="shared" si="114"/>
        <v>0</v>
      </c>
      <c r="G194" s="13">
        <f t="shared" si="114"/>
        <v>0</v>
      </c>
      <c r="H194" s="13">
        <f t="shared" si="114"/>
        <v>0</v>
      </c>
      <c r="I194" s="13">
        <f t="shared" si="114"/>
        <v>0</v>
      </c>
      <c r="J194" s="13">
        <f t="shared" si="114"/>
        <v>0</v>
      </c>
      <c r="K194" s="13">
        <f t="shared" si="114"/>
        <v>0</v>
      </c>
      <c r="L194" s="13">
        <f t="shared" si="114"/>
        <v>0</v>
      </c>
      <c r="M194" s="13">
        <f t="shared" si="114"/>
        <v>0</v>
      </c>
      <c r="N194" s="13">
        <f t="shared" si="114"/>
        <v>0</v>
      </c>
      <c r="O194" s="13">
        <f t="shared" si="114"/>
        <v>0</v>
      </c>
      <c r="P194" s="13">
        <f t="shared" si="114"/>
        <v>0</v>
      </c>
      <c r="Q194" s="13">
        <f t="shared" si="114"/>
        <v>0</v>
      </c>
      <c r="R194" s="13">
        <f t="shared" si="114"/>
        <v>0</v>
      </c>
      <c r="S194" s="13">
        <f t="shared" si="114"/>
        <v>0</v>
      </c>
      <c r="T194" s="13">
        <f t="shared" si="114"/>
        <v>0</v>
      </c>
      <c r="U194" s="13">
        <f t="shared" si="114"/>
        <v>0</v>
      </c>
      <c r="V194" s="13">
        <f t="shared" si="114"/>
        <v>0</v>
      </c>
      <c r="W194" s="13">
        <f t="shared" si="114"/>
        <v>0</v>
      </c>
      <c r="X194" s="13">
        <f t="shared" si="114"/>
        <v>0</v>
      </c>
      <c r="Y194" s="13">
        <f t="shared" si="114"/>
        <v>0</v>
      </c>
      <c r="Z194" s="13">
        <f t="shared" si="114"/>
        <v>0</v>
      </c>
      <c r="AA194" s="13">
        <f t="shared" si="114"/>
        <v>0</v>
      </c>
    </row>
    <row r="195" spans="1:27" ht="15.75" hidden="1" customHeight="1" x14ac:dyDescent="0.25">
      <c r="A195" s="746"/>
      <c r="B195" s="58" t="s">
        <v>7</v>
      </c>
      <c r="C195" s="13">
        <f t="shared" si="104"/>
        <v>0</v>
      </c>
      <c r="D195" s="13">
        <f t="shared" ref="D195:AA195" si="115">((D14*0.5)+C32-D50)*D86*D160*D$106</f>
        <v>0</v>
      </c>
      <c r="E195" s="13">
        <f t="shared" si="115"/>
        <v>0</v>
      </c>
      <c r="F195" s="13">
        <f t="shared" si="115"/>
        <v>0</v>
      </c>
      <c r="G195" s="13">
        <f t="shared" si="115"/>
        <v>0</v>
      </c>
      <c r="H195" s="13">
        <f t="shared" si="115"/>
        <v>0</v>
      </c>
      <c r="I195" s="13">
        <f t="shared" si="115"/>
        <v>0</v>
      </c>
      <c r="J195" s="13">
        <f t="shared" si="115"/>
        <v>0</v>
      </c>
      <c r="K195" s="13">
        <f t="shared" si="115"/>
        <v>0</v>
      </c>
      <c r="L195" s="13">
        <f t="shared" si="115"/>
        <v>0</v>
      </c>
      <c r="M195" s="13">
        <f t="shared" si="115"/>
        <v>0</v>
      </c>
      <c r="N195" s="13">
        <f t="shared" si="115"/>
        <v>0</v>
      </c>
      <c r="O195" s="13">
        <f t="shared" si="115"/>
        <v>0</v>
      </c>
      <c r="P195" s="13">
        <f t="shared" si="115"/>
        <v>0</v>
      </c>
      <c r="Q195" s="13">
        <f t="shared" si="115"/>
        <v>0</v>
      </c>
      <c r="R195" s="13">
        <f t="shared" si="115"/>
        <v>0</v>
      </c>
      <c r="S195" s="13">
        <f t="shared" si="115"/>
        <v>0</v>
      </c>
      <c r="T195" s="13">
        <f t="shared" si="115"/>
        <v>0</v>
      </c>
      <c r="U195" s="13">
        <f t="shared" si="115"/>
        <v>0</v>
      </c>
      <c r="V195" s="13">
        <f t="shared" si="115"/>
        <v>0</v>
      </c>
      <c r="W195" s="13">
        <f t="shared" si="115"/>
        <v>0</v>
      </c>
      <c r="X195" s="13">
        <f t="shared" si="115"/>
        <v>0</v>
      </c>
      <c r="Y195" s="13">
        <f t="shared" si="115"/>
        <v>0</v>
      </c>
      <c r="Z195" s="13">
        <f t="shared" si="115"/>
        <v>0</v>
      </c>
      <c r="AA195" s="13">
        <f t="shared" si="115"/>
        <v>0</v>
      </c>
    </row>
    <row r="196" spans="1:27" ht="15.75" hidden="1" customHeight="1" x14ac:dyDescent="0.25">
      <c r="A196" s="746"/>
      <c r="B196" s="58" t="s">
        <v>8</v>
      </c>
      <c r="C196" s="13">
        <f t="shared" si="104"/>
        <v>0</v>
      </c>
      <c r="D196" s="13">
        <f t="shared" ref="D196:AA196" si="116">((D15*0.5)+C33-D51)*D87*D161*D$106</f>
        <v>0</v>
      </c>
      <c r="E196" s="13">
        <f t="shared" si="116"/>
        <v>0</v>
      </c>
      <c r="F196" s="13">
        <f t="shared" si="116"/>
        <v>0</v>
      </c>
      <c r="G196" s="13">
        <f t="shared" si="116"/>
        <v>0</v>
      </c>
      <c r="H196" s="13">
        <f t="shared" si="116"/>
        <v>0</v>
      </c>
      <c r="I196" s="13">
        <f t="shared" si="116"/>
        <v>0</v>
      </c>
      <c r="J196" s="13">
        <f t="shared" si="116"/>
        <v>0</v>
      </c>
      <c r="K196" s="13">
        <f t="shared" si="116"/>
        <v>0</v>
      </c>
      <c r="L196" s="13">
        <f t="shared" si="116"/>
        <v>0</v>
      </c>
      <c r="M196" s="13">
        <f t="shared" si="116"/>
        <v>0</v>
      </c>
      <c r="N196" s="13">
        <f t="shared" si="116"/>
        <v>0</v>
      </c>
      <c r="O196" s="13">
        <f t="shared" si="116"/>
        <v>0</v>
      </c>
      <c r="P196" s="13">
        <f t="shared" si="116"/>
        <v>0</v>
      </c>
      <c r="Q196" s="13">
        <f t="shared" si="116"/>
        <v>0</v>
      </c>
      <c r="R196" s="13">
        <f t="shared" si="116"/>
        <v>0</v>
      </c>
      <c r="S196" s="13">
        <f t="shared" si="116"/>
        <v>0</v>
      </c>
      <c r="T196" s="13">
        <f t="shared" si="116"/>
        <v>0</v>
      </c>
      <c r="U196" s="13">
        <f t="shared" si="116"/>
        <v>0</v>
      </c>
      <c r="V196" s="13">
        <f t="shared" si="116"/>
        <v>0</v>
      </c>
      <c r="W196" s="13">
        <f t="shared" si="116"/>
        <v>0</v>
      </c>
      <c r="X196" s="13">
        <f t="shared" si="116"/>
        <v>0</v>
      </c>
      <c r="Y196" s="13">
        <f t="shared" si="116"/>
        <v>0</v>
      </c>
      <c r="Z196" s="13">
        <f t="shared" si="116"/>
        <v>0</v>
      </c>
      <c r="AA196" s="13">
        <f t="shared" si="116"/>
        <v>0</v>
      </c>
    </row>
    <row r="197" spans="1:27" ht="15.75" hidden="1" customHeight="1" x14ac:dyDescent="0.25">
      <c r="A197" s="746"/>
      <c r="B197" s="8"/>
      <c r="C197" s="2"/>
      <c r="D197" s="2"/>
      <c r="E197" s="2"/>
      <c r="F197" s="2"/>
      <c r="G197" s="2"/>
      <c r="H197" s="2"/>
      <c r="I197" s="2"/>
      <c r="J197" s="2"/>
      <c r="K197" s="2"/>
      <c r="L197" s="2"/>
      <c r="M197" s="2"/>
      <c r="N197" s="2"/>
      <c r="O197" s="2"/>
      <c r="P197" s="2"/>
      <c r="Q197" s="2"/>
      <c r="R197" s="2"/>
      <c r="S197" s="2"/>
      <c r="T197" s="2"/>
      <c r="U197" s="2"/>
      <c r="V197" s="2"/>
      <c r="W197" s="2"/>
      <c r="X197" s="2"/>
      <c r="Y197" s="2"/>
      <c r="Z197" s="2"/>
      <c r="AA197" s="2"/>
    </row>
    <row r="198" spans="1:27" ht="15.75" hidden="1" customHeight="1" x14ac:dyDescent="0.25">
      <c r="A198" s="746"/>
      <c r="B198" s="168" t="s">
        <v>24</v>
      </c>
      <c r="C198" s="13">
        <f>SUM(C184:C197)</f>
        <v>0</v>
      </c>
      <c r="D198" s="13">
        <f>SUM(D184:D197)</f>
        <v>0</v>
      </c>
      <c r="E198" s="13">
        <f t="shared" ref="E198:AA198" si="117">SUM(E184:E197)</f>
        <v>0</v>
      </c>
      <c r="F198" s="13">
        <f t="shared" si="117"/>
        <v>0</v>
      </c>
      <c r="G198" s="13">
        <f t="shared" si="117"/>
        <v>0</v>
      </c>
      <c r="H198" s="13">
        <f t="shared" si="117"/>
        <v>0</v>
      </c>
      <c r="I198" s="13">
        <f t="shared" si="117"/>
        <v>0</v>
      </c>
      <c r="J198" s="13">
        <f t="shared" si="117"/>
        <v>0</v>
      </c>
      <c r="K198" s="13">
        <f t="shared" si="117"/>
        <v>0</v>
      </c>
      <c r="L198" s="13">
        <f t="shared" si="117"/>
        <v>0</v>
      </c>
      <c r="M198" s="13">
        <f t="shared" si="117"/>
        <v>0</v>
      </c>
      <c r="N198" s="13">
        <f t="shared" si="117"/>
        <v>0</v>
      </c>
      <c r="O198" s="13">
        <f t="shared" si="117"/>
        <v>0</v>
      </c>
      <c r="P198" s="13">
        <f t="shared" si="117"/>
        <v>0</v>
      </c>
      <c r="Q198" s="13">
        <f t="shared" si="117"/>
        <v>0</v>
      </c>
      <c r="R198" s="13">
        <f t="shared" si="117"/>
        <v>0</v>
      </c>
      <c r="S198" s="13">
        <f t="shared" si="117"/>
        <v>0</v>
      </c>
      <c r="T198" s="13">
        <f t="shared" si="117"/>
        <v>0</v>
      </c>
      <c r="U198" s="13">
        <f t="shared" si="117"/>
        <v>0</v>
      </c>
      <c r="V198" s="13">
        <f t="shared" si="117"/>
        <v>0</v>
      </c>
      <c r="W198" s="13">
        <f t="shared" si="117"/>
        <v>0</v>
      </c>
      <c r="X198" s="13">
        <f t="shared" si="117"/>
        <v>0</v>
      </c>
      <c r="Y198" s="13">
        <f t="shared" si="117"/>
        <v>0</v>
      </c>
      <c r="Z198" s="13">
        <f t="shared" si="117"/>
        <v>0</v>
      </c>
      <c r="AA198" s="13">
        <f t="shared" si="117"/>
        <v>0</v>
      </c>
    </row>
    <row r="199" spans="1:27" ht="16.5" hidden="1" customHeight="1" x14ac:dyDescent="0.25">
      <c r="A199" s="747"/>
      <c r="B199" s="94" t="s">
        <v>25</v>
      </c>
      <c r="C199" s="14">
        <f>C198</f>
        <v>0</v>
      </c>
      <c r="D199" s="14">
        <f>C199+D198</f>
        <v>0</v>
      </c>
      <c r="E199" s="14">
        <f t="shared" ref="E199:AA199" si="118">D199+E198</f>
        <v>0</v>
      </c>
      <c r="F199" s="14">
        <f t="shared" si="118"/>
        <v>0</v>
      </c>
      <c r="G199" s="14">
        <f t="shared" si="118"/>
        <v>0</v>
      </c>
      <c r="H199" s="14">
        <f t="shared" si="118"/>
        <v>0</v>
      </c>
      <c r="I199" s="14">
        <f t="shared" si="118"/>
        <v>0</v>
      </c>
      <c r="J199" s="14">
        <f t="shared" si="118"/>
        <v>0</v>
      </c>
      <c r="K199" s="14">
        <f t="shared" si="118"/>
        <v>0</v>
      </c>
      <c r="L199" s="14">
        <f t="shared" si="118"/>
        <v>0</v>
      </c>
      <c r="M199" s="14">
        <f t="shared" si="118"/>
        <v>0</v>
      </c>
      <c r="N199" s="14">
        <f t="shared" si="118"/>
        <v>0</v>
      </c>
      <c r="O199" s="14">
        <f t="shared" si="118"/>
        <v>0</v>
      </c>
      <c r="P199" s="14">
        <f t="shared" si="118"/>
        <v>0</v>
      </c>
      <c r="Q199" s="14">
        <f t="shared" si="118"/>
        <v>0</v>
      </c>
      <c r="R199" s="14">
        <f t="shared" si="118"/>
        <v>0</v>
      </c>
      <c r="S199" s="14">
        <f t="shared" si="118"/>
        <v>0</v>
      </c>
      <c r="T199" s="14">
        <f t="shared" si="118"/>
        <v>0</v>
      </c>
      <c r="U199" s="14">
        <f t="shared" si="118"/>
        <v>0</v>
      </c>
      <c r="V199" s="14">
        <f t="shared" si="118"/>
        <v>0</v>
      </c>
      <c r="W199" s="14">
        <f t="shared" si="118"/>
        <v>0</v>
      </c>
      <c r="X199" s="14">
        <f t="shared" si="118"/>
        <v>0</v>
      </c>
      <c r="Y199" s="14">
        <f t="shared" si="118"/>
        <v>0</v>
      </c>
      <c r="Z199" s="14">
        <f t="shared" si="118"/>
        <v>0</v>
      </c>
      <c r="AA199" s="14">
        <f t="shared" si="118"/>
        <v>0</v>
      </c>
    </row>
    <row r="200" spans="1:27" hidden="1" x14ac:dyDescent="0.25">
      <c r="A200" s="68"/>
      <c r="B200" s="68" t="s">
        <v>116</v>
      </c>
      <c r="C200" s="73">
        <f>C179+C198</f>
        <v>0</v>
      </c>
      <c r="D200" s="73">
        <f t="shared" ref="D200:AA200" si="119">D179+D198</f>
        <v>0</v>
      </c>
      <c r="E200" s="73">
        <f t="shared" si="119"/>
        <v>0</v>
      </c>
      <c r="F200" s="73">
        <f t="shared" si="119"/>
        <v>0</v>
      </c>
      <c r="G200" s="73">
        <f t="shared" si="119"/>
        <v>0</v>
      </c>
      <c r="H200" s="73">
        <f t="shared" si="119"/>
        <v>0</v>
      </c>
      <c r="I200" s="73">
        <f t="shared" si="119"/>
        <v>0</v>
      </c>
      <c r="J200" s="73">
        <f t="shared" si="119"/>
        <v>0</v>
      </c>
      <c r="K200" s="73">
        <f t="shared" si="119"/>
        <v>0</v>
      </c>
      <c r="L200" s="73">
        <f t="shared" si="119"/>
        <v>0</v>
      </c>
      <c r="M200" s="73">
        <f t="shared" si="119"/>
        <v>0</v>
      </c>
      <c r="N200" s="73">
        <f t="shared" si="119"/>
        <v>0</v>
      </c>
      <c r="O200" s="73">
        <f t="shared" si="119"/>
        <v>0</v>
      </c>
      <c r="P200" s="73">
        <f t="shared" si="119"/>
        <v>0</v>
      </c>
      <c r="Q200" s="73">
        <f t="shared" si="119"/>
        <v>0</v>
      </c>
      <c r="R200" s="73">
        <f t="shared" si="119"/>
        <v>0</v>
      </c>
      <c r="S200" s="73">
        <f t="shared" si="119"/>
        <v>0</v>
      </c>
      <c r="T200" s="73">
        <f t="shared" si="119"/>
        <v>0</v>
      </c>
      <c r="U200" s="73">
        <f t="shared" si="119"/>
        <v>0</v>
      </c>
      <c r="V200" s="73">
        <f t="shared" si="119"/>
        <v>0</v>
      </c>
      <c r="W200" s="73">
        <f t="shared" si="119"/>
        <v>0</v>
      </c>
      <c r="X200" s="73">
        <f t="shared" si="119"/>
        <v>0</v>
      </c>
      <c r="Y200" s="73">
        <f t="shared" si="119"/>
        <v>0</v>
      </c>
      <c r="Z200" s="73">
        <f t="shared" si="119"/>
        <v>0</v>
      </c>
      <c r="AA200" s="73">
        <f t="shared" si="119"/>
        <v>0</v>
      </c>
    </row>
    <row r="201" spans="1:27" hidden="1" x14ac:dyDescent="0.25">
      <c r="A201" s="68"/>
      <c r="B201" s="68" t="s">
        <v>163</v>
      </c>
      <c r="C201" s="71">
        <f t="shared" ref="C201:AA201" si="120">C200-C124</f>
        <v>0</v>
      </c>
      <c r="D201" s="71">
        <f t="shared" si="120"/>
        <v>0</v>
      </c>
      <c r="E201" s="71">
        <f t="shared" si="120"/>
        <v>0</v>
      </c>
      <c r="F201" s="71">
        <f t="shared" si="120"/>
        <v>0</v>
      </c>
      <c r="G201" s="71">
        <f t="shared" si="120"/>
        <v>0</v>
      </c>
      <c r="H201" s="71">
        <f t="shared" si="120"/>
        <v>0</v>
      </c>
      <c r="I201" s="71">
        <f t="shared" si="120"/>
        <v>0</v>
      </c>
      <c r="J201" s="71">
        <f t="shared" si="120"/>
        <v>0</v>
      </c>
      <c r="K201" s="71">
        <f t="shared" si="120"/>
        <v>0</v>
      </c>
      <c r="L201" s="71">
        <f t="shared" si="120"/>
        <v>0</v>
      </c>
      <c r="M201" s="71">
        <f t="shared" si="120"/>
        <v>0</v>
      </c>
      <c r="N201" s="71">
        <f t="shared" si="120"/>
        <v>0</v>
      </c>
      <c r="O201" s="144">
        <f t="shared" si="120"/>
        <v>0</v>
      </c>
      <c r="P201" s="144">
        <f t="shared" si="120"/>
        <v>0</v>
      </c>
      <c r="Q201" s="144">
        <f t="shared" si="120"/>
        <v>0</v>
      </c>
      <c r="R201" s="144">
        <f t="shared" si="120"/>
        <v>0</v>
      </c>
      <c r="S201" s="144">
        <f t="shared" si="120"/>
        <v>0</v>
      </c>
      <c r="T201" s="144">
        <f t="shared" si="120"/>
        <v>0</v>
      </c>
      <c r="U201" s="144">
        <f t="shared" si="120"/>
        <v>0</v>
      </c>
      <c r="V201" s="144">
        <f t="shared" si="120"/>
        <v>0</v>
      </c>
      <c r="W201" s="144">
        <f t="shared" si="120"/>
        <v>0</v>
      </c>
      <c r="X201" s="144">
        <f t="shared" si="120"/>
        <v>0</v>
      </c>
      <c r="Y201" s="144">
        <f t="shared" si="120"/>
        <v>0</v>
      </c>
      <c r="Z201" s="144">
        <f t="shared" si="120"/>
        <v>0</v>
      </c>
      <c r="AA201" s="144">
        <f t="shared" si="120"/>
        <v>0</v>
      </c>
    </row>
    <row r="202" spans="1:27" hidden="1" x14ac:dyDescent="0.25">
      <c r="A202" s="68"/>
      <c r="B202" s="68"/>
      <c r="C202" s="71"/>
      <c r="D202" s="71"/>
      <c r="E202" s="71"/>
      <c r="F202" s="71"/>
      <c r="G202" s="71"/>
      <c r="H202" s="71"/>
      <c r="I202" s="71"/>
      <c r="J202" s="71"/>
      <c r="K202" s="71"/>
      <c r="L202" s="71"/>
      <c r="M202" s="71"/>
      <c r="N202" s="71"/>
    </row>
    <row r="203" spans="1:27" ht="15.75" hidden="1" thickBot="1" x14ac:dyDescent="0.3">
      <c r="A203" s="68"/>
      <c r="B203" s="179" t="s">
        <v>37</v>
      </c>
      <c r="C203" s="102">
        <f>C$2</f>
        <v>45658</v>
      </c>
      <c r="D203" s="102">
        <f t="shared" ref="D203:AA203" si="121">D$2</f>
        <v>45689</v>
      </c>
      <c r="E203" s="102">
        <f t="shared" si="121"/>
        <v>45717</v>
      </c>
      <c r="F203" s="102">
        <f t="shared" si="121"/>
        <v>45748</v>
      </c>
      <c r="G203" s="102">
        <f t="shared" si="121"/>
        <v>45778</v>
      </c>
      <c r="H203" s="102">
        <f t="shared" si="121"/>
        <v>45809</v>
      </c>
      <c r="I203" s="102">
        <f t="shared" si="121"/>
        <v>45839</v>
      </c>
      <c r="J203" s="102">
        <f t="shared" si="121"/>
        <v>45870</v>
      </c>
      <c r="K203" s="102">
        <f t="shared" si="121"/>
        <v>45901</v>
      </c>
      <c r="L203" s="102">
        <f t="shared" si="121"/>
        <v>45931</v>
      </c>
      <c r="M203" s="102">
        <f t="shared" si="121"/>
        <v>45962</v>
      </c>
      <c r="N203" s="102">
        <f t="shared" si="121"/>
        <v>45992</v>
      </c>
      <c r="O203" s="102">
        <f t="shared" si="121"/>
        <v>46023</v>
      </c>
      <c r="P203" s="102">
        <f t="shared" si="121"/>
        <v>46054</v>
      </c>
      <c r="Q203" s="102">
        <f t="shared" si="121"/>
        <v>46082</v>
      </c>
      <c r="R203" s="102">
        <f t="shared" si="121"/>
        <v>46113</v>
      </c>
      <c r="S203" s="102">
        <f t="shared" si="121"/>
        <v>46143</v>
      </c>
      <c r="T203" s="102">
        <f t="shared" si="121"/>
        <v>46174</v>
      </c>
      <c r="U203" s="102">
        <f t="shared" si="121"/>
        <v>46204</v>
      </c>
      <c r="V203" s="102">
        <f t="shared" si="121"/>
        <v>46235</v>
      </c>
      <c r="W203" s="102">
        <f t="shared" si="121"/>
        <v>46266</v>
      </c>
      <c r="X203" s="102">
        <f t="shared" si="121"/>
        <v>46296</v>
      </c>
      <c r="Y203" s="102">
        <f t="shared" si="121"/>
        <v>46327</v>
      </c>
      <c r="Z203" s="102">
        <f t="shared" si="121"/>
        <v>46357</v>
      </c>
      <c r="AA203" s="102">
        <f t="shared" si="121"/>
        <v>46388</v>
      </c>
    </row>
    <row r="204" spans="1:27" hidden="1" x14ac:dyDescent="0.25">
      <c r="A204" s="68"/>
      <c r="B204" s="178" t="s">
        <v>117</v>
      </c>
      <c r="C204" s="81">
        <f>C179*'YTD PROGRAM SUMMARY'!C47</f>
        <v>0</v>
      </c>
      <c r="D204" s="81">
        <f>D179*'YTD PROGRAM SUMMARY'!D47</f>
        <v>0</v>
      </c>
      <c r="E204" s="81">
        <f>E179*'YTD PROGRAM SUMMARY'!E47</f>
        <v>0</v>
      </c>
      <c r="F204" s="81">
        <f>F179*'YTD PROGRAM SUMMARY'!F47</f>
        <v>0</v>
      </c>
      <c r="G204" s="81">
        <f>G179*'YTD PROGRAM SUMMARY'!G47</f>
        <v>0</v>
      </c>
      <c r="H204" s="81">
        <f>H179*'YTD PROGRAM SUMMARY'!H47</f>
        <v>0</v>
      </c>
      <c r="I204" s="81">
        <f>I179*'YTD PROGRAM SUMMARY'!I47</f>
        <v>0</v>
      </c>
      <c r="J204" s="81">
        <f>J179*'YTD PROGRAM SUMMARY'!J47</f>
        <v>0</v>
      </c>
      <c r="K204" s="81">
        <f>K179*'YTD PROGRAM SUMMARY'!K47</f>
        <v>0</v>
      </c>
      <c r="L204" s="81">
        <f>L179*'YTD PROGRAM SUMMARY'!L47</f>
        <v>0</v>
      </c>
      <c r="M204" s="81">
        <f>M179*'YTD PROGRAM SUMMARY'!M47</f>
        <v>0</v>
      </c>
      <c r="N204" s="81">
        <f>N179*'YTD PROGRAM SUMMARY'!N47</f>
        <v>0</v>
      </c>
      <c r="O204" s="151">
        <f>O179*'YTD PROGRAM SUMMARY'!O47</f>
        <v>0</v>
      </c>
      <c r="P204" s="151">
        <f>P179*'YTD PROGRAM SUMMARY'!P47</f>
        <v>0</v>
      </c>
      <c r="Q204" s="151">
        <f>Q179*'YTD PROGRAM SUMMARY'!Q47</f>
        <v>0</v>
      </c>
      <c r="R204" s="151">
        <f>R179*'YTD PROGRAM SUMMARY'!R47</f>
        <v>0</v>
      </c>
      <c r="S204" s="151">
        <f>S179*'YTD PROGRAM SUMMARY'!S47</f>
        <v>0</v>
      </c>
      <c r="T204" s="151">
        <f>T179*'YTD PROGRAM SUMMARY'!T47</f>
        <v>0</v>
      </c>
      <c r="U204" s="151">
        <f>U179*'YTD PROGRAM SUMMARY'!U47</f>
        <v>0</v>
      </c>
      <c r="V204" s="151">
        <f>V179*'YTD PROGRAM SUMMARY'!V47</f>
        <v>0</v>
      </c>
      <c r="W204" s="151">
        <f>W179*'YTD PROGRAM SUMMARY'!W47</f>
        <v>0</v>
      </c>
      <c r="X204" s="151">
        <f>X179*'YTD PROGRAM SUMMARY'!X47</f>
        <v>0</v>
      </c>
      <c r="Y204" s="151">
        <f>Y179*'YTD PROGRAM SUMMARY'!Y47</f>
        <v>0</v>
      </c>
      <c r="Z204" s="151">
        <f>Z179*'YTD PROGRAM SUMMARY'!Z47</f>
        <v>0</v>
      </c>
      <c r="AA204" s="151">
        <f>AA179*'YTD PROGRAM SUMMARY'!AA47</f>
        <v>0</v>
      </c>
    </row>
    <row r="205" spans="1:27" ht="15.75" hidden="1" thickBot="1" x14ac:dyDescent="0.3">
      <c r="A205" s="68"/>
      <c r="B205" s="60" t="s">
        <v>118</v>
      </c>
      <c r="C205" s="74">
        <f>C198*'YTD PROGRAM SUMMARY'!C47</f>
        <v>0</v>
      </c>
      <c r="D205" s="74">
        <f>D198*'YTD PROGRAM SUMMARY'!D47</f>
        <v>0</v>
      </c>
      <c r="E205" s="74">
        <f>E198*'YTD PROGRAM SUMMARY'!E47</f>
        <v>0</v>
      </c>
      <c r="F205" s="74">
        <f>F198*'YTD PROGRAM SUMMARY'!F47</f>
        <v>0</v>
      </c>
      <c r="G205" s="74">
        <f>G198*'YTD PROGRAM SUMMARY'!G47</f>
        <v>0</v>
      </c>
      <c r="H205" s="74">
        <f>H198*'YTD PROGRAM SUMMARY'!H47</f>
        <v>0</v>
      </c>
      <c r="I205" s="74">
        <f>I198*'YTD PROGRAM SUMMARY'!I47</f>
        <v>0</v>
      </c>
      <c r="J205" s="74">
        <f>J198*'YTD PROGRAM SUMMARY'!J47</f>
        <v>0</v>
      </c>
      <c r="K205" s="74">
        <f>K198*'YTD PROGRAM SUMMARY'!K47</f>
        <v>0</v>
      </c>
      <c r="L205" s="74">
        <f>L198*'YTD PROGRAM SUMMARY'!L47</f>
        <v>0</v>
      </c>
      <c r="M205" s="74">
        <f>M198*'YTD PROGRAM SUMMARY'!M47</f>
        <v>0</v>
      </c>
      <c r="N205" s="74">
        <f>N198*'YTD PROGRAM SUMMARY'!N47</f>
        <v>0</v>
      </c>
      <c r="O205" s="145">
        <f>O198*'YTD PROGRAM SUMMARY'!O47</f>
        <v>0</v>
      </c>
      <c r="P205" s="145">
        <f>P198*'YTD PROGRAM SUMMARY'!P47</f>
        <v>0</v>
      </c>
      <c r="Q205" s="145">
        <f>Q198*'YTD PROGRAM SUMMARY'!Q47</f>
        <v>0</v>
      </c>
      <c r="R205" s="145">
        <f>R198*'YTD PROGRAM SUMMARY'!R47</f>
        <v>0</v>
      </c>
      <c r="S205" s="145">
        <f>S198*'YTD PROGRAM SUMMARY'!S47</f>
        <v>0</v>
      </c>
      <c r="T205" s="145">
        <f>T198*'YTD PROGRAM SUMMARY'!T47</f>
        <v>0</v>
      </c>
      <c r="U205" s="145">
        <f>U198*'YTD PROGRAM SUMMARY'!U47</f>
        <v>0</v>
      </c>
      <c r="V205" s="145">
        <f>V198*'YTD PROGRAM SUMMARY'!V47</f>
        <v>0</v>
      </c>
      <c r="W205" s="145">
        <f>W198*'YTD PROGRAM SUMMARY'!W47</f>
        <v>0</v>
      </c>
      <c r="X205" s="145">
        <f>X198*'YTD PROGRAM SUMMARY'!X47</f>
        <v>0</v>
      </c>
      <c r="Y205" s="145">
        <f>Y198*'YTD PROGRAM SUMMARY'!Y47</f>
        <v>0</v>
      </c>
      <c r="Z205" s="145">
        <f>Z198*'YTD PROGRAM SUMMARY'!Z47</f>
        <v>0</v>
      </c>
      <c r="AA205" s="145">
        <f>AA198*'YTD PROGRAM SUMMARY'!AA47</f>
        <v>0</v>
      </c>
    </row>
    <row r="206" spans="1:27" hidden="1" x14ac:dyDescent="0.25">
      <c r="A206" s="68"/>
      <c r="B206" s="178" t="s">
        <v>119</v>
      </c>
      <c r="C206" s="75">
        <f t="shared" ref="C206:AA206" si="122">IFERROR(C204/C124,0)</f>
        <v>0</v>
      </c>
      <c r="D206" s="75">
        <f t="shared" si="122"/>
        <v>0</v>
      </c>
      <c r="E206" s="75">
        <f t="shared" si="122"/>
        <v>0</v>
      </c>
      <c r="F206" s="75">
        <f t="shared" si="122"/>
        <v>0</v>
      </c>
      <c r="G206" s="75">
        <f t="shared" si="122"/>
        <v>0</v>
      </c>
      <c r="H206" s="75">
        <f t="shared" si="122"/>
        <v>0</v>
      </c>
      <c r="I206" s="75">
        <f t="shared" si="122"/>
        <v>0</v>
      </c>
      <c r="J206" s="75">
        <f t="shared" si="122"/>
        <v>0</v>
      </c>
      <c r="K206" s="75">
        <f t="shared" si="122"/>
        <v>0</v>
      </c>
      <c r="L206" s="75">
        <f t="shared" si="122"/>
        <v>0</v>
      </c>
      <c r="M206" s="75">
        <f t="shared" si="122"/>
        <v>0</v>
      </c>
      <c r="N206" s="75">
        <f t="shared" si="122"/>
        <v>0</v>
      </c>
      <c r="O206" s="146">
        <f t="shared" si="122"/>
        <v>0</v>
      </c>
      <c r="P206" s="146">
        <f t="shared" si="122"/>
        <v>0</v>
      </c>
      <c r="Q206" s="146">
        <f t="shared" si="122"/>
        <v>0</v>
      </c>
      <c r="R206" s="146">
        <f t="shared" si="122"/>
        <v>0</v>
      </c>
      <c r="S206" s="146">
        <f t="shared" si="122"/>
        <v>0</v>
      </c>
      <c r="T206" s="146">
        <f t="shared" si="122"/>
        <v>0</v>
      </c>
      <c r="U206" s="146">
        <f t="shared" si="122"/>
        <v>0</v>
      </c>
      <c r="V206" s="146">
        <f t="shared" si="122"/>
        <v>0</v>
      </c>
      <c r="W206" s="146">
        <f t="shared" si="122"/>
        <v>0</v>
      </c>
      <c r="X206" s="146">
        <f t="shared" si="122"/>
        <v>0</v>
      </c>
      <c r="Y206" s="146">
        <f t="shared" si="122"/>
        <v>0</v>
      </c>
      <c r="Z206" s="146">
        <f t="shared" si="122"/>
        <v>0</v>
      </c>
      <c r="AA206" s="146">
        <f t="shared" si="122"/>
        <v>0</v>
      </c>
    </row>
    <row r="207" spans="1:27" ht="15.75" hidden="1" thickBot="1" x14ac:dyDescent="0.3">
      <c r="A207" s="68"/>
      <c r="B207" s="60" t="s">
        <v>120</v>
      </c>
      <c r="C207" s="76">
        <f t="shared" ref="C207:AA207" si="123">IFERROR(C205/C124,0)</f>
        <v>0</v>
      </c>
      <c r="D207" s="76">
        <f t="shared" si="123"/>
        <v>0</v>
      </c>
      <c r="E207" s="76">
        <f t="shared" si="123"/>
        <v>0</v>
      </c>
      <c r="F207" s="76">
        <f t="shared" si="123"/>
        <v>0</v>
      </c>
      <c r="G207" s="76">
        <f t="shared" si="123"/>
        <v>0</v>
      </c>
      <c r="H207" s="76">
        <f t="shared" si="123"/>
        <v>0</v>
      </c>
      <c r="I207" s="76">
        <f t="shared" si="123"/>
        <v>0</v>
      </c>
      <c r="J207" s="76">
        <f t="shared" si="123"/>
        <v>0</v>
      </c>
      <c r="K207" s="76">
        <f t="shared" si="123"/>
        <v>0</v>
      </c>
      <c r="L207" s="76">
        <f t="shared" si="123"/>
        <v>0</v>
      </c>
      <c r="M207" s="76">
        <f t="shared" si="123"/>
        <v>0</v>
      </c>
      <c r="N207" s="76">
        <f t="shared" si="123"/>
        <v>0</v>
      </c>
      <c r="O207" s="147">
        <f t="shared" si="123"/>
        <v>0</v>
      </c>
      <c r="P207" s="147">
        <f t="shared" si="123"/>
        <v>0</v>
      </c>
      <c r="Q207" s="147">
        <f t="shared" si="123"/>
        <v>0</v>
      </c>
      <c r="R207" s="147">
        <f t="shared" si="123"/>
        <v>0</v>
      </c>
      <c r="S207" s="147">
        <f t="shared" si="123"/>
        <v>0</v>
      </c>
      <c r="T207" s="147">
        <f t="shared" si="123"/>
        <v>0</v>
      </c>
      <c r="U207" s="147">
        <f t="shared" si="123"/>
        <v>0</v>
      </c>
      <c r="V207" s="147">
        <f t="shared" si="123"/>
        <v>0</v>
      </c>
      <c r="W207" s="147">
        <f t="shared" si="123"/>
        <v>0</v>
      </c>
      <c r="X207" s="147">
        <f t="shared" si="123"/>
        <v>0</v>
      </c>
      <c r="Y207" s="147">
        <f t="shared" si="123"/>
        <v>0</v>
      </c>
      <c r="Z207" s="147">
        <f t="shared" si="123"/>
        <v>0</v>
      </c>
      <c r="AA207" s="147">
        <f t="shared" si="123"/>
        <v>0</v>
      </c>
    </row>
    <row r="208" spans="1:27" ht="15.75" hidden="1" thickBot="1" x14ac:dyDescent="0.3">
      <c r="A208" s="68"/>
      <c r="B208" s="180" t="s">
        <v>121</v>
      </c>
      <c r="C208" s="78">
        <f>C206+C207</f>
        <v>0</v>
      </c>
      <c r="D208" s="78">
        <f t="shared" ref="D208:AA208" si="124">D206+D207</f>
        <v>0</v>
      </c>
      <c r="E208" s="79">
        <f t="shared" si="124"/>
        <v>0</v>
      </c>
      <c r="F208" s="79">
        <f t="shared" si="124"/>
        <v>0</v>
      </c>
      <c r="G208" s="79">
        <f t="shared" si="124"/>
        <v>0</v>
      </c>
      <c r="H208" s="79">
        <f t="shared" si="124"/>
        <v>0</v>
      </c>
      <c r="I208" s="79">
        <f t="shared" si="124"/>
        <v>0</v>
      </c>
      <c r="J208" s="79">
        <f t="shared" si="124"/>
        <v>0</v>
      </c>
      <c r="K208" s="79">
        <f t="shared" si="124"/>
        <v>0</v>
      </c>
      <c r="L208" s="79">
        <f t="shared" si="124"/>
        <v>0</v>
      </c>
      <c r="M208" s="80">
        <f t="shared" si="124"/>
        <v>0</v>
      </c>
      <c r="N208" s="88">
        <f t="shared" si="124"/>
        <v>0</v>
      </c>
      <c r="O208" s="148">
        <f t="shared" si="124"/>
        <v>0</v>
      </c>
      <c r="P208" s="148">
        <f t="shared" si="124"/>
        <v>0</v>
      </c>
      <c r="Q208" s="149">
        <f t="shared" si="124"/>
        <v>0</v>
      </c>
      <c r="R208" s="149">
        <f t="shared" si="124"/>
        <v>0</v>
      </c>
      <c r="S208" s="149">
        <f t="shared" si="124"/>
        <v>0</v>
      </c>
      <c r="T208" s="149">
        <f t="shared" si="124"/>
        <v>0</v>
      </c>
      <c r="U208" s="149">
        <f t="shared" si="124"/>
        <v>0</v>
      </c>
      <c r="V208" s="149">
        <f t="shared" si="124"/>
        <v>0</v>
      </c>
      <c r="W208" s="149">
        <f t="shared" si="124"/>
        <v>0</v>
      </c>
      <c r="X208" s="149">
        <f t="shared" si="124"/>
        <v>0</v>
      </c>
      <c r="Y208" s="163">
        <f t="shared" si="124"/>
        <v>0</v>
      </c>
      <c r="Z208" s="163">
        <f t="shared" si="124"/>
        <v>0</v>
      </c>
      <c r="AA208" s="148">
        <f t="shared" si="124"/>
        <v>0</v>
      </c>
    </row>
    <row r="209" spans="1:27" hidden="1" x14ac:dyDescent="0.25">
      <c r="A209" s="68"/>
      <c r="B209" s="68"/>
      <c r="C209" s="71"/>
      <c r="D209" s="71"/>
      <c r="E209" s="71"/>
      <c r="F209" s="71"/>
      <c r="G209" s="71"/>
      <c r="H209" s="71"/>
      <c r="I209" s="71"/>
      <c r="J209" s="71"/>
      <c r="K209" s="71"/>
      <c r="L209" s="71"/>
      <c r="M209" s="71"/>
      <c r="N209" s="71"/>
      <c r="O209" s="71"/>
      <c r="P209" s="71"/>
      <c r="Q209" s="71"/>
      <c r="R209" s="71"/>
      <c r="S209" s="71"/>
      <c r="T209" s="71"/>
      <c r="U209" s="71"/>
      <c r="V209" s="71"/>
      <c r="W209" s="71"/>
      <c r="X209" s="71"/>
      <c r="Y209" s="71"/>
      <c r="Z209" s="71"/>
      <c r="AA209" s="71"/>
    </row>
    <row r="210" spans="1:27" ht="15.75" hidden="1" thickBot="1" x14ac:dyDescent="0.3">
      <c r="A210" s="68"/>
      <c r="B210" s="179" t="s">
        <v>35</v>
      </c>
      <c r="C210" s="102">
        <f>C$2</f>
        <v>45658</v>
      </c>
      <c r="D210" s="102">
        <f t="shared" ref="D210:AA210" si="125">D$2</f>
        <v>45689</v>
      </c>
      <c r="E210" s="102">
        <f t="shared" si="125"/>
        <v>45717</v>
      </c>
      <c r="F210" s="102">
        <f t="shared" si="125"/>
        <v>45748</v>
      </c>
      <c r="G210" s="102">
        <f t="shared" si="125"/>
        <v>45778</v>
      </c>
      <c r="H210" s="102">
        <f t="shared" si="125"/>
        <v>45809</v>
      </c>
      <c r="I210" s="102">
        <f t="shared" si="125"/>
        <v>45839</v>
      </c>
      <c r="J210" s="102">
        <f t="shared" si="125"/>
        <v>45870</v>
      </c>
      <c r="K210" s="102">
        <f t="shared" si="125"/>
        <v>45901</v>
      </c>
      <c r="L210" s="102">
        <f t="shared" si="125"/>
        <v>45931</v>
      </c>
      <c r="M210" s="102">
        <f t="shared" si="125"/>
        <v>45962</v>
      </c>
      <c r="N210" s="102">
        <f t="shared" si="125"/>
        <v>45992</v>
      </c>
      <c r="O210" s="102">
        <f t="shared" si="125"/>
        <v>46023</v>
      </c>
      <c r="P210" s="102">
        <f t="shared" si="125"/>
        <v>46054</v>
      </c>
      <c r="Q210" s="102">
        <f t="shared" si="125"/>
        <v>46082</v>
      </c>
      <c r="R210" s="102">
        <f t="shared" si="125"/>
        <v>46113</v>
      </c>
      <c r="S210" s="102">
        <f t="shared" si="125"/>
        <v>46143</v>
      </c>
      <c r="T210" s="102">
        <f t="shared" si="125"/>
        <v>46174</v>
      </c>
      <c r="U210" s="102">
        <f t="shared" si="125"/>
        <v>46204</v>
      </c>
      <c r="V210" s="102">
        <f t="shared" si="125"/>
        <v>46235</v>
      </c>
      <c r="W210" s="102">
        <f t="shared" si="125"/>
        <v>46266</v>
      </c>
      <c r="X210" s="102">
        <f t="shared" si="125"/>
        <v>46296</v>
      </c>
      <c r="Y210" s="102">
        <f t="shared" si="125"/>
        <v>46327</v>
      </c>
      <c r="Z210" s="102">
        <f t="shared" si="125"/>
        <v>46357</v>
      </c>
      <c r="AA210" s="102">
        <f t="shared" si="125"/>
        <v>46388</v>
      </c>
    </row>
    <row r="211" spans="1:27" hidden="1" x14ac:dyDescent="0.25">
      <c r="A211" s="68"/>
      <c r="B211" s="178" t="s">
        <v>122</v>
      </c>
      <c r="C211" s="81">
        <f>C179*'YTD PROGRAM SUMMARY'!C48</f>
        <v>0</v>
      </c>
      <c r="D211" s="81">
        <f>D179*'YTD PROGRAM SUMMARY'!D48</f>
        <v>0</v>
      </c>
      <c r="E211" s="81">
        <f>E179*'YTD PROGRAM SUMMARY'!E48</f>
        <v>0</v>
      </c>
      <c r="F211" s="81">
        <f>F179*'YTD PROGRAM SUMMARY'!F48</f>
        <v>0</v>
      </c>
      <c r="G211" s="81">
        <f>G179*'YTD PROGRAM SUMMARY'!G48</f>
        <v>0</v>
      </c>
      <c r="H211" s="81">
        <f>H179*'YTD PROGRAM SUMMARY'!H48</f>
        <v>0</v>
      </c>
      <c r="I211" s="81">
        <f>I179*'YTD PROGRAM SUMMARY'!I48</f>
        <v>0</v>
      </c>
      <c r="J211" s="81">
        <f>J179*'YTD PROGRAM SUMMARY'!J48</f>
        <v>0</v>
      </c>
      <c r="K211" s="81">
        <f>K179*'YTD PROGRAM SUMMARY'!K48</f>
        <v>0</v>
      </c>
      <c r="L211" s="81">
        <f>L179*'YTD PROGRAM SUMMARY'!L48</f>
        <v>0</v>
      </c>
      <c r="M211" s="81">
        <f>M179*'YTD PROGRAM SUMMARY'!M48</f>
        <v>0</v>
      </c>
      <c r="N211" s="81">
        <f>N179*'YTD PROGRAM SUMMARY'!N48</f>
        <v>0</v>
      </c>
      <c r="O211" s="151">
        <f>O179*'YTD PROGRAM SUMMARY'!O48</f>
        <v>0</v>
      </c>
      <c r="P211" s="151">
        <f>P179*'YTD PROGRAM SUMMARY'!P48</f>
        <v>0</v>
      </c>
      <c r="Q211" s="151">
        <f>Q179*'YTD PROGRAM SUMMARY'!Q48</f>
        <v>0</v>
      </c>
      <c r="R211" s="151">
        <f>R179*'YTD PROGRAM SUMMARY'!R48</f>
        <v>0</v>
      </c>
      <c r="S211" s="151">
        <f>S179*'YTD PROGRAM SUMMARY'!S48</f>
        <v>0</v>
      </c>
      <c r="T211" s="151">
        <f>T179*'YTD PROGRAM SUMMARY'!T48</f>
        <v>0</v>
      </c>
      <c r="U211" s="151">
        <f>U179*'YTD PROGRAM SUMMARY'!U48</f>
        <v>0</v>
      </c>
      <c r="V211" s="151">
        <f>V179*'YTD PROGRAM SUMMARY'!V48</f>
        <v>0</v>
      </c>
      <c r="W211" s="151">
        <f>W179*'YTD PROGRAM SUMMARY'!W48</f>
        <v>0</v>
      </c>
      <c r="X211" s="151">
        <f>X179*'YTD PROGRAM SUMMARY'!X48</f>
        <v>0</v>
      </c>
      <c r="Y211" s="151">
        <f>Y179*'YTD PROGRAM SUMMARY'!Y48</f>
        <v>0</v>
      </c>
      <c r="Z211" s="151">
        <f>Z179*'YTD PROGRAM SUMMARY'!Z48</f>
        <v>0</v>
      </c>
      <c r="AA211" s="151">
        <f>AA179*'YTD PROGRAM SUMMARY'!AA48</f>
        <v>0</v>
      </c>
    </row>
    <row r="212" spans="1:27" ht="15.75" hidden="1" thickBot="1" x14ac:dyDescent="0.3">
      <c r="A212" s="68"/>
      <c r="B212" s="60" t="s">
        <v>123</v>
      </c>
      <c r="C212" s="74">
        <f>C198*'YTD PROGRAM SUMMARY'!C48</f>
        <v>0</v>
      </c>
      <c r="D212" s="74">
        <f>D198*'YTD PROGRAM SUMMARY'!D48</f>
        <v>0</v>
      </c>
      <c r="E212" s="74">
        <f>E198*'YTD PROGRAM SUMMARY'!E48</f>
        <v>0</v>
      </c>
      <c r="F212" s="74">
        <f>F198*'YTD PROGRAM SUMMARY'!F48</f>
        <v>0</v>
      </c>
      <c r="G212" s="74">
        <f>G198*'YTD PROGRAM SUMMARY'!G48</f>
        <v>0</v>
      </c>
      <c r="H212" s="74">
        <f>H198*'YTD PROGRAM SUMMARY'!H48</f>
        <v>0</v>
      </c>
      <c r="I212" s="74">
        <f>I198*'YTD PROGRAM SUMMARY'!I48</f>
        <v>0</v>
      </c>
      <c r="J212" s="74">
        <f>J198*'YTD PROGRAM SUMMARY'!J48</f>
        <v>0</v>
      </c>
      <c r="K212" s="74">
        <f>K198*'YTD PROGRAM SUMMARY'!K48</f>
        <v>0</v>
      </c>
      <c r="L212" s="74">
        <f>L198*'YTD PROGRAM SUMMARY'!L48</f>
        <v>0</v>
      </c>
      <c r="M212" s="74">
        <f>M198*'YTD PROGRAM SUMMARY'!M48</f>
        <v>0</v>
      </c>
      <c r="N212" s="74">
        <f>N198*'YTD PROGRAM SUMMARY'!N48</f>
        <v>0</v>
      </c>
      <c r="O212" s="145">
        <f>O198*'YTD PROGRAM SUMMARY'!O48</f>
        <v>0</v>
      </c>
      <c r="P212" s="145">
        <f>P198*'YTD PROGRAM SUMMARY'!P48</f>
        <v>0</v>
      </c>
      <c r="Q212" s="145">
        <f>Q198*'YTD PROGRAM SUMMARY'!Q48</f>
        <v>0</v>
      </c>
      <c r="R212" s="145">
        <f>R198*'YTD PROGRAM SUMMARY'!R48</f>
        <v>0</v>
      </c>
      <c r="S212" s="145">
        <f>S198*'YTD PROGRAM SUMMARY'!S48</f>
        <v>0</v>
      </c>
      <c r="T212" s="145">
        <f>T198*'YTD PROGRAM SUMMARY'!T48</f>
        <v>0</v>
      </c>
      <c r="U212" s="145">
        <f>U198*'YTD PROGRAM SUMMARY'!U48</f>
        <v>0</v>
      </c>
      <c r="V212" s="145">
        <f>V198*'YTD PROGRAM SUMMARY'!V48</f>
        <v>0</v>
      </c>
      <c r="W212" s="145">
        <f>W198*'YTD PROGRAM SUMMARY'!W48</f>
        <v>0</v>
      </c>
      <c r="X212" s="145">
        <f>X198*'YTD PROGRAM SUMMARY'!X48</f>
        <v>0</v>
      </c>
      <c r="Y212" s="145">
        <f>Y198*'YTD PROGRAM SUMMARY'!Y48</f>
        <v>0</v>
      </c>
      <c r="Z212" s="145">
        <f>Z198*'YTD PROGRAM SUMMARY'!Z48</f>
        <v>0</v>
      </c>
      <c r="AA212" s="145">
        <f>AA198*'YTD PROGRAM SUMMARY'!AA48</f>
        <v>0</v>
      </c>
    </row>
    <row r="213" spans="1:27" hidden="1" x14ac:dyDescent="0.25">
      <c r="A213" s="68"/>
      <c r="B213" s="178" t="s">
        <v>124</v>
      </c>
      <c r="C213" s="75">
        <f t="shared" ref="C213:AA213" si="126">IFERROR(C211/C124,0)</f>
        <v>0</v>
      </c>
      <c r="D213" s="75">
        <f t="shared" si="126"/>
        <v>0</v>
      </c>
      <c r="E213" s="75">
        <f t="shared" si="126"/>
        <v>0</v>
      </c>
      <c r="F213" s="75">
        <f t="shared" si="126"/>
        <v>0</v>
      </c>
      <c r="G213" s="75">
        <f t="shared" si="126"/>
        <v>0</v>
      </c>
      <c r="H213" s="75">
        <f t="shared" si="126"/>
        <v>0</v>
      </c>
      <c r="I213" s="75">
        <f t="shared" si="126"/>
        <v>0</v>
      </c>
      <c r="J213" s="75">
        <f t="shared" si="126"/>
        <v>0</v>
      </c>
      <c r="K213" s="75">
        <f t="shared" si="126"/>
        <v>0</v>
      </c>
      <c r="L213" s="75">
        <f t="shared" si="126"/>
        <v>0</v>
      </c>
      <c r="M213" s="75">
        <f t="shared" si="126"/>
        <v>0</v>
      </c>
      <c r="N213" s="75">
        <f t="shared" si="126"/>
        <v>0</v>
      </c>
      <c r="O213" s="146">
        <f t="shared" si="126"/>
        <v>0</v>
      </c>
      <c r="P213" s="146">
        <f t="shared" si="126"/>
        <v>0</v>
      </c>
      <c r="Q213" s="146">
        <f t="shared" si="126"/>
        <v>0</v>
      </c>
      <c r="R213" s="146">
        <f t="shared" si="126"/>
        <v>0</v>
      </c>
      <c r="S213" s="146">
        <f t="shared" si="126"/>
        <v>0</v>
      </c>
      <c r="T213" s="146">
        <f t="shared" si="126"/>
        <v>0</v>
      </c>
      <c r="U213" s="146">
        <f t="shared" si="126"/>
        <v>0</v>
      </c>
      <c r="V213" s="146">
        <f t="shared" si="126"/>
        <v>0</v>
      </c>
      <c r="W213" s="146">
        <f t="shared" si="126"/>
        <v>0</v>
      </c>
      <c r="X213" s="146">
        <f t="shared" si="126"/>
        <v>0</v>
      </c>
      <c r="Y213" s="146">
        <f t="shared" si="126"/>
        <v>0</v>
      </c>
      <c r="Z213" s="146">
        <f t="shared" si="126"/>
        <v>0</v>
      </c>
      <c r="AA213" s="146">
        <f t="shared" si="126"/>
        <v>0</v>
      </c>
    </row>
    <row r="214" spans="1:27" ht="15.75" hidden="1" thickBot="1" x14ac:dyDescent="0.3">
      <c r="A214" s="68"/>
      <c r="B214" s="60" t="s">
        <v>125</v>
      </c>
      <c r="C214" s="76">
        <f t="shared" ref="C214:AA214" si="127">IFERROR(C212/C124,0)</f>
        <v>0</v>
      </c>
      <c r="D214" s="76">
        <f t="shared" si="127"/>
        <v>0</v>
      </c>
      <c r="E214" s="76">
        <f t="shared" si="127"/>
        <v>0</v>
      </c>
      <c r="F214" s="76">
        <f t="shared" si="127"/>
        <v>0</v>
      </c>
      <c r="G214" s="76">
        <f t="shared" si="127"/>
        <v>0</v>
      </c>
      <c r="H214" s="76">
        <f t="shared" si="127"/>
        <v>0</v>
      </c>
      <c r="I214" s="76">
        <f t="shared" si="127"/>
        <v>0</v>
      </c>
      <c r="J214" s="76">
        <f t="shared" si="127"/>
        <v>0</v>
      </c>
      <c r="K214" s="76">
        <f t="shared" si="127"/>
        <v>0</v>
      </c>
      <c r="L214" s="76">
        <f t="shared" si="127"/>
        <v>0</v>
      </c>
      <c r="M214" s="76">
        <f t="shared" si="127"/>
        <v>0</v>
      </c>
      <c r="N214" s="76">
        <f t="shared" si="127"/>
        <v>0</v>
      </c>
      <c r="O214" s="147">
        <f t="shared" si="127"/>
        <v>0</v>
      </c>
      <c r="P214" s="147">
        <f t="shared" si="127"/>
        <v>0</v>
      </c>
      <c r="Q214" s="147">
        <f t="shared" si="127"/>
        <v>0</v>
      </c>
      <c r="R214" s="147">
        <f t="shared" si="127"/>
        <v>0</v>
      </c>
      <c r="S214" s="147">
        <f t="shared" si="127"/>
        <v>0</v>
      </c>
      <c r="T214" s="147">
        <f t="shared" si="127"/>
        <v>0</v>
      </c>
      <c r="U214" s="147">
        <f t="shared" si="127"/>
        <v>0</v>
      </c>
      <c r="V214" s="147">
        <f t="shared" si="127"/>
        <v>0</v>
      </c>
      <c r="W214" s="147">
        <f t="shared" si="127"/>
        <v>0</v>
      </c>
      <c r="X214" s="147">
        <f t="shared" si="127"/>
        <v>0</v>
      </c>
      <c r="Y214" s="147">
        <f t="shared" si="127"/>
        <v>0</v>
      </c>
      <c r="Z214" s="147">
        <f t="shared" si="127"/>
        <v>0</v>
      </c>
      <c r="AA214" s="147">
        <f t="shared" si="127"/>
        <v>0</v>
      </c>
    </row>
    <row r="215" spans="1:27" ht="15.75" hidden="1" thickBot="1" x14ac:dyDescent="0.3">
      <c r="A215" s="68"/>
      <c r="B215" s="180" t="s">
        <v>126</v>
      </c>
      <c r="C215" s="78">
        <f>C213+C214</f>
        <v>0</v>
      </c>
      <c r="D215" s="78">
        <f t="shared" ref="D215:AA215" si="128">D213+D214</f>
        <v>0</v>
      </c>
      <c r="E215" s="79">
        <f t="shared" si="128"/>
        <v>0</v>
      </c>
      <c r="F215" s="79">
        <f t="shared" si="128"/>
        <v>0</v>
      </c>
      <c r="G215" s="79">
        <f t="shared" si="128"/>
        <v>0</v>
      </c>
      <c r="H215" s="79">
        <f t="shared" si="128"/>
        <v>0</v>
      </c>
      <c r="I215" s="79">
        <f t="shared" si="128"/>
        <v>0</v>
      </c>
      <c r="J215" s="79">
        <f t="shared" si="128"/>
        <v>0</v>
      </c>
      <c r="K215" s="79">
        <f t="shared" si="128"/>
        <v>0</v>
      </c>
      <c r="L215" s="79">
        <f t="shared" si="128"/>
        <v>0</v>
      </c>
      <c r="M215" s="80">
        <f t="shared" si="128"/>
        <v>0</v>
      </c>
      <c r="N215" s="88">
        <f t="shared" si="128"/>
        <v>0</v>
      </c>
      <c r="O215" s="148">
        <f t="shared" si="128"/>
        <v>0</v>
      </c>
      <c r="P215" s="148">
        <f t="shared" si="128"/>
        <v>0</v>
      </c>
      <c r="Q215" s="149">
        <f t="shared" si="128"/>
        <v>0</v>
      </c>
      <c r="R215" s="149">
        <f t="shared" si="128"/>
        <v>0</v>
      </c>
      <c r="S215" s="149">
        <f t="shared" si="128"/>
        <v>0</v>
      </c>
      <c r="T215" s="149">
        <f t="shared" si="128"/>
        <v>0</v>
      </c>
      <c r="U215" s="149">
        <f t="shared" si="128"/>
        <v>0</v>
      </c>
      <c r="V215" s="149">
        <f t="shared" si="128"/>
        <v>0</v>
      </c>
      <c r="W215" s="149">
        <f t="shared" si="128"/>
        <v>0</v>
      </c>
      <c r="X215" s="149">
        <f t="shared" si="128"/>
        <v>0</v>
      </c>
      <c r="Y215" s="163">
        <f t="shared" si="128"/>
        <v>0</v>
      </c>
      <c r="Z215" s="163">
        <f t="shared" si="128"/>
        <v>0</v>
      </c>
      <c r="AA215" s="148">
        <f t="shared" si="128"/>
        <v>0</v>
      </c>
    </row>
    <row r="216" spans="1:27" hidden="1" x14ac:dyDescent="0.25">
      <c r="A216" s="68"/>
      <c r="B216" s="68" t="s">
        <v>127</v>
      </c>
      <c r="C216" s="82">
        <f>C208+C215</f>
        <v>0</v>
      </c>
      <c r="D216" s="82">
        <f t="shared" ref="D216:AA216" si="129">D208+D215</f>
        <v>0</v>
      </c>
      <c r="E216" s="82">
        <f t="shared" si="129"/>
        <v>0</v>
      </c>
      <c r="F216" s="82">
        <f t="shared" si="129"/>
        <v>0</v>
      </c>
      <c r="G216" s="82">
        <f t="shared" si="129"/>
        <v>0</v>
      </c>
      <c r="H216" s="82">
        <f t="shared" si="129"/>
        <v>0</v>
      </c>
      <c r="I216" s="82">
        <f t="shared" si="129"/>
        <v>0</v>
      </c>
      <c r="J216" s="82">
        <f t="shared" si="129"/>
        <v>0</v>
      </c>
      <c r="K216" s="82">
        <f t="shared" si="129"/>
        <v>0</v>
      </c>
      <c r="L216" s="82">
        <f t="shared" si="129"/>
        <v>0</v>
      </c>
      <c r="M216" s="82">
        <f t="shared" si="129"/>
        <v>0</v>
      </c>
      <c r="N216" s="82">
        <f t="shared" si="129"/>
        <v>0</v>
      </c>
      <c r="O216" s="152">
        <f t="shared" si="129"/>
        <v>0</v>
      </c>
      <c r="P216" s="152">
        <f t="shared" si="129"/>
        <v>0</v>
      </c>
      <c r="Q216" s="152">
        <f t="shared" si="129"/>
        <v>0</v>
      </c>
      <c r="R216" s="152">
        <f t="shared" si="129"/>
        <v>0</v>
      </c>
      <c r="S216" s="152">
        <f t="shared" si="129"/>
        <v>0</v>
      </c>
      <c r="T216" s="152">
        <f t="shared" si="129"/>
        <v>0</v>
      </c>
      <c r="U216" s="152">
        <f t="shared" si="129"/>
        <v>0</v>
      </c>
      <c r="V216" s="152">
        <f t="shared" si="129"/>
        <v>0</v>
      </c>
      <c r="W216" s="152">
        <f t="shared" si="129"/>
        <v>0</v>
      </c>
      <c r="X216" s="152">
        <f t="shared" si="129"/>
        <v>0</v>
      </c>
      <c r="Y216" s="152">
        <f t="shared" si="129"/>
        <v>0</v>
      </c>
      <c r="Z216" s="152">
        <f t="shared" si="129"/>
        <v>0</v>
      </c>
      <c r="AA216" s="152">
        <f t="shared" si="129"/>
        <v>0</v>
      </c>
    </row>
    <row r="217" spans="1:27" hidden="1" x14ac:dyDescent="0.25">
      <c r="A217" s="68"/>
      <c r="B217" s="68"/>
      <c r="C217" s="71"/>
      <c r="D217" s="71"/>
      <c r="E217" s="71"/>
      <c r="F217" s="71"/>
      <c r="G217" s="71"/>
      <c r="H217" s="71"/>
      <c r="I217" s="71"/>
      <c r="J217" s="71"/>
      <c r="K217" s="71"/>
      <c r="L217" s="71"/>
      <c r="M217" s="71"/>
      <c r="N217" s="71"/>
      <c r="O217" s="71"/>
      <c r="P217" s="71"/>
      <c r="Q217" s="71"/>
      <c r="R217" s="71"/>
      <c r="S217" s="71"/>
      <c r="T217" s="71"/>
      <c r="U217" s="71"/>
      <c r="V217" s="71"/>
      <c r="W217" s="71"/>
      <c r="X217" s="71"/>
      <c r="Y217" s="71"/>
      <c r="Z217" s="71"/>
      <c r="AA217" s="71"/>
    </row>
    <row r="218" spans="1:27" hidden="1" x14ac:dyDescent="0.25">
      <c r="A218" s="68"/>
      <c r="B218" s="68" t="s">
        <v>128</v>
      </c>
      <c r="C218" s="83">
        <f t="shared" ref="C218" si="130">SUM(C204:C205)</f>
        <v>0</v>
      </c>
      <c r="D218" s="83">
        <f t="shared" ref="D218:AA218" si="131">SUM(D204:D205)</f>
        <v>0</v>
      </c>
      <c r="E218" s="84">
        <f t="shared" si="131"/>
        <v>0</v>
      </c>
      <c r="F218" s="84">
        <f t="shared" si="131"/>
        <v>0</v>
      </c>
      <c r="G218" s="84">
        <f t="shared" si="131"/>
        <v>0</v>
      </c>
      <c r="H218" s="84">
        <f t="shared" si="131"/>
        <v>0</v>
      </c>
      <c r="I218" s="84">
        <f t="shared" si="131"/>
        <v>0</v>
      </c>
      <c r="J218" s="84">
        <f t="shared" si="131"/>
        <v>0</v>
      </c>
      <c r="K218" s="84">
        <f t="shared" si="131"/>
        <v>0</v>
      </c>
      <c r="L218" s="84">
        <f t="shared" si="131"/>
        <v>0</v>
      </c>
      <c r="M218" s="85">
        <f t="shared" si="131"/>
        <v>0</v>
      </c>
      <c r="N218" s="85">
        <f t="shared" si="131"/>
        <v>0</v>
      </c>
      <c r="O218" s="158">
        <f t="shared" si="131"/>
        <v>0</v>
      </c>
      <c r="P218" s="158">
        <f t="shared" si="131"/>
        <v>0</v>
      </c>
      <c r="Q218" s="159">
        <f t="shared" si="131"/>
        <v>0</v>
      </c>
      <c r="R218" s="159">
        <f t="shared" si="131"/>
        <v>0</v>
      </c>
      <c r="S218" s="159">
        <f t="shared" si="131"/>
        <v>0</v>
      </c>
      <c r="T218" s="159">
        <f t="shared" si="131"/>
        <v>0</v>
      </c>
      <c r="U218" s="159">
        <f t="shared" si="131"/>
        <v>0</v>
      </c>
      <c r="V218" s="159">
        <f t="shared" si="131"/>
        <v>0</v>
      </c>
      <c r="W218" s="159">
        <f t="shared" si="131"/>
        <v>0</v>
      </c>
      <c r="X218" s="159">
        <f t="shared" si="131"/>
        <v>0</v>
      </c>
      <c r="Y218" s="160">
        <f t="shared" si="131"/>
        <v>0</v>
      </c>
      <c r="Z218" s="160">
        <f t="shared" si="131"/>
        <v>0</v>
      </c>
      <c r="AA218" s="158">
        <f t="shared" si="131"/>
        <v>0</v>
      </c>
    </row>
    <row r="219" spans="1:27" hidden="1" x14ac:dyDescent="0.25">
      <c r="A219" s="68"/>
      <c r="B219" s="68" t="s">
        <v>129</v>
      </c>
      <c r="C219" s="83">
        <f t="shared" ref="C219" si="132">SUM(C211:C212)</f>
        <v>0</v>
      </c>
      <c r="D219" s="83">
        <f t="shared" ref="D219:AA219" si="133">SUM(D211:D212)</f>
        <v>0</v>
      </c>
      <c r="E219" s="84">
        <f t="shared" si="133"/>
        <v>0</v>
      </c>
      <c r="F219" s="84">
        <f t="shared" si="133"/>
        <v>0</v>
      </c>
      <c r="G219" s="84">
        <f t="shared" si="133"/>
        <v>0</v>
      </c>
      <c r="H219" s="84">
        <f t="shared" si="133"/>
        <v>0</v>
      </c>
      <c r="I219" s="84">
        <f t="shared" si="133"/>
        <v>0</v>
      </c>
      <c r="J219" s="84">
        <f t="shared" si="133"/>
        <v>0</v>
      </c>
      <c r="K219" s="84">
        <f t="shared" si="133"/>
        <v>0</v>
      </c>
      <c r="L219" s="84">
        <f t="shared" si="133"/>
        <v>0</v>
      </c>
      <c r="M219" s="85">
        <f t="shared" si="133"/>
        <v>0</v>
      </c>
      <c r="N219" s="85">
        <f t="shared" si="133"/>
        <v>0</v>
      </c>
      <c r="O219" s="158">
        <f t="shared" si="133"/>
        <v>0</v>
      </c>
      <c r="P219" s="158">
        <f t="shared" si="133"/>
        <v>0</v>
      </c>
      <c r="Q219" s="159">
        <f t="shared" si="133"/>
        <v>0</v>
      </c>
      <c r="R219" s="159">
        <f t="shared" si="133"/>
        <v>0</v>
      </c>
      <c r="S219" s="159">
        <f t="shared" si="133"/>
        <v>0</v>
      </c>
      <c r="T219" s="159">
        <f t="shared" si="133"/>
        <v>0</v>
      </c>
      <c r="U219" s="159">
        <f t="shared" si="133"/>
        <v>0</v>
      </c>
      <c r="V219" s="159">
        <f t="shared" si="133"/>
        <v>0</v>
      </c>
      <c r="W219" s="159">
        <f t="shared" si="133"/>
        <v>0</v>
      </c>
      <c r="X219" s="159">
        <f t="shared" si="133"/>
        <v>0</v>
      </c>
      <c r="Y219" s="160">
        <f t="shared" si="133"/>
        <v>0</v>
      </c>
      <c r="Z219" s="160">
        <f t="shared" si="133"/>
        <v>0</v>
      </c>
      <c r="AA219" s="158">
        <f t="shared" si="133"/>
        <v>0</v>
      </c>
    </row>
    <row r="220" spans="1:27" hidden="1" x14ac:dyDescent="0.25">
      <c r="A220" s="68"/>
      <c r="B220" s="68" t="s">
        <v>116</v>
      </c>
      <c r="C220" s="86">
        <f t="shared" ref="C220" si="134">SUM(C218:C219)</f>
        <v>0</v>
      </c>
      <c r="D220" s="86">
        <f t="shared" ref="D220:AA220" si="135">SUM(D218:D219)</f>
        <v>0</v>
      </c>
      <c r="E220" s="86">
        <f t="shared" si="135"/>
        <v>0</v>
      </c>
      <c r="F220" s="86">
        <f t="shared" si="135"/>
        <v>0</v>
      </c>
      <c r="G220" s="86">
        <f t="shared" si="135"/>
        <v>0</v>
      </c>
      <c r="H220" s="86">
        <f t="shared" si="135"/>
        <v>0</v>
      </c>
      <c r="I220" s="86">
        <f t="shared" si="135"/>
        <v>0</v>
      </c>
      <c r="J220" s="86">
        <f t="shared" si="135"/>
        <v>0</v>
      </c>
      <c r="K220" s="86">
        <f t="shared" si="135"/>
        <v>0</v>
      </c>
      <c r="L220" s="86">
        <f t="shared" si="135"/>
        <v>0</v>
      </c>
      <c r="M220" s="87">
        <f t="shared" si="135"/>
        <v>0</v>
      </c>
      <c r="N220" s="87">
        <f t="shared" si="135"/>
        <v>0</v>
      </c>
      <c r="O220" s="161">
        <f t="shared" si="135"/>
        <v>0</v>
      </c>
      <c r="P220" s="161">
        <f t="shared" si="135"/>
        <v>0</v>
      </c>
      <c r="Q220" s="161">
        <f t="shared" si="135"/>
        <v>0</v>
      </c>
      <c r="R220" s="161">
        <f t="shared" si="135"/>
        <v>0</v>
      </c>
      <c r="S220" s="161">
        <f t="shared" si="135"/>
        <v>0</v>
      </c>
      <c r="T220" s="161">
        <f t="shared" si="135"/>
        <v>0</v>
      </c>
      <c r="U220" s="161">
        <f t="shared" si="135"/>
        <v>0</v>
      </c>
      <c r="V220" s="161">
        <f t="shared" si="135"/>
        <v>0</v>
      </c>
      <c r="W220" s="161">
        <f t="shared" si="135"/>
        <v>0</v>
      </c>
      <c r="X220" s="161">
        <f t="shared" si="135"/>
        <v>0</v>
      </c>
      <c r="Y220" s="162">
        <f t="shared" si="135"/>
        <v>0</v>
      </c>
      <c r="Z220" s="162">
        <f t="shared" si="135"/>
        <v>0</v>
      </c>
      <c r="AA220" s="161">
        <f t="shared" si="135"/>
        <v>0</v>
      </c>
    </row>
    <row r="221" spans="1:27" hidden="1" x14ac:dyDescent="0.25"/>
    <row r="222" spans="1:27" hidden="1" x14ac:dyDescent="0.25">
      <c r="B222" s="121" t="s">
        <v>200</v>
      </c>
      <c r="C222" s="228">
        <f>IF('YTD PROGRAM SUMMARY'!C4=0,0,C220-C124)</f>
        <v>0</v>
      </c>
      <c r="D222" s="228">
        <f>IF('YTD PROGRAM SUMMARY'!D4=0,0,D220-D124)</f>
        <v>0</v>
      </c>
      <c r="E222" s="228">
        <f>IF('YTD PROGRAM SUMMARY'!E4=0,0,E220-E124)</f>
        <v>0</v>
      </c>
      <c r="F222" s="228">
        <f>IF('YTD PROGRAM SUMMARY'!F4=0,0,F220-F124)</f>
        <v>0</v>
      </c>
      <c r="G222" s="228">
        <f>IF('YTD PROGRAM SUMMARY'!G4=0,0,G220-G124)</f>
        <v>0</v>
      </c>
      <c r="H222" s="228">
        <f>IF('YTD PROGRAM SUMMARY'!H4=0,0,H220-H124)</f>
        <v>0</v>
      </c>
      <c r="I222" s="228">
        <f>IF('YTD PROGRAM SUMMARY'!I4=0,0,I220-I124)</f>
        <v>0</v>
      </c>
      <c r="J222" s="228">
        <f>IF('YTD PROGRAM SUMMARY'!J4=0,0,J220-J124)</f>
        <v>0</v>
      </c>
      <c r="K222" s="228">
        <f>IF('YTD PROGRAM SUMMARY'!K4=0,0,K220-K124)</f>
        <v>0</v>
      </c>
      <c r="L222" s="228">
        <f>IF('YTD PROGRAM SUMMARY'!L4=0,0,L220-L124)</f>
        <v>0</v>
      </c>
      <c r="M222" s="228">
        <f>IF('YTD PROGRAM SUMMARY'!M4=0,0,M220-M124)</f>
        <v>0</v>
      </c>
      <c r="N222" s="228">
        <f>IF('YTD PROGRAM SUMMARY'!N4=0,0,N220-N124)</f>
        <v>0</v>
      </c>
    </row>
    <row r="223" spans="1:27" hidden="1" x14ac:dyDescent="0.25">
      <c r="B223" s="121"/>
      <c r="C223" s="121"/>
      <c r="D223" s="121"/>
      <c r="E223" s="121"/>
      <c r="F223" s="121"/>
      <c r="G223" s="121"/>
      <c r="H223" s="121"/>
      <c r="I223" s="121"/>
      <c r="J223" s="121"/>
      <c r="K223" s="121"/>
      <c r="L223" s="121"/>
      <c r="M223" s="121"/>
      <c r="N223" s="121"/>
    </row>
  </sheetData>
  <mergeCells count="17">
    <mergeCell ref="A164:A180"/>
    <mergeCell ref="A183:A199"/>
    <mergeCell ref="C147:N147"/>
    <mergeCell ref="O147:Z147"/>
    <mergeCell ref="A147:A161"/>
    <mergeCell ref="A129:A144"/>
    <mergeCell ref="B129:N129"/>
    <mergeCell ref="O129:Z129"/>
    <mergeCell ref="B130:N130"/>
    <mergeCell ref="O130:Z130"/>
    <mergeCell ref="A109:A125"/>
    <mergeCell ref="A56:A71"/>
    <mergeCell ref="A90:A103"/>
    <mergeCell ref="A74:A87"/>
    <mergeCell ref="A2:A17"/>
    <mergeCell ref="A20:A35"/>
    <mergeCell ref="A38:A53"/>
  </mergeCells>
  <pageMargins left="0.7" right="0.7" top="0.75" bottom="0.75" header="0.3" footer="0.3"/>
  <pageSetup orientation="portrait" r:id="rId1"/>
  <headerFooter>
    <oddFooter>&amp;RSchedule JNG-D7.G</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AD47"/>
  <sheetViews>
    <sheetView tabSelected="1" workbookViewId="0">
      <selection activeCell="B43" sqref="B43"/>
    </sheetView>
  </sheetViews>
  <sheetFormatPr defaultRowHeight="15" x14ac:dyDescent="0.25"/>
  <cols>
    <col min="1" max="1" width="22" customWidth="1"/>
    <col min="2" max="2" width="6.42578125" customWidth="1"/>
    <col min="3" max="3" width="17.42578125" customWidth="1"/>
    <col min="18" max="18" width="11.5703125" customWidth="1"/>
  </cols>
  <sheetData>
    <row r="1" spans="1:30" x14ac:dyDescent="0.25">
      <c r="A1" s="1" t="s">
        <v>172</v>
      </c>
    </row>
    <row r="3" spans="1:30" x14ac:dyDescent="0.25">
      <c r="A3" s="214" t="s">
        <v>194</v>
      </c>
      <c r="R3" t="s">
        <v>197</v>
      </c>
    </row>
    <row r="4" spans="1:30" x14ac:dyDescent="0.25">
      <c r="D4" s="213">
        <f>'YTD PROGRAM SUMMARY'!C5</f>
        <v>45658</v>
      </c>
      <c r="E4" s="213">
        <f>EDATE(D4,1)</f>
        <v>45689</v>
      </c>
      <c r="F4" s="213">
        <f t="shared" ref="F4:O4" si="0">EDATE(E4,1)</f>
        <v>45717</v>
      </c>
      <c r="G4" s="213">
        <f t="shared" si="0"/>
        <v>45748</v>
      </c>
      <c r="H4" s="213">
        <f t="shared" si="0"/>
        <v>45778</v>
      </c>
      <c r="I4" s="213">
        <f t="shared" si="0"/>
        <v>45809</v>
      </c>
      <c r="J4" s="213">
        <f t="shared" si="0"/>
        <v>45839</v>
      </c>
      <c r="K4" s="213">
        <f t="shared" si="0"/>
        <v>45870</v>
      </c>
      <c r="L4" s="213">
        <f t="shared" si="0"/>
        <v>45901</v>
      </c>
      <c r="M4" s="213">
        <f t="shared" si="0"/>
        <v>45931</v>
      </c>
      <c r="N4" s="213">
        <f t="shared" si="0"/>
        <v>45962</v>
      </c>
      <c r="O4" s="213">
        <f t="shared" si="0"/>
        <v>45992</v>
      </c>
      <c r="S4" s="213">
        <f>D4</f>
        <v>45658</v>
      </c>
      <c r="T4" s="213">
        <f t="shared" ref="T4:AD4" si="1">E4</f>
        <v>45689</v>
      </c>
      <c r="U4" s="213">
        <f t="shared" si="1"/>
        <v>45717</v>
      </c>
      <c r="V4" s="213">
        <f t="shared" si="1"/>
        <v>45748</v>
      </c>
      <c r="W4" s="213">
        <f t="shared" si="1"/>
        <v>45778</v>
      </c>
      <c r="X4" s="213">
        <f t="shared" si="1"/>
        <v>45809</v>
      </c>
      <c r="Y4" s="213">
        <f t="shared" si="1"/>
        <v>45839</v>
      </c>
      <c r="Z4" s="213">
        <f t="shared" si="1"/>
        <v>45870</v>
      </c>
      <c r="AA4" s="213">
        <f t="shared" si="1"/>
        <v>45901</v>
      </c>
      <c r="AB4" s="213">
        <f t="shared" si="1"/>
        <v>45931</v>
      </c>
      <c r="AC4" s="213">
        <f t="shared" si="1"/>
        <v>45962</v>
      </c>
      <c r="AD4" s="213">
        <f t="shared" si="1"/>
        <v>45992</v>
      </c>
    </row>
    <row r="5" spans="1:30" x14ac:dyDescent="0.25">
      <c r="A5" t="s">
        <v>192</v>
      </c>
      <c r="B5" t="s">
        <v>32</v>
      </c>
      <c r="C5" t="s">
        <v>193</v>
      </c>
      <c r="D5" s="563" t="b">
        <f>'YTD PROGRAM SUMMARY'!C11='YTD PROGRAM SUMMARY'!C12</f>
        <v>1</v>
      </c>
      <c r="E5" s="563" t="b">
        <f>'YTD PROGRAM SUMMARY'!D11='YTD PROGRAM SUMMARY'!D12</f>
        <v>1</v>
      </c>
      <c r="F5" s="563" t="b">
        <f>'YTD PROGRAM SUMMARY'!E11='YTD PROGRAM SUMMARY'!E12</f>
        <v>1</v>
      </c>
      <c r="G5" s="563" t="b">
        <f>'YTD PROGRAM SUMMARY'!F11='YTD PROGRAM SUMMARY'!F12</f>
        <v>1</v>
      </c>
      <c r="H5" s="563" t="b">
        <f>'YTD PROGRAM SUMMARY'!G11='YTD PROGRAM SUMMARY'!G12</f>
        <v>1</v>
      </c>
      <c r="I5" s="563" t="b">
        <f>'YTD PROGRAM SUMMARY'!H11='YTD PROGRAM SUMMARY'!H12</f>
        <v>1</v>
      </c>
      <c r="J5" s="563" t="b">
        <f>'YTD PROGRAM SUMMARY'!I11='YTD PROGRAM SUMMARY'!I12</f>
        <v>1</v>
      </c>
      <c r="K5" s="563" t="b">
        <f>'YTD PROGRAM SUMMARY'!J11='YTD PROGRAM SUMMARY'!J12</f>
        <v>1</v>
      </c>
      <c r="L5" s="563" t="b">
        <f>'YTD PROGRAM SUMMARY'!K11='YTD PROGRAM SUMMARY'!K12</f>
        <v>1</v>
      </c>
      <c r="M5" s="563" t="b">
        <f>'YTD PROGRAM SUMMARY'!L11='YTD PROGRAM SUMMARY'!L12</f>
        <v>1</v>
      </c>
      <c r="N5" s="4" t="b">
        <f>'YTD PROGRAM SUMMARY'!M11='YTD PROGRAM SUMMARY'!M12</f>
        <v>1</v>
      </c>
      <c r="O5" s="4" t="b">
        <f>'YTD PROGRAM SUMMARY'!N11='YTD PROGRAM SUMMARY'!N12</f>
        <v>1</v>
      </c>
      <c r="R5" t="s">
        <v>198</v>
      </c>
      <c r="S5" s="518" t="str">
        <f>IF('YTD PROGRAM SUMMARY'!AC54=0,"NO INPUTS","OK")</f>
        <v>NO INPUTS</v>
      </c>
      <c r="T5" s="518" t="str">
        <f>IF('YTD PROGRAM SUMMARY'!AD54=0,"NO INPUTS","OK")</f>
        <v>NO INPUTS</v>
      </c>
      <c r="U5" s="518" t="str">
        <f>IF('YTD PROGRAM SUMMARY'!AE54=0,"NO INPUTS","OK")</f>
        <v>OK</v>
      </c>
      <c r="V5" s="518" t="str">
        <f>IF('YTD PROGRAM SUMMARY'!AF54=0,"NO INPUTS","OK")</f>
        <v>OK</v>
      </c>
      <c r="W5" s="518" t="str">
        <f>IF('YTD PROGRAM SUMMARY'!AG54=0,"NO INPUTS","OK")</f>
        <v>OK</v>
      </c>
      <c r="X5" s="518" t="str">
        <f>IF('YTD PROGRAM SUMMARY'!AH54=0,"NO INPUTS","OK")</f>
        <v>OK</v>
      </c>
      <c r="Y5" s="518" t="str">
        <f>IF('YTD PROGRAM SUMMARY'!AI54=0,"NO INPUTS","OK")</f>
        <v>OK</v>
      </c>
      <c r="Z5" s="518" t="str">
        <f>IF('YTD PROGRAM SUMMARY'!AJ54=0,"NO INPUTS","OK")</f>
        <v>OK</v>
      </c>
      <c r="AA5" s="518" t="str">
        <f>IF('YTD PROGRAM SUMMARY'!AK54=0,"NO INPUTS","OK")</f>
        <v>OK</v>
      </c>
      <c r="AB5" s="518" t="str">
        <f>IF('YTD PROGRAM SUMMARY'!AL54=0,"NO INPUTS","OK")</f>
        <v>OK</v>
      </c>
      <c r="AC5" t="str">
        <f>IF('YTD PROGRAM SUMMARY'!AM54=0,"NO INPUTS","OK")</f>
        <v>NO INPUTS</v>
      </c>
      <c r="AD5" t="str">
        <f>IF('YTD PROGRAM SUMMARY'!AN54=0,"NO INPUTS","OK")</f>
        <v>NO INPUTS</v>
      </c>
    </row>
    <row r="8" spans="1:30" x14ac:dyDescent="0.25">
      <c r="A8" s="214" t="s">
        <v>195</v>
      </c>
      <c r="D8" t="s">
        <v>220</v>
      </c>
    </row>
    <row r="9" spans="1:30" x14ac:dyDescent="0.25">
      <c r="A9" t="s">
        <v>173</v>
      </c>
      <c r="B9" t="s">
        <v>27</v>
      </c>
      <c r="C9" t="s">
        <v>174</v>
      </c>
      <c r="D9" s="563" t="b">
        <f>'RES kWh ENTRY'!U115='RES kWh ENTRY'!V114</f>
        <v>1</v>
      </c>
    </row>
    <row r="10" spans="1:30" x14ac:dyDescent="0.25">
      <c r="B10" t="s">
        <v>27</v>
      </c>
      <c r="C10" t="s">
        <v>175</v>
      </c>
      <c r="D10" s="563" t="b">
        <f>'RES kWh ENTRY'!U129='RES kWh ENTRY'!V128</f>
        <v>1</v>
      </c>
    </row>
    <row r="11" spans="1:30" x14ac:dyDescent="0.25">
      <c r="B11" t="s">
        <v>27</v>
      </c>
      <c r="C11" t="s">
        <v>270</v>
      </c>
      <c r="D11" s="563" t="b">
        <f>'RES kWh ENTRY'!U143='RES kWh ENTRY'!V142</f>
        <v>1</v>
      </c>
    </row>
    <row r="12" spans="1:30" x14ac:dyDescent="0.25">
      <c r="B12" t="s">
        <v>27</v>
      </c>
      <c r="C12" t="s">
        <v>176</v>
      </c>
      <c r="D12" s="563" t="b">
        <f>'RES kWh ENTRY'!U161='RES kWh ENTRY'!V160</f>
        <v>1</v>
      </c>
    </row>
    <row r="13" spans="1:30" x14ac:dyDescent="0.25">
      <c r="A13" t="s">
        <v>177</v>
      </c>
      <c r="B13" t="s">
        <v>28</v>
      </c>
      <c r="C13" t="s">
        <v>174</v>
      </c>
      <c r="D13" s="518" t="b">
        <f>'BIZ kWh ENTRY'!U83='BIZ kWh ENTRY'!V82</f>
        <v>1</v>
      </c>
    </row>
    <row r="14" spans="1:30" x14ac:dyDescent="0.25">
      <c r="B14" t="s">
        <v>28</v>
      </c>
      <c r="C14" t="s">
        <v>175</v>
      </c>
      <c r="D14" s="518" t="b">
        <f>'BIZ kWh ENTRY'!U99='BIZ kWh ENTRY'!V98</f>
        <v>1</v>
      </c>
    </row>
    <row r="15" spans="1:30" x14ac:dyDescent="0.25">
      <c r="B15" t="s">
        <v>28</v>
      </c>
      <c r="C15" t="s">
        <v>270</v>
      </c>
      <c r="D15" s="518" t="b">
        <f>'BIZ kWh ENTRY'!U115='BIZ kWh ENTRY'!V114</f>
        <v>1</v>
      </c>
    </row>
    <row r="16" spans="1:30" x14ac:dyDescent="0.25">
      <c r="B16" t="s">
        <v>28</v>
      </c>
      <c r="C16" t="s">
        <v>176</v>
      </c>
      <c r="D16" s="564" t="b">
        <f>'BIZ kWh ENTRY'!U135='BIZ kWh ENTRY'!U116</f>
        <v>1</v>
      </c>
    </row>
    <row r="17" spans="1:5" x14ac:dyDescent="0.25">
      <c r="B17" t="s">
        <v>29</v>
      </c>
      <c r="C17" t="s">
        <v>174</v>
      </c>
      <c r="D17" s="518" t="b">
        <f>'BIZ kWh ENTRY'!AQ83='BIZ kWh ENTRY'!AR82</f>
        <v>1</v>
      </c>
    </row>
    <row r="18" spans="1:5" x14ac:dyDescent="0.25">
      <c r="B18" t="s">
        <v>29</v>
      </c>
      <c r="C18" t="s">
        <v>175</v>
      </c>
      <c r="D18" s="518" t="b">
        <f>'BIZ kWh ENTRY'!AQ99='BIZ kWh ENTRY'!AR98</f>
        <v>1</v>
      </c>
    </row>
    <row r="19" spans="1:5" x14ac:dyDescent="0.25">
      <c r="B19" t="s">
        <v>29</v>
      </c>
      <c r="C19" t="s">
        <v>270</v>
      </c>
      <c r="D19" s="518" t="b">
        <f>'BIZ kWh ENTRY'!AQ115='BIZ kWh ENTRY'!AR114</f>
        <v>1</v>
      </c>
    </row>
    <row r="20" spans="1:5" x14ac:dyDescent="0.25">
      <c r="B20" t="s">
        <v>29</v>
      </c>
      <c r="C20" t="s">
        <v>176</v>
      </c>
      <c r="D20" s="563" t="b">
        <f>'RES kWh ENTRY'!U161='RES kWh ENTRY'!U144</f>
        <v>1</v>
      </c>
    </row>
    <row r="21" spans="1:5" x14ac:dyDescent="0.25">
      <c r="B21" t="s">
        <v>30</v>
      </c>
      <c r="C21" t="s">
        <v>174</v>
      </c>
      <c r="D21" s="518" t="b">
        <f>'BIZ kWh ENTRY'!BM83='BIZ kWh ENTRY'!BN82</f>
        <v>1</v>
      </c>
    </row>
    <row r="22" spans="1:5" x14ac:dyDescent="0.25">
      <c r="B22" t="s">
        <v>30</v>
      </c>
      <c r="C22" t="s">
        <v>175</v>
      </c>
      <c r="D22" s="518" t="b">
        <f>'BIZ kWh ENTRY'!BM99='BIZ kWh ENTRY'!BN98</f>
        <v>1</v>
      </c>
    </row>
    <row r="23" spans="1:5" x14ac:dyDescent="0.25">
      <c r="B23" t="s">
        <v>30</v>
      </c>
      <c r="C23" t="s">
        <v>270</v>
      </c>
      <c r="D23" s="518" t="b">
        <f>'BIZ kWh ENTRY'!BM115='BIZ kWh ENTRY'!BN114</f>
        <v>1</v>
      </c>
    </row>
    <row r="24" spans="1:5" x14ac:dyDescent="0.25">
      <c r="B24" t="s">
        <v>30</v>
      </c>
      <c r="C24" t="s">
        <v>176</v>
      </c>
      <c r="D24" s="518" t="b">
        <f>'BIZ kWh ENTRY'!BM135='BIZ kWh ENTRY'!BM116</f>
        <v>1</v>
      </c>
    </row>
    <row r="25" spans="1:5" x14ac:dyDescent="0.25">
      <c r="B25" t="s">
        <v>31</v>
      </c>
      <c r="C25" t="s">
        <v>174</v>
      </c>
      <c r="D25" s="518" t="b">
        <f>'BIZ kWh ENTRY'!CI83='BIZ kWh ENTRY'!CJ82</f>
        <v>1</v>
      </c>
    </row>
    <row r="26" spans="1:5" x14ac:dyDescent="0.25">
      <c r="B26" t="s">
        <v>31</v>
      </c>
      <c r="C26" t="s">
        <v>175</v>
      </c>
      <c r="D26" s="518" t="b">
        <f>'BIZ kWh ENTRY'!CI99='BIZ kWh ENTRY'!CJ98</f>
        <v>1</v>
      </c>
    </row>
    <row r="27" spans="1:5" x14ac:dyDescent="0.25">
      <c r="B27" t="s">
        <v>31</v>
      </c>
      <c r="C27" t="s">
        <v>270</v>
      </c>
      <c r="D27" s="518" t="b">
        <f>'BIZ kWh ENTRY'!CI115='BIZ kWh ENTRY'!CJ114</f>
        <v>1</v>
      </c>
    </row>
    <row r="28" spans="1:5" x14ac:dyDescent="0.25">
      <c r="B28" t="s">
        <v>31</v>
      </c>
      <c r="C28" t="s">
        <v>176</v>
      </c>
      <c r="D28" s="518" t="b">
        <f>'BIZ kWh ENTRY'!CI135='BIZ kWh ENTRY'!CI116</f>
        <v>1</v>
      </c>
    </row>
    <row r="29" spans="1:5" x14ac:dyDescent="0.25">
      <c r="A29" t="s">
        <v>178</v>
      </c>
      <c r="C29" t="s">
        <v>174</v>
      </c>
      <c r="D29" s="565" t="b">
        <f>'BIZ SUM'!U83='BIZ SUM'!V82</f>
        <v>1</v>
      </c>
      <c r="E29" s="564" t="b">
        <f>'BIZ kWh ENTRY'!U135='BIZ kWh ENTRY'!U118</f>
        <v>1</v>
      </c>
    </row>
    <row r="30" spans="1:5" x14ac:dyDescent="0.25">
      <c r="C30" t="s">
        <v>175</v>
      </c>
      <c r="D30" s="518" t="b">
        <f>'BIZ SUM'!U99='BIZ SUM'!V98</f>
        <v>1</v>
      </c>
      <c r="E30" s="564" t="b">
        <f>'BIZ kWh ENTRY'!AQ135='BIZ kWh ENTRY'!AQ118</f>
        <v>1</v>
      </c>
    </row>
    <row r="31" spans="1:5" x14ac:dyDescent="0.25">
      <c r="C31" t="s">
        <v>270</v>
      </c>
      <c r="D31" s="518" t="b">
        <f>'BIZ SUM'!U115='BIZ SUM'!V114</f>
        <v>1</v>
      </c>
      <c r="E31" s="564" t="b">
        <f>'BIZ kWh ENTRY'!BM135='BIZ kWh ENTRY'!BM118</f>
        <v>1</v>
      </c>
    </row>
    <row r="32" spans="1:5" x14ac:dyDescent="0.25">
      <c r="C32" t="s">
        <v>176</v>
      </c>
      <c r="D32" s="564" t="b">
        <f>'BIZ SUM'!U135='BIZ SUM'!U116</f>
        <v>1</v>
      </c>
      <c r="E32" s="564" t="b">
        <f>'BIZ kWh ENTRY'!CI135='BIZ kWh ENTRY'!CI118</f>
        <v>1</v>
      </c>
    </row>
    <row r="33" spans="1:4" x14ac:dyDescent="0.25">
      <c r="A33" t="s">
        <v>179</v>
      </c>
      <c r="C33" t="s">
        <v>189</v>
      </c>
      <c r="D33" s="563" t="b">
        <f>'1M - RES'!O29='1M - RES'!O30</f>
        <v>1</v>
      </c>
    </row>
    <row r="34" spans="1:4" x14ac:dyDescent="0.25">
      <c r="A34" t="s">
        <v>183</v>
      </c>
      <c r="C34" t="s">
        <v>189</v>
      </c>
      <c r="D34" s="518" t="b">
        <f>'2M - SGS'!O35='2M - SGS'!O36</f>
        <v>1</v>
      </c>
    </row>
    <row r="35" spans="1:4" x14ac:dyDescent="0.25">
      <c r="A35" t="s">
        <v>182</v>
      </c>
      <c r="C35" t="s">
        <v>189</v>
      </c>
      <c r="D35" s="518" t="b">
        <f>'3M - LGS'!O35='3M - LGS'!O36</f>
        <v>1</v>
      </c>
    </row>
    <row r="36" spans="1:4" x14ac:dyDescent="0.25">
      <c r="A36" t="s">
        <v>181</v>
      </c>
      <c r="C36" t="s">
        <v>189</v>
      </c>
      <c r="D36" s="518">
        <f>'4M - SPS'!O35-'4M - SPS'!O36</f>
        <v>0</v>
      </c>
    </row>
    <row r="37" spans="1:4" x14ac:dyDescent="0.25">
      <c r="A37" t="s">
        <v>180</v>
      </c>
      <c r="C37" t="s">
        <v>189</v>
      </c>
      <c r="D37" s="518" t="b">
        <f>'11M - LPS'!O35='11M - LPS'!O36</f>
        <v>1</v>
      </c>
    </row>
    <row r="38" spans="1:4" x14ac:dyDescent="0.25">
      <c r="A38" t="s">
        <v>184</v>
      </c>
      <c r="C38" t="s">
        <v>189</v>
      </c>
      <c r="D38" s="563" t="b">
        <f>'LI 1M - RES'!O29='LI 1M - RES'!O30</f>
        <v>1</v>
      </c>
    </row>
    <row r="39" spans="1:4" x14ac:dyDescent="0.25">
      <c r="A39" t="s">
        <v>185</v>
      </c>
      <c r="C39" t="s">
        <v>189</v>
      </c>
      <c r="D39" s="518" t="b">
        <f>'LI 2M - SGS'!O35='LI 2M - SGS'!O36</f>
        <v>1</v>
      </c>
    </row>
    <row r="40" spans="1:4" x14ac:dyDescent="0.25">
      <c r="A40" t="s">
        <v>186</v>
      </c>
      <c r="C40" t="s">
        <v>189</v>
      </c>
      <c r="D40" s="518" t="b">
        <f>'LI 3M - LGS'!O35='LI 3M - LGS'!O36</f>
        <v>1</v>
      </c>
    </row>
    <row r="41" spans="1:4" x14ac:dyDescent="0.25">
      <c r="A41" t="s">
        <v>187</v>
      </c>
      <c r="C41" t="s">
        <v>189</v>
      </c>
      <c r="D41" s="518" t="b">
        <f>'LI 4M - SPS'!O35='LI 4M - SPS'!O36</f>
        <v>1</v>
      </c>
    </row>
    <row r="42" spans="1:4" x14ac:dyDescent="0.25">
      <c r="A42" t="s">
        <v>188</v>
      </c>
      <c r="C42" t="s">
        <v>189</v>
      </c>
      <c r="D42" s="518" t="b">
        <f>'LI 11M - LPS'!O35='LI 11M - LPS'!O36</f>
        <v>1</v>
      </c>
    </row>
    <row r="43" spans="1:4" x14ac:dyDescent="0.25">
      <c r="A43" t="s">
        <v>271</v>
      </c>
      <c r="B43" t="s">
        <v>27</v>
      </c>
      <c r="C43" t="s">
        <v>189</v>
      </c>
      <c r="D43" s="518" t="b">
        <f>'Res DRENE'!N15='Res DRENE'!P15</f>
        <v>1</v>
      </c>
    </row>
    <row r="44" spans="1:4" x14ac:dyDescent="0.25">
      <c r="A44" t="s">
        <v>272</v>
      </c>
      <c r="B44" t="s">
        <v>28</v>
      </c>
      <c r="C44" t="s">
        <v>189</v>
      </c>
      <c r="D44" s="564" t="b">
        <f>'Biz DRENE'!N18='Biz DRENE'!P18</f>
        <v>1</v>
      </c>
    </row>
    <row r="45" spans="1:4" x14ac:dyDescent="0.25">
      <c r="B45" t="s">
        <v>29</v>
      </c>
      <c r="C45" t="s">
        <v>189</v>
      </c>
      <c r="D45" s="564" t="b">
        <f>'Biz DRENE'!N36='Biz DRENE'!P36</f>
        <v>1</v>
      </c>
    </row>
    <row r="46" spans="1:4" x14ac:dyDescent="0.25">
      <c r="B46" t="s">
        <v>30</v>
      </c>
      <c r="C46" t="s">
        <v>189</v>
      </c>
      <c r="D46" s="564" t="b">
        <f>'Biz DRENE'!N54='Biz DRENE'!P54</f>
        <v>1</v>
      </c>
    </row>
    <row r="47" spans="1:4" x14ac:dyDescent="0.25">
      <c r="B47" t="s">
        <v>31</v>
      </c>
      <c r="C47" t="s">
        <v>189</v>
      </c>
      <c r="D47" s="564" t="b">
        <f>'Biz DRENE'!N72='Biz DRENE'!P72</f>
        <v>1</v>
      </c>
    </row>
  </sheetData>
  <conditionalFormatting sqref="D9:D47 E29:E32">
    <cfRule type="cellIs" dxfId="49" priority="2" operator="equal">
      <formula>FALSE</formula>
    </cfRule>
  </conditionalFormatting>
  <conditionalFormatting sqref="D5:O5">
    <cfRule type="cellIs" dxfId="48" priority="1" operator="equal">
      <formula>FALSE</formula>
    </cfRule>
  </conditionalFormatting>
  <pageMargins left="0.7" right="0.7" top="0.75" bottom="0.75" header="0.3" footer="0.3"/>
  <pageSetup orientation="portrait" r:id="rId1"/>
  <headerFooter>
    <oddFooter>&amp;RSchedule JNG-D7.G</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DCC62-5083-4AE0-90BC-49A02F2A6F71}">
  <sheetPr>
    <tabColor rgb="FFFFFFCC"/>
  </sheetPr>
  <dimension ref="A1:AC42"/>
  <sheetViews>
    <sheetView tabSelected="1" zoomScale="80" zoomScaleNormal="80" workbookViewId="0">
      <pane xSplit="2" topLeftCell="C1" activePane="topRight" state="frozen"/>
      <selection activeCell="B43" sqref="B43"/>
      <selection pane="topRight" activeCell="B43" sqref="B43"/>
    </sheetView>
  </sheetViews>
  <sheetFormatPr defaultRowHeight="15" x14ac:dyDescent="0.25"/>
  <cols>
    <col min="1" max="1" width="9.85546875" customWidth="1"/>
    <col min="2" max="2" width="24.85546875" customWidth="1"/>
    <col min="3" max="3" width="15.85546875" bestFit="1" customWidth="1"/>
    <col min="4" max="4" width="11.5703125" bestFit="1" customWidth="1"/>
    <col min="5" max="6" width="12.5703125" bestFit="1" customWidth="1"/>
    <col min="7" max="14" width="14.140625" bestFit="1" customWidth="1"/>
    <col min="15" max="16" width="15.140625" bestFit="1" customWidth="1"/>
    <col min="17" max="27" width="15.140625" customWidth="1"/>
    <col min="28" max="29" width="10.5703125" bestFit="1" customWidth="1"/>
  </cols>
  <sheetData>
    <row r="1" spans="1:29" s="303" customFormat="1" ht="15.75" thickBot="1" x14ac:dyDescent="0.3">
      <c r="A1" s="68"/>
      <c r="B1" s="68"/>
      <c r="C1" s="68"/>
      <c r="D1" s="68"/>
      <c r="E1" s="68"/>
      <c r="F1" s="68"/>
      <c r="G1" s="68"/>
      <c r="H1" s="68"/>
      <c r="I1" s="68"/>
      <c r="J1" s="68"/>
      <c r="K1" s="68"/>
      <c r="L1" s="68"/>
      <c r="M1" s="68"/>
      <c r="N1" s="68"/>
      <c r="O1" s="68"/>
      <c r="P1" s="68"/>
      <c r="Q1" s="68"/>
      <c r="R1" s="68"/>
      <c r="S1" s="68"/>
      <c r="T1" s="68"/>
      <c r="U1" s="68"/>
      <c r="V1" s="68"/>
      <c r="W1" s="68"/>
      <c r="X1" s="68"/>
      <c r="Y1" s="68"/>
      <c r="Z1" s="68"/>
      <c r="AA1" s="68"/>
      <c r="AB1"/>
      <c r="AC1"/>
    </row>
    <row r="2" spans="1:29" ht="15.75" customHeight="1" thickBot="1" x14ac:dyDescent="0.3">
      <c r="A2" s="775" t="s">
        <v>260</v>
      </c>
      <c r="B2" s="313" t="s">
        <v>10</v>
      </c>
      <c r="C2" s="102">
        <f>'1M - RES'!C2</f>
        <v>45658</v>
      </c>
      <c r="D2" s="102">
        <f>'1M - RES'!D2</f>
        <v>45689</v>
      </c>
      <c r="E2" s="102">
        <f>'1M - RES'!E2</f>
        <v>45717</v>
      </c>
      <c r="F2" s="102">
        <f>'1M - RES'!F2</f>
        <v>45748</v>
      </c>
      <c r="G2" s="102">
        <f>'1M - RES'!G2</f>
        <v>45778</v>
      </c>
      <c r="H2" s="102">
        <f>'1M - RES'!H2</f>
        <v>45809</v>
      </c>
      <c r="I2" s="102">
        <f>'1M - RES'!I2</f>
        <v>45839</v>
      </c>
      <c r="J2" s="102">
        <f>'1M - RES'!J2</f>
        <v>45870</v>
      </c>
      <c r="K2" s="102">
        <f>'1M - RES'!K2</f>
        <v>45901</v>
      </c>
      <c r="L2" s="102">
        <f>'1M - RES'!L2</f>
        <v>45931</v>
      </c>
      <c r="M2" s="102">
        <f>'1M - RES'!M2</f>
        <v>45962</v>
      </c>
      <c r="N2" s="102">
        <f>'1M - RES'!N2</f>
        <v>45992</v>
      </c>
      <c r="O2" s="102">
        <f>'1M - RES'!O2</f>
        <v>46023</v>
      </c>
      <c r="P2" s="102">
        <f>'1M - RES'!P2</f>
        <v>46054</v>
      </c>
      <c r="Q2" s="102">
        <f>'1M - RES'!Q2</f>
        <v>46082</v>
      </c>
      <c r="R2" s="102">
        <f>'1M - RES'!R2</f>
        <v>46113</v>
      </c>
      <c r="S2" s="102">
        <f>'1M - RES'!S2</f>
        <v>46143</v>
      </c>
      <c r="T2" s="102">
        <f>'1M - RES'!T2</f>
        <v>46174</v>
      </c>
      <c r="U2" s="102">
        <f>'1M - RES'!U2</f>
        <v>46204</v>
      </c>
      <c r="V2" s="102">
        <f>'1M - RES'!V2</f>
        <v>46235</v>
      </c>
      <c r="W2" s="102">
        <f>'1M - RES'!W2</f>
        <v>46266</v>
      </c>
      <c r="X2" s="102">
        <f>'1M - RES'!X2</f>
        <v>46296</v>
      </c>
      <c r="Y2" s="102">
        <f>'1M - RES'!Y2</f>
        <v>46327</v>
      </c>
      <c r="Z2" s="102">
        <f>'1M - RES'!Z2</f>
        <v>46357</v>
      </c>
      <c r="AA2" s="102">
        <f>'1M - RES'!AA2</f>
        <v>46388</v>
      </c>
    </row>
    <row r="3" spans="1:29" ht="15" customHeight="1" x14ac:dyDescent="0.25">
      <c r="A3" s="776"/>
      <c r="B3" s="312" t="s">
        <v>0</v>
      </c>
      <c r="C3" s="471">
        <f>'RES kWh ENTRY'!C132</f>
        <v>0</v>
      </c>
      <c r="D3" s="471">
        <f>'RES kWh ENTRY'!D132</f>
        <v>0</v>
      </c>
      <c r="E3" s="471">
        <f>'RES kWh ENTRY'!E132</f>
        <v>0</v>
      </c>
      <c r="F3" s="471">
        <f>'RES kWh ENTRY'!F132</f>
        <v>0</v>
      </c>
      <c r="G3" s="471">
        <f>'RES kWh ENTRY'!G132</f>
        <v>0</v>
      </c>
      <c r="H3" s="471">
        <f>'RES kWh ENTRY'!H132</f>
        <v>0</v>
      </c>
      <c r="I3" s="471">
        <f>'RES kWh ENTRY'!I132</f>
        <v>0</v>
      </c>
      <c r="J3" s="471">
        <f>'RES kWh ENTRY'!J132</f>
        <v>0</v>
      </c>
      <c r="K3" s="471">
        <f>'RES kWh ENTRY'!K132</f>
        <v>0</v>
      </c>
      <c r="L3" s="471">
        <f>'RES kWh ENTRY'!L132</f>
        <v>0</v>
      </c>
      <c r="M3" s="471">
        <f>'RES kWh ENTRY'!M132</f>
        <v>0</v>
      </c>
      <c r="N3" s="471">
        <f>SUM('RES kWh ENTRY'!N132:T132)</f>
        <v>0</v>
      </c>
      <c r="O3" s="120"/>
      <c r="P3" s="120"/>
      <c r="Q3" s="120"/>
      <c r="R3" s="120"/>
      <c r="S3" s="120"/>
      <c r="T3" s="120"/>
      <c r="U3" s="120"/>
      <c r="V3" s="120"/>
      <c r="W3" s="120"/>
      <c r="X3" s="120"/>
      <c r="Y3" s="120"/>
      <c r="Z3" s="120"/>
      <c r="AA3" s="120"/>
    </row>
    <row r="4" spans="1:29" x14ac:dyDescent="0.25">
      <c r="A4" s="776"/>
      <c r="B4" s="7" t="s">
        <v>1</v>
      </c>
      <c r="C4" s="471">
        <f>'RES kWh ENTRY'!C133</f>
        <v>0</v>
      </c>
      <c r="D4" s="471">
        <f>'RES kWh ENTRY'!D133</f>
        <v>0</v>
      </c>
      <c r="E4" s="471">
        <f>'RES kWh ENTRY'!E133</f>
        <v>0</v>
      </c>
      <c r="F4" s="471">
        <f>'RES kWh ENTRY'!F133</f>
        <v>0</v>
      </c>
      <c r="G4" s="471">
        <f>'RES kWh ENTRY'!G133</f>
        <v>0</v>
      </c>
      <c r="H4" s="471">
        <f>'RES kWh ENTRY'!H133</f>
        <v>0</v>
      </c>
      <c r="I4" s="471">
        <f>'RES kWh ENTRY'!I133</f>
        <v>0</v>
      </c>
      <c r="J4" s="471">
        <f>'RES kWh ENTRY'!J133</f>
        <v>0</v>
      </c>
      <c r="K4" s="471">
        <f>'RES kWh ENTRY'!K133</f>
        <v>0</v>
      </c>
      <c r="L4" s="471">
        <f>'RES kWh ENTRY'!L133</f>
        <v>0</v>
      </c>
      <c r="M4" s="471">
        <f>'RES kWh ENTRY'!M133</f>
        <v>0</v>
      </c>
      <c r="N4" s="471">
        <f>SUM('RES kWh ENTRY'!N133:T133)</f>
        <v>0</v>
      </c>
      <c r="O4" s="120"/>
      <c r="P4" s="120"/>
      <c r="Q4" s="120"/>
      <c r="R4" s="120"/>
      <c r="S4" s="120"/>
      <c r="T4" s="120"/>
      <c r="U4" s="120"/>
      <c r="V4" s="120"/>
      <c r="W4" s="120"/>
      <c r="X4" s="120"/>
      <c r="Y4" s="120"/>
      <c r="Z4" s="120"/>
      <c r="AA4" s="120"/>
    </row>
    <row r="5" spans="1:29" x14ac:dyDescent="0.25">
      <c r="A5" s="776"/>
      <c r="B5" s="6" t="s">
        <v>2</v>
      </c>
      <c r="C5" s="471">
        <f>'RES kWh ENTRY'!C134</f>
        <v>0</v>
      </c>
      <c r="D5" s="471">
        <f>'RES kWh ENTRY'!D134</f>
        <v>0</v>
      </c>
      <c r="E5" s="471">
        <f>'RES kWh ENTRY'!E134</f>
        <v>0</v>
      </c>
      <c r="F5" s="471">
        <f>'RES kWh ENTRY'!F134</f>
        <v>0</v>
      </c>
      <c r="G5" s="471">
        <f>'RES kWh ENTRY'!G134</f>
        <v>0</v>
      </c>
      <c r="H5" s="471">
        <f>'RES kWh ENTRY'!H134</f>
        <v>0</v>
      </c>
      <c r="I5" s="471">
        <f>'RES kWh ENTRY'!I134</f>
        <v>0</v>
      </c>
      <c r="J5" s="471">
        <f>'RES kWh ENTRY'!J134</f>
        <v>0</v>
      </c>
      <c r="K5" s="471">
        <f>'RES kWh ENTRY'!K134</f>
        <v>0</v>
      </c>
      <c r="L5" s="471">
        <f>'RES kWh ENTRY'!L134</f>
        <v>0</v>
      </c>
      <c r="M5" s="471">
        <f>'RES kWh ENTRY'!M134</f>
        <v>0</v>
      </c>
      <c r="N5" s="471">
        <f>SUM('RES kWh ENTRY'!N134:T134)</f>
        <v>0</v>
      </c>
      <c r="O5" s="120"/>
      <c r="P5" s="120"/>
      <c r="Q5" s="120"/>
      <c r="R5" s="120"/>
      <c r="S5" s="120"/>
      <c r="T5" s="120"/>
      <c r="U5" s="120"/>
      <c r="V5" s="120"/>
      <c r="W5" s="120"/>
      <c r="X5" s="120"/>
      <c r="Y5" s="120"/>
      <c r="Z5" s="120"/>
      <c r="AA5" s="120"/>
    </row>
    <row r="6" spans="1:29" x14ac:dyDescent="0.25">
      <c r="A6" s="776"/>
      <c r="B6" s="6" t="s">
        <v>9</v>
      </c>
      <c r="C6" s="471">
        <f>'RES kWh ENTRY'!C135</f>
        <v>0</v>
      </c>
      <c r="D6" s="471">
        <f>'RES kWh ENTRY'!D135</f>
        <v>0</v>
      </c>
      <c r="E6" s="471">
        <f>'RES kWh ENTRY'!E135</f>
        <v>0</v>
      </c>
      <c r="F6" s="471">
        <f>'RES kWh ENTRY'!F135</f>
        <v>0</v>
      </c>
      <c r="G6" s="471">
        <f>'RES kWh ENTRY'!G135</f>
        <v>0</v>
      </c>
      <c r="H6" s="471">
        <f>'RES kWh ENTRY'!H135</f>
        <v>0</v>
      </c>
      <c r="I6" s="471">
        <f>'RES kWh ENTRY'!I135</f>
        <v>0</v>
      </c>
      <c r="J6" s="471">
        <f>'RES kWh ENTRY'!J135</f>
        <v>0</v>
      </c>
      <c r="K6" s="471">
        <f>'RES kWh ENTRY'!K135</f>
        <v>0</v>
      </c>
      <c r="L6" s="471">
        <f>'RES kWh ENTRY'!L135</f>
        <v>0</v>
      </c>
      <c r="M6" s="471">
        <f>'RES kWh ENTRY'!M135</f>
        <v>0</v>
      </c>
      <c r="N6" s="471">
        <f>SUM('RES kWh ENTRY'!N135:T135)</f>
        <v>0</v>
      </c>
      <c r="O6" s="120"/>
      <c r="P6" s="120"/>
      <c r="Q6" s="120"/>
      <c r="R6" s="120"/>
      <c r="S6" s="120"/>
      <c r="T6" s="120"/>
      <c r="U6" s="120"/>
      <c r="V6" s="120"/>
      <c r="W6" s="120"/>
      <c r="X6" s="120"/>
      <c r="Y6" s="120"/>
      <c r="Z6" s="120"/>
      <c r="AA6" s="120"/>
    </row>
    <row r="7" spans="1:29" x14ac:dyDescent="0.25">
      <c r="A7" s="776"/>
      <c r="B7" s="7" t="s">
        <v>3</v>
      </c>
      <c r="C7" s="471">
        <f>'RES kWh ENTRY'!C136</f>
        <v>0</v>
      </c>
      <c r="D7" s="471">
        <f>'RES kWh ENTRY'!D136</f>
        <v>0</v>
      </c>
      <c r="E7" s="471">
        <f>'RES kWh ENTRY'!E136</f>
        <v>0</v>
      </c>
      <c r="F7" s="471">
        <f>'RES kWh ENTRY'!F136</f>
        <v>0</v>
      </c>
      <c r="G7" s="471">
        <f>'RES kWh ENTRY'!G136</f>
        <v>0</v>
      </c>
      <c r="H7" s="471">
        <f>'RES kWh ENTRY'!H136</f>
        <v>0</v>
      </c>
      <c r="I7" s="471">
        <f>'RES kWh ENTRY'!I136</f>
        <v>0</v>
      </c>
      <c r="J7" s="471">
        <f>'RES kWh ENTRY'!J136</f>
        <v>0</v>
      </c>
      <c r="K7" s="471">
        <f>'RES kWh ENTRY'!K136</f>
        <v>0</v>
      </c>
      <c r="L7" s="471">
        <f>'RES kWh ENTRY'!L136</f>
        <v>0</v>
      </c>
      <c r="M7" s="471">
        <f>'RES kWh ENTRY'!M136</f>
        <v>0</v>
      </c>
      <c r="N7" s="471">
        <f>SUM('RES kWh ENTRY'!N136:T136)</f>
        <v>0</v>
      </c>
      <c r="O7" s="120"/>
      <c r="P7" s="120"/>
      <c r="Q7" s="120"/>
      <c r="R7" s="120"/>
      <c r="S7" s="120"/>
      <c r="T7" s="120"/>
      <c r="U7" s="120"/>
      <c r="V7" s="120"/>
      <c r="W7" s="120"/>
      <c r="X7" s="120"/>
      <c r="Y7" s="120"/>
      <c r="Z7" s="120"/>
      <c r="AA7" s="120"/>
    </row>
    <row r="8" spans="1:29" x14ac:dyDescent="0.25">
      <c r="A8" s="776"/>
      <c r="B8" s="6" t="s">
        <v>4</v>
      </c>
      <c r="C8" s="471">
        <f>'RES kWh ENTRY'!C137</f>
        <v>0</v>
      </c>
      <c r="D8" s="471">
        <f>'RES kWh ENTRY'!D137</f>
        <v>0</v>
      </c>
      <c r="E8" s="471">
        <f>'RES kWh ENTRY'!E137</f>
        <v>0</v>
      </c>
      <c r="F8" s="471">
        <f>'RES kWh ENTRY'!F137</f>
        <v>0</v>
      </c>
      <c r="G8" s="471">
        <f>'RES kWh ENTRY'!G137</f>
        <v>0</v>
      </c>
      <c r="H8" s="471">
        <f>'RES kWh ENTRY'!H137</f>
        <v>0</v>
      </c>
      <c r="I8" s="471">
        <f>'RES kWh ENTRY'!I137</f>
        <v>0</v>
      </c>
      <c r="J8" s="471">
        <f>'RES kWh ENTRY'!J137</f>
        <v>0</v>
      </c>
      <c r="K8" s="471">
        <f>'RES kWh ENTRY'!K137</f>
        <v>0</v>
      </c>
      <c r="L8" s="471">
        <f>'RES kWh ENTRY'!L137</f>
        <v>0</v>
      </c>
      <c r="M8" s="471">
        <f>'RES kWh ENTRY'!M137</f>
        <v>0</v>
      </c>
      <c r="N8" s="471">
        <f>SUM('RES kWh ENTRY'!N137:T137)</f>
        <v>0</v>
      </c>
      <c r="O8" s="120"/>
      <c r="P8" s="120"/>
      <c r="Q8" s="120"/>
      <c r="R8" s="120"/>
      <c r="S8" s="120"/>
      <c r="T8" s="120"/>
      <c r="U8" s="120"/>
      <c r="V8" s="120"/>
      <c r="W8" s="120"/>
      <c r="X8" s="120"/>
      <c r="Y8" s="120"/>
      <c r="Z8" s="120"/>
      <c r="AA8" s="120"/>
    </row>
    <row r="9" spans="1:29" x14ac:dyDescent="0.25">
      <c r="A9" s="776"/>
      <c r="B9" s="6" t="s">
        <v>5</v>
      </c>
      <c r="C9" s="471">
        <f>'RES kWh ENTRY'!C138</f>
        <v>0</v>
      </c>
      <c r="D9" s="471">
        <f>'RES kWh ENTRY'!D138</f>
        <v>0</v>
      </c>
      <c r="E9" s="471">
        <f>'RES kWh ENTRY'!E138</f>
        <v>0</v>
      </c>
      <c r="F9" s="471">
        <f>'RES kWh ENTRY'!F138</f>
        <v>0</v>
      </c>
      <c r="G9" s="471">
        <f>'RES kWh ENTRY'!G138</f>
        <v>0</v>
      </c>
      <c r="H9" s="471">
        <f>'RES kWh ENTRY'!H138</f>
        <v>0</v>
      </c>
      <c r="I9" s="471">
        <f>'RES kWh ENTRY'!I138</f>
        <v>0</v>
      </c>
      <c r="J9" s="471">
        <f>'RES kWh ENTRY'!J138</f>
        <v>0</v>
      </c>
      <c r="K9" s="471">
        <f>'RES kWh ENTRY'!K138</f>
        <v>0</v>
      </c>
      <c r="L9" s="471">
        <f>'RES kWh ENTRY'!L138</f>
        <v>0</v>
      </c>
      <c r="M9" s="471">
        <f>'RES kWh ENTRY'!M138</f>
        <v>0</v>
      </c>
      <c r="N9" s="471">
        <f>SUM('RES kWh ENTRY'!N138:T138)</f>
        <v>0</v>
      </c>
      <c r="O9" s="120"/>
      <c r="P9" s="120"/>
      <c r="Q9" s="120"/>
      <c r="R9" s="120"/>
      <c r="S9" s="120"/>
      <c r="T9" s="120"/>
      <c r="U9" s="120"/>
      <c r="V9" s="120"/>
      <c r="W9" s="120"/>
      <c r="X9" s="120"/>
      <c r="Y9" s="120"/>
      <c r="Z9" s="120"/>
      <c r="AA9" s="120"/>
    </row>
    <row r="10" spans="1:29" x14ac:dyDescent="0.25">
      <c r="A10" s="776"/>
      <c r="B10" s="6" t="s">
        <v>6</v>
      </c>
      <c r="C10" s="471">
        <f>'RES kWh ENTRY'!C139</f>
        <v>0</v>
      </c>
      <c r="D10" s="471">
        <f>'RES kWh ENTRY'!D139</f>
        <v>0</v>
      </c>
      <c r="E10" s="471">
        <f>'RES kWh ENTRY'!E139</f>
        <v>0</v>
      </c>
      <c r="F10" s="471">
        <f>'RES kWh ENTRY'!F139</f>
        <v>0</v>
      </c>
      <c r="G10" s="471">
        <f>'RES kWh ENTRY'!G139</f>
        <v>0</v>
      </c>
      <c r="H10" s="471">
        <f>'RES kWh ENTRY'!H139</f>
        <v>0</v>
      </c>
      <c r="I10" s="471">
        <f>'RES kWh ENTRY'!I139</f>
        <v>0</v>
      </c>
      <c r="J10" s="471">
        <f>'RES kWh ENTRY'!J139</f>
        <v>0</v>
      </c>
      <c r="K10" s="471">
        <f>'RES kWh ENTRY'!K139</f>
        <v>0</v>
      </c>
      <c r="L10" s="471">
        <f>'RES kWh ENTRY'!L139</f>
        <v>0</v>
      </c>
      <c r="M10" s="471">
        <f>'RES kWh ENTRY'!M139</f>
        <v>0</v>
      </c>
      <c r="N10" s="471">
        <f>SUM('RES kWh ENTRY'!N139:T139)</f>
        <v>0</v>
      </c>
      <c r="O10" s="120"/>
      <c r="P10" s="120"/>
      <c r="Q10" s="120"/>
      <c r="R10" s="120"/>
      <c r="S10" s="120"/>
      <c r="T10" s="120"/>
      <c r="U10" s="120"/>
      <c r="V10" s="120"/>
      <c r="W10" s="120"/>
      <c r="X10" s="120"/>
      <c r="Y10" s="120"/>
      <c r="Z10" s="120"/>
      <c r="AA10" s="120"/>
    </row>
    <row r="11" spans="1:29" x14ac:dyDescent="0.25">
      <c r="A11" s="776"/>
      <c r="B11" s="6" t="s">
        <v>7</v>
      </c>
      <c r="C11" s="471">
        <f>'RES kWh ENTRY'!C140</f>
        <v>0</v>
      </c>
      <c r="D11" s="471">
        <f>'RES kWh ENTRY'!D140</f>
        <v>0</v>
      </c>
      <c r="E11" s="471">
        <f>'RES kWh ENTRY'!E140</f>
        <v>0</v>
      </c>
      <c r="F11" s="471">
        <f>'RES kWh ENTRY'!F140</f>
        <v>0</v>
      </c>
      <c r="G11" s="471">
        <f>'RES kWh ENTRY'!G140</f>
        <v>0</v>
      </c>
      <c r="H11" s="471">
        <f>'RES kWh ENTRY'!H140</f>
        <v>0</v>
      </c>
      <c r="I11" s="471">
        <f>'RES kWh ENTRY'!I140</f>
        <v>0</v>
      </c>
      <c r="J11" s="471">
        <f>'RES kWh ENTRY'!J140</f>
        <v>0</v>
      </c>
      <c r="K11" s="471">
        <f>'RES kWh ENTRY'!K140</f>
        <v>0</v>
      </c>
      <c r="L11" s="471">
        <f>'RES kWh ENTRY'!L140</f>
        <v>0</v>
      </c>
      <c r="M11" s="471">
        <f>'RES kWh ENTRY'!M140</f>
        <v>0</v>
      </c>
      <c r="N11" s="471">
        <f>SUM('RES kWh ENTRY'!N140:T140)</f>
        <v>0</v>
      </c>
      <c r="O11" s="120"/>
      <c r="P11" s="120"/>
      <c r="Q11" s="120"/>
      <c r="R11" s="120"/>
      <c r="S11" s="120"/>
      <c r="T11" s="120"/>
      <c r="U11" s="120"/>
      <c r="V11" s="120"/>
      <c r="W11" s="120"/>
      <c r="X11" s="120"/>
      <c r="Y11" s="120"/>
      <c r="Z11" s="120"/>
      <c r="AA11" s="120"/>
    </row>
    <row r="12" spans="1:29" x14ac:dyDescent="0.25">
      <c r="A12" s="776"/>
      <c r="B12" s="6" t="s">
        <v>8</v>
      </c>
      <c r="C12" s="471">
        <f>'RES kWh ENTRY'!C141</f>
        <v>0</v>
      </c>
      <c r="D12" s="471">
        <f>'RES kWh ENTRY'!D141</f>
        <v>0</v>
      </c>
      <c r="E12" s="471">
        <f>'RES kWh ENTRY'!E141</f>
        <v>0</v>
      </c>
      <c r="F12" s="471">
        <f>'RES kWh ENTRY'!F141</f>
        <v>0</v>
      </c>
      <c r="G12" s="471">
        <f>'RES kWh ENTRY'!G141</f>
        <v>0</v>
      </c>
      <c r="H12" s="471">
        <f>'RES kWh ENTRY'!H141</f>
        <v>0</v>
      </c>
      <c r="I12" s="471">
        <f>'RES kWh ENTRY'!I141</f>
        <v>0</v>
      </c>
      <c r="J12" s="471">
        <f>'RES kWh ENTRY'!J141</f>
        <v>0</v>
      </c>
      <c r="K12" s="471">
        <f>'RES kWh ENTRY'!K141</f>
        <v>0</v>
      </c>
      <c r="L12" s="471">
        <f>'RES kWh ENTRY'!L141</f>
        <v>0</v>
      </c>
      <c r="M12" s="471">
        <f>'RES kWh ENTRY'!M141</f>
        <v>0</v>
      </c>
      <c r="N12" s="471">
        <f>SUM('RES kWh ENTRY'!N141:T141)</f>
        <v>0</v>
      </c>
      <c r="O12" s="120"/>
      <c r="P12" s="120"/>
      <c r="Q12" s="120"/>
      <c r="R12" s="120"/>
      <c r="S12" s="120"/>
      <c r="T12" s="120"/>
      <c r="U12" s="120"/>
      <c r="V12" s="120"/>
      <c r="W12" s="120"/>
      <c r="X12" s="120"/>
      <c r="Y12" s="120"/>
      <c r="Z12" s="120"/>
      <c r="AA12" s="120"/>
    </row>
    <row r="13" spans="1:29" x14ac:dyDescent="0.25">
      <c r="A13" s="776"/>
      <c r="B13" s="472" t="s">
        <v>40</v>
      </c>
      <c r="C13" s="471">
        <f>'RES kWh ENTRY'!C142</f>
        <v>0</v>
      </c>
      <c r="D13" s="471">
        <f>'RES kWh ENTRY'!D142</f>
        <v>0</v>
      </c>
      <c r="E13" s="471">
        <f>'RES kWh ENTRY'!E142</f>
        <v>0</v>
      </c>
      <c r="F13" s="471">
        <f>'RES kWh ENTRY'!F142</f>
        <v>0</v>
      </c>
      <c r="G13" s="471">
        <f>'RES kWh ENTRY'!G142</f>
        <v>0</v>
      </c>
      <c r="H13" s="471">
        <f>'RES kWh ENTRY'!H142</f>
        <v>0</v>
      </c>
      <c r="I13" s="471">
        <f>'RES kWh ENTRY'!I142</f>
        <v>0</v>
      </c>
      <c r="J13" s="471">
        <f>'RES kWh ENTRY'!J142</f>
        <v>0</v>
      </c>
      <c r="K13" s="471">
        <f>'RES kWh ENTRY'!K142</f>
        <v>0</v>
      </c>
      <c r="L13" s="471">
        <f>'RES kWh ENTRY'!L142</f>
        <v>0</v>
      </c>
      <c r="M13" s="471">
        <f>'RES kWh ENTRY'!M142</f>
        <v>0</v>
      </c>
      <c r="N13" s="471">
        <f>SUM('RES kWh ENTRY'!N142:T142)</f>
        <v>0</v>
      </c>
      <c r="O13" s="120"/>
      <c r="P13" s="120"/>
      <c r="Q13" s="120"/>
      <c r="R13" s="120"/>
      <c r="S13" s="120"/>
      <c r="T13" s="120"/>
      <c r="U13" s="120"/>
      <c r="V13" s="120"/>
      <c r="W13" s="120"/>
      <c r="X13" s="120"/>
      <c r="Y13" s="120"/>
      <c r="Z13" s="120"/>
      <c r="AA13" s="120"/>
    </row>
    <row r="14" spans="1:29" ht="15.75" thickBot="1" x14ac:dyDescent="0.3">
      <c r="A14" s="777"/>
      <c r="B14" s="136" t="s">
        <v>23</v>
      </c>
      <c r="C14" s="166">
        <f t="shared" ref="C14:N14" si="0">SUM(C3:C13)</f>
        <v>0</v>
      </c>
      <c r="D14" s="166">
        <f t="shared" si="0"/>
        <v>0</v>
      </c>
      <c r="E14" s="166">
        <f t="shared" si="0"/>
        <v>0</v>
      </c>
      <c r="F14" s="166">
        <f t="shared" si="0"/>
        <v>0</v>
      </c>
      <c r="G14" s="166">
        <f t="shared" si="0"/>
        <v>0</v>
      </c>
      <c r="H14" s="166">
        <f t="shared" si="0"/>
        <v>0</v>
      </c>
      <c r="I14" s="166">
        <f t="shared" si="0"/>
        <v>0</v>
      </c>
      <c r="J14" s="166">
        <f t="shared" si="0"/>
        <v>0</v>
      </c>
      <c r="K14" s="166">
        <f t="shared" si="0"/>
        <v>0</v>
      </c>
      <c r="L14" s="166">
        <f t="shared" si="0"/>
        <v>0</v>
      </c>
      <c r="M14" s="166">
        <f t="shared" si="0"/>
        <v>0</v>
      </c>
      <c r="N14" s="166">
        <f t="shared" si="0"/>
        <v>0</v>
      </c>
      <c r="O14" s="182"/>
      <c r="P14" s="182"/>
      <c r="Q14" s="182"/>
      <c r="R14" s="182"/>
      <c r="S14" s="182"/>
      <c r="T14" s="182"/>
      <c r="U14" s="182"/>
      <c r="V14" s="182"/>
      <c r="W14" s="182"/>
      <c r="X14" s="182"/>
      <c r="Y14" s="182"/>
      <c r="Z14" s="182"/>
      <c r="AA14" s="182"/>
    </row>
    <row r="15" spans="1:29" x14ac:dyDescent="0.25">
      <c r="A15" s="300"/>
      <c r="B15" s="301"/>
      <c r="C15" s="302"/>
      <c r="D15" s="301"/>
      <c r="E15" s="302"/>
      <c r="F15" s="301"/>
      <c r="G15" s="301"/>
      <c r="H15" s="302"/>
      <c r="I15" s="301"/>
      <c r="J15" s="301"/>
      <c r="K15" s="302"/>
      <c r="L15" s="301"/>
      <c r="M15" s="207" t="s">
        <v>190</v>
      </c>
      <c r="N15" s="307">
        <f>SUM(C14:N14)</f>
        <v>0</v>
      </c>
      <c r="O15" s="207" t="s">
        <v>191</v>
      </c>
      <c r="P15" s="208">
        <f>'RES kWh ENTRY'!U143</f>
        <v>0</v>
      </c>
      <c r="Q15" s="302"/>
      <c r="R15" s="301"/>
      <c r="S15" s="301"/>
      <c r="T15" s="302"/>
      <c r="U15" s="301"/>
      <c r="V15" s="301"/>
      <c r="W15" s="302"/>
      <c r="X15" s="301"/>
      <c r="Y15" s="301"/>
      <c r="Z15" s="302"/>
      <c r="AA15" s="301"/>
    </row>
    <row r="16" spans="1:29" ht="15.75" thickBot="1" x14ac:dyDescent="0.3">
      <c r="C16" s="222"/>
      <c r="D16" s="222"/>
      <c r="E16" s="222"/>
      <c r="F16" s="222"/>
      <c r="G16" s="222"/>
      <c r="H16" s="222"/>
      <c r="I16" s="222"/>
      <c r="J16" s="222"/>
      <c r="K16" s="222"/>
      <c r="L16" s="222"/>
      <c r="M16" s="222"/>
      <c r="N16" s="222"/>
      <c r="O16" s="222"/>
      <c r="P16" s="222"/>
      <c r="Q16" s="222"/>
      <c r="R16" s="222"/>
      <c r="S16" s="222"/>
      <c r="T16" s="222"/>
      <c r="U16" s="222"/>
      <c r="V16" s="222"/>
      <c r="W16" s="222"/>
      <c r="X16" s="222"/>
      <c r="Y16" s="222"/>
      <c r="Z16" s="222"/>
      <c r="AA16" s="222"/>
    </row>
    <row r="17" spans="1:29" ht="18" customHeight="1" thickBot="1" x14ac:dyDescent="0.3">
      <c r="A17" s="778" t="s">
        <v>107</v>
      </c>
      <c r="B17" s="314" t="s">
        <v>88</v>
      </c>
      <c r="C17" s="102">
        <f>C$2</f>
        <v>45658</v>
      </c>
      <c r="D17" s="102">
        <f t="shared" ref="D17:AA17" si="1">D$2</f>
        <v>45689</v>
      </c>
      <c r="E17" s="102">
        <f t="shared" si="1"/>
        <v>45717</v>
      </c>
      <c r="F17" s="102">
        <f t="shared" si="1"/>
        <v>45748</v>
      </c>
      <c r="G17" s="102">
        <f t="shared" si="1"/>
        <v>45778</v>
      </c>
      <c r="H17" s="102">
        <f t="shared" si="1"/>
        <v>45809</v>
      </c>
      <c r="I17" s="102">
        <f t="shared" si="1"/>
        <v>45839</v>
      </c>
      <c r="J17" s="102">
        <f t="shared" si="1"/>
        <v>45870</v>
      </c>
      <c r="K17" s="102">
        <f t="shared" si="1"/>
        <v>45901</v>
      </c>
      <c r="L17" s="102">
        <f t="shared" si="1"/>
        <v>45931</v>
      </c>
      <c r="M17" s="102">
        <f t="shared" si="1"/>
        <v>45962</v>
      </c>
      <c r="N17" s="102">
        <f t="shared" si="1"/>
        <v>45992</v>
      </c>
      <c r="O17" s="102">
        <f t="shared" si="1"/>
        <v>46023</v>
      </c>
      <c r="P17" s="102">
        <f t="shared" si="1"/>
        <v>46054</v>
      </c>
      <c r="Q17" s="102">
        <f t="shared" si="1"/>
        <v>46082</v>
      </c>
      <c r="R17" s="102">
        <f t="shared" si="1"/>
        <v>46113</v>
      </c>
      <c r="S17" s="102">
        <f t="shared" si="1"/>
        <v>46143</v>
      </c>
      <c r="T17" s="102">
        <f t="shared" si="1"/>
        <v>46174</v>
      </c>
      <c r="U17" s="102">
        <f t="shared" si="1"/>
        <v>46204</v>
      </c>
      <c r="V17" s="102">
        <f t="shared" si="1"/>
        <v>46235</v>
      </c>
      <c r="W17" s="102">
        <f t="shared" si="1"/>
        <v>46266</v>
      </c>
      <c r="X17" s="102">
        <f t="shared" si="1"/>
        <v>46296</v>
      </c>
      <c r="Y17" s="102">
        <f t="shared" si="1"/>
        <v>46327</v>
      </c>
      <c r="Z17" s="102">
        <f t="shared" si="1"/>
        <v>46357</v>
      </c>
      <c r="AA17" s="102">
        <f t="shared" si="1"/>
        <v>46388</v>
      </c>
    </row>
    <row r="18" spans="1:29" ht="18" customHeight="1" thickBot="1" x14ac:dyDescent="0.3">
      <c r="A18" s="779"/>
      <c r="B18" s="473" t="s">
        <v>27</v>
      </c>
      <c r="C18" s="476">
        <f>'1M - RES'!C76</f>
        <v>5.3462000000000003E-2</v>
      </c>
      <c r="D18" s="476">
        <f>'1M - RES'!D76</f>
        <v>5.3289999999999997E-2</v>
      </c>
      <c r="E18" s="476">
        <f>'1M - RES'!E76</f>
        <v>5.4837999999999998E-2</v>
      </c>
      <c r="F18" s="476">
        <f>'1M - RES'!F76</f>
        <v>5.9094000000000001E-2</v>
      </c>
      <c r="G18" s="476">
        <f>'1M - RES'!G76</f>
        <v>6.0398E-2</v>
      </c>
      <c r="H18" s="539">
        <f>'1M - RES'!H76</f>
        <v>0.140954</v>
      </c>
      <c r="I18" s="539">
        <f>'1M - RES'!I76</f>
        <v>0.14096900000000001</v>
      </c>
      <c r="J18" s="539">
        <f>'1M - RES'!J76</f>
        <v>0.14092399999999999</v>
      </c>
      <c r="K18" s="539">
        <f>'1M - RES'!K76</f>
        <v>0.14091400000000001</v>
      </c>
      <c r="L18" s="539">
        <f>'1M - RES'!L76</f>
        <v>6.6656999999999994E-2</v>
      </c>
      <c r="M18" s="539">
        <f>'1M - RES'!M76</f>
        <v>6.9969000000000003E-2</v>
      </c>
      <c r="N18" s="539">
        <f>'1M - RES'!N76</f>
        <v>6.4913999999999999E-2</v>
      </c>
      <c r="O18" s="539">
        <f>'1M - RES'!O76</f>
        <v>6.2024000000000003E-2</v>
      </c>
      <c r="P18" s="539">
        <f>'1M - RES'!P76</f>
        <v>6.2408999999999999E-2</v>
      </c>
      <c r="Q18" s="539">
        <f>'1M - RES'!Q76</f>
        <v>6.6390000000000005E-2</v>
      </c>
      <c r="R18" s="539">
        <f>'1M - RES'!R76</f>
        <v>6.6797999999999996E-2</v>
      </c>
      <c r="S18" s="539">
        <f>'1M - RES'!S76</f>
        <v>7.0060999999999998E-2</v>
      </c>
      <c r="T18" s="351">
        <f>'1M - RES'!T76</f>
        <v>0.140954</v>
      </c>
      <c r="U18" s="351">
        <f>'1M - RES'!U76</f>
        <v>0.14096900000000001</v>
      </c>
      <c r="V18" s="351">
        <f>'1M - RES'!V76</f>
        <v>0.14092399999999999</v>
      </c>
      <c r="W18" s="351">
        <f>'1M - RES'!W76</f>
        <v>0.14091400000000001</v>
      </c>
      <c r="X18" s="351">
        <f>'1M - RES'!X76</f>
        <v>6.6656999999999994E-2</v>
      </c>
      <c r="Y18" s="351">
        <f>'1M - RES'!Y76</f>
        <v>6.9969000000000003E-2</v>
      </c>
      <c r="Z18" s="351">
        <f>'1M - RES'!Z76</f>
        <v>6.4913999999999999E-2</v>
      </c>
      <c r="AA18" s="351">
        <f>'1M - RES'!AA76</f>
        <v>6.2024000000000003E-2</v>
      </c>
      <c r="AC18" s="138"/>
    </row>
    <row r="19" spans="1:29" x14ac:dyDescent="0.25">
      <c r="C19" s="475" t="s">
        <v>262</v>
      </c>
      <c r="H19" s="537" t="s">
        <v>289</v>
      </c>
    </row>
    <row r="20" spans="1:29" ht="15.75" thickBot="1" x14ac:dyDescent="0.3">
      <c r="A20" s="489" t="s">
        <v>268</v>
      </c>
      <c r="B20" s="368"/>
    </row>
    <row r="21" spans="1:29" s="294" customFormat="1" ht="19.5" thickBot="1" x14ac:dyDescent="0.3">
      <c r="A21" s="297" t="s">
        <v>209</v>
      </c>
      <c r="B21" s="329" t="s">
        <v>13</v>
      </c>
      <c r="C21" s="491">
        <v>0</v>
      </c>
      <c r="D21" s="330">
        <f>C21</f>
        <v>0</v>
      </c>
      <c r="E21" s="293">
        <f t="shared" ref="E21:AA21" si="2">D21</f>
        <v>0</v>
      </c>
      <c r="F21" s="331">
        <f t="shared" si="2"/>
        <v>0</v>
      </c>
      <c r="G21" s="331">
        <f t="shared" si="2"/>
        <v>0</v>
      </c>
      <c r="H21" s="331">
        <f t="shared" si="2"/>
        <v>0</v>
      </c>
      <c r="I21" s="331">
        <f t="shared" si="2"/>
        <v>0</v>
      </c>
      <c r="J21" s="331">
        <f t="shared" si="2"/>
        <v>0</v>
      </c>
      <c r="K21" s="331">
        <f t="shared" si="2"/>
        <v>0</v>
      </c>
      <c r="L21" s="331">
        <f t="shared" si="2"/>
        <v>0</v>
      </c>
      <c r="M21" s="331">
        <f t="shared" si="2"/>
        <v>0</v>
      </c>
      <c r="N21" s="331">
        <f t="shared" si="2"/>
        <v>0</v>
      </c>
      <c r="O21" s="331">
        <f t="shared" si="2"/>
        <v>0</v>
      </c>
      <c r="P21" s="331">
        <f t="shared" si="2"/>
        <v>0</v>
      </c>
      <c r="Q21" s="331">
        <f t="shared" si="2"/>
        <v>0</v>
      </c>
      <c r="R21" s="331">
        <f t="shared" si="2"/>
        <v>0</v>
      </c>
      <c r="S21" s="331">
        <f t="shared" si="2"/>
        <v>0</v>
      </c>
      <c r="T21" s="331">
        <f t="shared" si="2"/>
        <v>0</v>
      </c>
      <c r="U21" s="331">
        <f t="shared" si="2"/>
        <v>0</v>
      </c>
      <c r="V21" s="331">
        <f t="shared" si="2"/>
        <v>0</v>
      </c>
      <c r="W21" s="331">
        <f t="shared" si="2"/>
        <v>0</v>
      </c>
      <c r="X21" s="331">
        <f t="shared" si="2"/>
        <v>0</v>
      </c>
      <c r="Y21" s="331">
        <f t="shared" si="2"/>
        <v>0</v>
      </c>
      <c r="Z21" s="331">
        <f t="shared" si="2"/>
        <v>0</v>
      </c>
      <c r="AA21" s="331">
        <f t="shared" si="2"/>
        <v>0</v>
      </c>
    </row>
    <row r="22" spans="1:29" x14ac:dyDescent="0.25">
      <c r="B22" s="68"/>
      <c r="C22" s="68"/>
      <c r="D22" s="68"/>
      <c r="E22" s="68"/>
      <c r="F22" s="68"/>
      <c r="G22" s="68"/>
      <c r="H22" s="68"/>
      <c r="I22" s="68"/>
      <c r="J22" s="68"/>
      <c r="K22" s="68"/>
      <c r="L22" s="68"/>
      <c r="M22" s="68"/>
      <c r="N22" s="68"/>
      <c r="O22" s="68"/>
      <c r="P22" s="68"/>
      <c r="Q22" s="68"/>
      <c r="R22" s="68"/>
      <c r="S22" s="68"/>
      <c r="T22" s="68"/>
      <c r="U22" s="68"/>
      <c r="V22" s="68"/>
      <c r="W22" s="68"/>
      <c r="X22" s="68"/>
      <c r="Y22" s="68"/>
      <c r="Z22" s="68"/>
      <c r="AA22" s="68"/>
    </row>
    <row r="23" spans="1:29" ht="15.75" thickBot="1" x14ac:dyDescent="0.3">
      <c r="A23" s="299" t="s">
        <v>215</v>
      </c>
      <c r="B23" s="295"/>
      <c r="C23" s="295"/>
      <c r="D23" s="295"/>
      <c r="E23" s="295"/>
      <c r="F23" s="295"/>
      <c r="G23" s="295"/>
      <c r="H23" s="295"/>
      <c r="I23" s="295"/>
    </row>
    <row r="24" spans="1:29" ht="16.5" customHeight="1" thickBot="1" x14ac:dyDescent="0.3">
      <c r="A24" s="717" t="s">
        <v>15</v>
      </c>
      <c r="B24" s="313" t="s">
        <v>93</v>
      </c>
      <c r="C24" s="102">
        <f>C$2</f>
        <v>45658</v>
      </c>
      <c r="D24" s="102">
        <f t="shared" ref="D24:AA24" si="3">D$2</f>
        <v>45689</v>
      </c>
      <c r="E24" s="102">
        <f t="shared" si="3"/>
        <v>45717</v>
      </c>
      <c r="F24" s="102">
        <f t="shared" si="3"/>
        <v>45748</v>
      </c>
      <c r="G24" s="102">
        <f t="shared" si="3"/>
        <v>45778</v>
      </c>
      <c r="H24" s="102">
        <f t="shared" si="3"/>
        <v>45809</v>
      </c>
      <c r="I24" s="102">
        <f t="shared" si="3"/>
        <v>45839</v>
      </c>
      <c r="J24" s="102">
        <f t="shared" si="3"/>
        <v>45870</v>
      </c>
      <c r="K24" s="102">
        <f t="shared" si="3"/>
        <v>45901</v>
      </c>
      <c r="L24" s="102">
        <f t="shared" si="3"/>
        <v>45931</v>
      </c>
      <c r="M24" s="102">
        <f t="shared" si="3"/>
        <v>45962</v>
      </c>
      <c r="N24" s="102">
        <f t="shared" si="3"/>
        <v>45992</v>
      </c>
      <c r="O24" s="102">
        <f t="shared" si="3"/>
        <v>46023</v>
      </c>
      <c r="P24" s="102">
        <f t="shared" si="3"/>
        <v>46054</v>
      </c>
      <c r="Q24" s="102">
        <f t="shared" si="3"/>
        <v>46082</v>
      </c>
      <c r="R24" s="102">
        <f t="shared" si="3"/>
        <v>46113</v>
      </c>
      <c r="S24" s="102">
        <f t="shared" si="3"/>
        <v>46143</v>
      </c>
      <c r="T24" s="102">
        <f t="shared" si="3"/>
        <v>46174</v>
      </c>
      <c r="U24" s="102">
        <f t="shared" si="3"/>
        <v>46204</v>
      </c>
      <c r="V24" s="102">
        <f t="shared" si="3"/>
        <v>46235</v>
      </c>
      <c r="W24" s="102">
        <f t="shared" si="3"/>
        <v>46266</v>
      </c>
      <c r="X24" s="102">
        <f t="shared" si="3"/>
        <v>46296</v>
      </c>
      <c r="Y24" s="102">
        <f t="shared" si="3"/>
        <v>46327</v>
      </c>
      <c r="Z24" s="102">
        <f t="shared" si="3"/>
        <v>46357</v>
      </c>
      <c r="AA24" s="102">
        <f t="shared" si="3"/>
        <v>46388</v>
      </c>
    </row>
    <row r="25" spans="1:29" ht="15.75" x14ac:dyDescent="0.25">
      <c r="A25" s="718"/>
      <c r="B25" s="317" t="s">
        <v>27</v>
      </c>
      <c r="C25" s="13">
        <f t="shared" ref="C25:AA25" si="4">((C14*C$18))*C$21</f>
        <v>0</v>
      </c>
      <c r="D25" s="13">
        <f t="shared" si="4"/>
        <v>0</v>
      </c>
      <c r="E25" s="13">
        <f t="shared" si="4"/>
        <v>0</v>
      </c>
      <c r="F25" s="13">
        <f t="shared" si="4"/>
        <v>0</v>
      </c>
      <c r="G25" s="13">
        <f t="shared" si="4"/>
        <v>0</v>
      </c>
      <c r="H25" s="13">
        <f t="shared" si="4"/>
        <v>0</v>
      </c>
      <c r="I25" s="13">
        <f t="shared" si="4"/>
        <v>0</v>
      </c>
      <c r="J25" s="13">
        <f t="shared" si="4"/>
        <v>0</v>
      </c>
      <c r="K25" s="13">
        <f t="shared" si="4"/>
        <v>0</v>
      </c>
      <c r="L25" s="13">
        <f t="shared" si="4"/>
        <v>0</v>
      </c>
      <c r="M25" s="13">
        <f t="shared" si="4"/>
        <v>0</v>
      </c>
      <c r="N25" s="13">
        <f t="shared" si="4"/>
        <v>0</v>
      </c>
      <c r="O25" s="13">
        <f t="shared" si="4"/>
        <v>0</v>
      </c>
      <c r="P25" s="13">
        <f t="shared" si="4"/>
        <v>0</v>
      </c>
      <c r="Q25" s="13">
        <f t="shared" si="4"/>
        <v>0</v>
      </c>
      <c r="R25" s="13">
        <f t="shared" si="4"/>
        <v>0</v>
      </c>
      <c r="S25" s="13">
        <f t="shared" si="4"/>
        <v>0</v>
      </c>
      <c r="T25" s="13">
        <f t="shared" si="4"/>
        <v>0</v>
      </c>
      <c r="U25" s="13">
        <f t="shared" si="4"/>
        <v>0</v>
      </c>
      <c r="V25" s="13">
        <f t="shared" si="4"/>
        <v>0</v>
      </c>
      <c r="W25" s="13">
        <f t="shared" si="4"/>
        <v>0</v>
      </c>
      <c r="X25" s="13">
        <f t="shared" si="4"/>
        <v>0</v>
      </c>
      <c r="Y25" s="13">
        <f t="shared" si="4"/>
        <v>0</v>
      </c>
      <c r="Z25" s="13">
        <f t="shared" si="4"/>
        <v>0</v>
      </c>
      <c r="AA25" s="13">
        <f t="shared" si="4"/>
        <v>0</v>
      </c>
    </row>
    <row r="26" spans="1:29" ht="15.75" x14ac:dyDescent="0.25">
      <c r="A26" s="718"/>
      <c r="B26" s="8"/>
      <c r="C26" s="2"/>
      <c r="D26" s="2"/>
      <c r="E26" s="2"/>
      <c r="F26" s="2"/>
      <c r="G26" s="2"/>
      <c r="H26" s="2"/>
      <c r="I26" s="2"/>
      <c r="J26" s="2"/>
      <c r="K26" s="2"/>
      <c r="L26" s="2"/>
      <c r="M26" s="2"/>
      <c r="N26" s="2"/>
      <c r="O26" s="2"/>
      <c r="P26" s="2"/>
      <c r="Q26" s="2"/>
      <c r="R26" s="2"/>
      <c r="S26" s="2"/>
      <c r="T26" s="2"/>
      <c r="U26" s="2"/>
      <c r="V26" s="2"/>
      <c r="W26" s="2"/>
      <c r="X26" s="2"/>
      <c r="Y26" s="2"/>
      <c r="Z26" s="2"/>
      <c r="AA26" s="2"/>
    </row>
    <row r="27" spans="1:29" ht="16.5" thickBot="1" x14ac:dyDescent="0.3">
      <c r="A27" s="719"/>
      <c r="B27" s="9" t="s">
        <v>261</v>
      </c>
      <c r="C27" s="14">
        <f>C25</f>
        <v>0</v>
      </c>
      <c r="D27" s="14">
        <f t="shared" ref="D27:AA27" si="5">C27+D25</f>
        <v>0</v>
      </c>
      <c r="E27" s="14">
        <f t="shared" si="5"/>
        <v>0</v>
      </c>
      <c r="F27" s="14">
        <f t="shared" si="5"/>
        <v>0</v>
      </c>
      <c r="G27" s="14">
        <f t="shared" si="5"/>
        <v>0</v>
      </c>
      <c r="H27" s="14">
        <f t="shared" si="5"/>
        <v>0</v>
      </c>
      <c r="I27" s="14">
        <f t="shared" si="5"/>
        <v>0</v>
      </c>
      <c r="J27" s="14">
        <f t="shared" si="5"/>
        <v>0</v>
      </c>
      <c r="K27" s="14">
        <f t="shared" si="5"/>
        <v>0</v>
      </c>
      <c r="L27" s="14">
        <f t="shared" si="5"/>
        <v>0</v>
      </c>
      <c r="M27" s="14">
        <f t="shared" si="5"/>
        <v>0</v>
      </c>
      <c r="N27" s="14">
        <f t="shared" si="5"/>
        <v>0</v>
      </c>
      <c r="O27" s="14">
        <f t="shared" si="5"/>
        <v>0</v>
      </c>
      <c r="P27" s="14">
        <f t="shared" si="5"/>
        <v>0</v>
      </c>
      <c r="Q27" s="14">
        <f t="shared" si="5"/>
        <v>0</v>
      </c>
      <c r="R27" s="14">
        <f t="shared" si="5"/>
        <v>0</v>
      </c>
      <c r="S27" s="14">
        <f t="shared" si="5"/>
        <v>0</v>
      </c>
      <c r="T27" s="14">
        <f t="shared" si="5"/>
        <v>0</v>
      </c>
      <c r="U27" s="14">
        <f t="shared" si="5"/>
        <v>0</v>
      </c>
      <c r="V27" s="14">
        <f t="shared" si="5"/>
        <v>0</v>
      </c>
      <c r="W27" s="14">
        <f t="shared" si="5"/>
        <v>0</v>
      </c>
      <c r="X27" s="14">
        <f t="shared" si="5"/>
        <v>0</v>
      </c>
      <c r="Y27" s="14">
        <f t="shared" si="5"/>
        <v>0</v>
      </c>
      <c r="Z27" s="14">
        <f t="shared" si="5"/>
        <v>0</v>
      </c>
      <c r="AA27" s="14">
        <f t="shared" si="5"/>
        <v>0</v>
      </c>
    </row>
    <row r="28" spans="1:29" x14ac:dyDescent="0.25">
      <c r="A28" s="308"/>
      <c r="B28" s="310"/>
      <c r="C28" s="305"/>
      <c r="D28" s="305"/>
      <c r="E28" s="305"/>
      <c r="F28" s="305"/>
      <c r="G28" s="305"/>
      <c r="H28" s="305"/>
      <c r="I28" s="305"/>
      <c r="J28" s="305"/>
      <c r="K28" s="305"/>
      <c r="L28" s="305"/>
      <c r="M28" s="305"/>
      <c r="N28" s="305"/>
      <c r="O28" s="305"/>
      <c r="P28" s="305"/>
      <c r="Q28" s="305"/>
      <c r="R28" s="305"/>
      <c r="S28" s="305"/>
      <c r="T28" s="305"/>
      <c r="U28" s="305"/>
      <c r="V28" s="305"/>
      <c r="W28" s="305"/>
      <c r="X28" s="305"/>
      <c r="Y28" s="305"/>
      <c r="Z28" s="305"/>
      <c r="AA28" s="305"/>
    </row>
    <row r="29" spans="1:29" x14ac:dyDescent="0.25">
      <c r="B29" s="311"/>
      <c r="C29" s="308"/>
      <c r="D29" s="308"/>
      <c r="E29" s="308"/>
      <c r="F29" s="308"/>
      <c r="G29" s="308"/>
      <c r="H29" s="308"/>
      <c r="I29" s="308"/>
      <c r="J29" s="308"/>
      <c r="K29" s="308"/>
      <c r="L29" s="308"/>
      <c r="M29" s="308"/>
      <c r="N29" s="308"/>
      <c r="O29" s="308"/>
      <c r="P29" s="308"/>
      <c r="Q29" s="308"/>
      <c r="R29" s="308"/>
      <c r="S29" s="308"/>
      <c r="T29" s="308"/>
      <c r="U29" s="308"/>
      <c r="V29" s="308"/>
      <c r="W29" s="308"/>
      <c r="X29" s="308"/>
      <c r="Y29" s="308"/>
      <c r="Z29" s="308"/>
      <c r="AA29" s="308"/>
    </row>
    <row r="41" spans="4:10" x14ac:dyDescent="0.25">
      <c r="J41" s="3"/>
    </row>
    <row r="42" spans="4:10" x14ac:dyDescent="0.25">
      <c r="D42" s="4"/>
    </row>
  </sheetData>
  <mergeCells count="3">
    <mergeCell ref="A2:A14"/>
    <mergeCell ref="A17:A18"/>
    <mergeCell ref="A24:A27"/>
  </mergeCells>
  <pageMargins left="0.7" right="0.7" top="0.75" bottom="0.75" header="0.3" footer="0.3"/>
  <pageSetup orientation="portrait" r:id="rId1"/>
  <headerFooter>
    <oddFooter>&amp;RSchedule JNG-D7.G</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rgb="FFFFFFCC"/>
  </sheetPr>
  <dimension ref="A1:AC108"/>
  <sheetViews>
    <sheetView tabSelected="1" zoomScale="80" zoomScaleNormal="80" workbookViewId="0">
      <pane xSplit="2" topLeftCell="C1" activePane="topRight" state="frozen"/>
      <selection activeCell="B43" sqref="B43"/>
      <selection pane="topRight" activeCell="B43" sqref="B43"/>
    </sheetView>
  </sheetViews>
  <sheetFormatPr defaultRowHeight="15" x14ac:dyDescent="0.25"/>
  <cols>
    <col min="1" max="1" width="9.85546875" customWidth="1"/>
    <col min="2" max="2" width="24.85546875" customWidth="1"/>
    <col min="3" max="3" width="15.85546875" bestFit="1" customWidth="1"/>
    <col min="4" max="4" width="11.5703125" bestFit="1" customWidth="1"/>
    <col min="5" max="6" width="12.5703125" bestFit="1" customWidth="1"/>
    <col min="7" max="14" width="14.140625" bestFit="1" customWidth="1"/>
    <col min="15" max="16" width="15.140625" bestFit="1" customWidth="1"/>
    <col min="17" max="27" width="15.140625" customWidth="1"/>
    <col min="28" max="29" width="10.5703125" bestFit="1" customWidth="1"/>
  </cols>
  <sheetData>
    <row r="1" spans="1:29" s="303" customFormat="1" ht="15.75" thickBot="1" x14ac:dyDescent="0.3">
      <c r="A1" s="68"/>
      <c r="B1" s="68"/>
      <c r="C1" s="68"/>
      <c r="D1" s="68"/>
      <c r="E1" s="68"/>
      <c r="F1" s="68"/>
      <c r="G1" s="68"/>
      <c r="H1" s="68"/>
      <c r="I1" s="68"/>
      <c r="J1" s="68"/>
      <c r="K1" s="68"/>
      <c r="L1" s="68"/>
      <c r="M1" s="68"/>
      <c r="N1" s="68"/>
      <c r="O1" s="68"/>
      <c r="P1" s="68"/>
      <c r="Q1" s="68"/>
      <c r="R1" s="68"/>
      <c r="S1" s="68"/>
      <c r="T1" s="68"/>
      <c r="U1" s="68"/>
      <c r="V1" s="68"/>
      <c r="W1" s="68"/>
      <c r="X1" s="68"/>
      <c r="Y1" s="68"/>
      <c r="Z1" s="68"/>
      <c r="AA1" s="68"/>
      <c r="AB1"/>
      <c r="AC1"/>
    </row>
    <row r="2" spans="1:29" ht="15.75" customHeight="1" thickBot="1" x14ac:dyDescent="0.3">
      <c r="A2" s="775" t="s">
        <v>211</v>
      </c>
      <c r="B2" s="313" t="s">
        <v>10</v>
      </c>
      <c r="C2" s="102">
        <f>'1M - RES'!C2</f>
        <v>45658</v>
      </c>
      <c r="D2" s="102">
        <f>'1M - RES'!D2</f>
        <v>45689</v>
      </c>
      <c r="E2" s="102">
        <f>'1M - RES'!E2</f>
        <v>45717</v>
      </c>
      <c r="F2" s="102">
        <f>'1M - RES'!F2</f>
        <v>45748</v>
      </c>
      <c r="G2" s="102">
        <f>'1M - RES'!G2</f>
        <v>45778</v>
      </c>
      <c r="H2" s="102">
        <f>'1M - RES'!H2</f>
        <v>45809</v>
      </c>
      <c r="I2" s="102">
        <f>'1M - RES'!I2</f>
        <v>45839</v>
      </c>
      <c r="J2" s="102">
        <f>'1M - RES'!J2</f>
        <v>45870</v>
      </c>
      <c r="K2" s="102">
        <f>'1M - RES'!K2</f>
        <v>45901</v>
      </c>
      <c r="L2" s="102">
        <f>'1M - RES'!L2</f>
        <v>45931</v>
      </c>
      <c r="M2" s="102">
        <f>'1M - RES'!M2</f>
        <v>45962</v>
      </c>
      <c r="N2" s="102">
        <f>'1M - RES'!N2</f>
        <v>45992</v>
      </c>
      <c r="O2" s="102">
        <f>'1M - RES'!O2</f>
        <v>46023</v>
      </c>
      <c r="P2" s="102">
        <f>'1M - RES'!P2</f>
        <v>46054</v>
      </c>
      <c r="Q2" s="102">
        <f>'1M - RES'!Q2</f>
        <v>46082</v>
      </c>
      <c r="R2" s="102">
        <f>'1M - RES'!R2</f>
        <v>46113</v>
      </c>
      <c r="S2" s="102">
        <f>'1M - RES'!S2</f>
        <v>46143</v>
      </c>
      <c r="T2" s="102">
        <f>'1M - RES'!T2</f>
        <v>46174</v>
      </c>
      <c r="U2" s="102">
        <f>'1M - RES'!U2</f>
        <v>46204</v>
      </c>
      <c r="V2" s="102">
        <f>'1M - RES'!V2</f>
        <v>46235</v>
      </c>
      <c r="W2" s="102">
        <f>'1M - RES'!W2</f>
        <v>46266</v>
      </c>
      <c r="X2" s="102">
        <f>'1M - RES'!X2</f>
        <v>46296</v>
      </c>
      <c r="Y2" s="102">
        <f>'1M - RES'!Y2</f>
        <v>46327</v>
      </c>
      <c r="Z2" s="102">
        <f>'1M - RES'!Z2</f>
        <v>46357</v>
      </c>
      <c r="AA2" s="102">
        <f>'1M - RES'!AA2</f>
        <v>46388</v>
      </c>
    </row>
    <row r="3" spans="1:29" ht="15" customHeight="1" x14ac:dyDescent="0.25">
      <c r="A3" s="776"/>
      <c r="B3" s="312" t="s">
        <v>18</v>
      </c>
      <c r="C3" s="471">
        <f>'BIZ kWh ENTRY'!C102</f>
        <v>0</v>
      </c>
      <c r="D3" s="471">
        <f>'BIZ kWh ENTRY'!D102</f>
        <v>0</v>
      </c>
      <c r="E3" s="471">
        <f>'BIZ kWh ENTRY'!E102</f>
        <v>0</v>
      </c>
      <c r="F3" s="471">
        <f>'BIZ kWh ENTRY'!F102</f>
        <v>0</v>
      </c>
      <c r="G3" s="471">
        <f>'BIZ kWh ENTRY'!G102</f>
        <v>0</v>
      </c>
      <c r="H3" s="471">
        <f>'BIZ kWh ENTRY'!H102</f>
        <v>0</v>
      </c>
      <c r="I3" s="471">
        <f>'BIZ kWh ENTRY'!I102</f>
        <v>0</v>
      </c>
      <c r="J3" s="471">
        <f>'BIZ kWh ENTRY'!J102</f>
        <v>0</v>
      </c>
      <c r="K3" s="471">
        <f>'BIZ kWh ENTRY'!K102</f>
        <v>0</v>
      </c>
      <c r="L3" s="471">
        <f>'BIZ kWh ENTRY'!L102</f>
        <v>0</v>
      </c>
      <c r="M3" s="471">
        <f>'BIZ kWh ENTRY'!M102</f>
        <v>0</v>
      </c>
      <c r="N3" s="471">
        <f>SUM('BIZ kWh ENTRY'!N102:T102)</f>
        <v>0</v>
      </c>
      <c r="O3" s="120"/>
      <c r="P3" s="120"/>
      <c r="Q3" s="120"/>
      <c r="R3" s="120"/>
      <c r="S3" s="120"/>
      <c r="T3" s="120"/>
      <c r="U3" s="120"/>
      <c r="V3" s="120"/>
      <c r="W3" s="120"/>
      <c r="X3" s="120"/>
      <c r="Y3" s="120"/>
      <c r="Z3" s="120"/>
      <c r="AA3" s="120"/>
    </row>
    <row r="4" spans="1:29" x14ac:dyDescent="0.25">
      <c r="A4" s="776"/>
      <c r="B4" s="7" t="s">
        <v>0</v>
      </c>
      <c r="C4" s="471">
        <f>'BIZ kWh ENTRY'!C103</f>
        <v>0</v>
      </c>
      <c r="D4" s="471">
        <f>'BIZ kWh ENTRY'!D103</f>
        <v>0</v>
      </c>
      <c r="E4" s="471">
        <f>'BIZ kWh ENTRY'!E103</f>
        <v>0</v>
      </c>
      <c r="F4" s="471">
        <f>'BIZ kWh ENTRY'!F103</f>
        <v>0</v>
      </c>
      <c r="G4" s="471">
        <f>'BIZ kWh ENTRY'!G103</f>
        <v>0</v>
      </c>
      <c r="H4" s="471">
        <f>'BIZ kWh ENTRY'!H103</f>
        <v>0</v>
      </c>
      <c r="I4" s="471">
        <f>'BIZ kWh ENTRY'!I103</f>
        <v>0</v>
      </c>
      <c r="J4" s="471">
        <f>'BIZ kWh ENTRY'!J103</f>
        <v>0</v>
      </c>
      <c r="K4" s="471">
        <f>'BIZ kWh ENTRY'!K103</f>
        <v>0</v>
      </c>
      <c r="L4" s="471">
        <f>'BIZ kWh ENTRY'!L103</f>
        <v>0</v>
      </c>
      <c r="M4" s="471">
        <f>'BIZ kWh ENTRY'!M103</f>
        <v>0</v>
      </c>
      <c r="N4" s="471">
        <f>SUM('BIZ kWh ENTRY'!N103:T103)</f>
        <v>0</v>
      </c>
      <c r="O4" s="120"/>
      <c r="P4" s="120"/>
      <c r="Q4" s="120"/>
      <c r="R4" s="120"/>
      <c r="S4" s="120"/>
      <c r="T4" s="120"/>
      <c r="U4" s="120"/>
      <c r="V4" s="120"/>
      <c r="W4" s="120"/>
      <c r="X4" s="120"/>
      <c r="Y4" s="120"/>
      <c r="Z4" s="120"/>
      <c r="AA4" s="120"/>
    </row>
    <row r="5" spans="1:29" x14ac:dyDescent="0.25">
      <c r="A5" s="776"/>
      <c r="B5" s="6" t="s">
        <v>19</v>
      </c>
      <c r="C5" s="471">
        <f>'BIZ kWh ENTRY'!C104</f>
        <v>0</v>
      </c>
      <c r="D5" s="471">
        <f>'BIZ kWh ENTRY'!D104</f>
        <v>0</v>
      </c>
      <c r="E5" s="471">
        <f>'BIZ kWh ENTRY'!E104</f>
        <v>0</v>
      </c>
      <c r="F5" s="471">
        <f>'BIZ kWh ENTRY'!F104</f>
        <v>0</v>
      </c>
      <c r="G5" s="471">
        <f>'BIZ kWh ENTRY'!G104</f>
        <v>0</v>
      </c>
      <c r="H5" s="471">
        <f>'BIZ kWh ENTRY'!H104</f>
        <v>0</v>
      </c>
      <c r="I5" s="471">
        <f>'BIZ kWh ENTRY'!I104</f>
        <v>0</v>
      </c>
      <c r="J5" s="471">
        <f>'BIZ kWh ENTRY'!J104</f>
        <v>0</v>
      </c>
      <c r="K5" s="471">
        <f>'BIZ kWh ENTRY'!K104</f>
        <v>0</v>
      </c>
      <c r="L5" s="471">
        <f>'BIZ kWh ENTRY'!L104</f>
        <v>0</v>
      </c>
      <c r="M5" s="471">
        <f>'BIZ kWh ENTRY'!M104</f>
        <v>0</v>
      </c>
      <c r="N5" s="471">
        <f>SUM('BIZ kWh ENTRY'!N104:T104)</f>
        <v>0</v>
      </c>
      <c r="O5" s="120"/>
      <c r="P5" s="120"/>
      <c r="Q5" s="120"/>
      <c r="R5" s="120"/>
      <c r="S5" s="120"/>
      <c r="T5" s="120"/>
      <c r="U5" s="120"/>
      <c r="V5" s="120"/>
      <c r="W5" s="120"/>
      <c r="X5" s="120"/>
      <c r="Y5" s="120"/>
      <c r="Z5" s="120"/>
      <c r="AA5" s="120"/>
    </row>
    <row r="6" spans="1:29" x14ac:dyDescent="0.25">
      <c r="A6" s="776"/>
      <c r="B6" s="6" t="s">
        <v>1</v>
      </c>
      <c r="C6" s="471">
        <f>'BIZ kWh ENTRY'!C105</f>
        <v>0</v>
      </c>
      <c r="D6" s="471">
        <f>'BIZ kWh ENTRY'!D105</f>
        <v>0</v>
      </c>
      <c r="E6" s="471">
        <f>'BIZ kWh ENTRY'!E105</f>
        <v>0</v>
      </c>
      <c r="F6" s="471">
        <f>'BIZ kWh ENTRY'!F105</f>
        <v>0</v>
      </c>
      <c r="G6" s="471">
        <f>'BIZ kWh ENTRY'!G105</f>
        <v>0</v>
      </c>
      <c r="H6" s="471">
        <f>'BIZ kWh ENTRY'!H105</f>
        <v>0</v>
      </c>
      <c r="I6" s="471">
        <f>'BIZ kWh ENTRY'!I105</f>
        <v>0</v>
      </c>
      <c r="J6" s="471">
        <f>'BIZ kWh ENTRY'!J105</f>
        <v>0</v>
      </c>
      <c r="K6" s="471">
        <f>'BIZ kWh ENTRY'!K105</f>
        <v>0</v>
      </c>
      <c r="L6" s="471">
        <f>'BIZ kWh ENTRY'!L105</f>
        <v>0</v>
      </c>
      <c r="M6" s="471">
        <f>'BIZ kWh ENTRY'!M105</f>
        <v>0</v>
      </c>
      <c r="N6" s="471">
        <f>SUM('BIZ kWh ENTRY'!N105:T105)</f>
        <v>0</v>
      </c>
      <c r="O6" s="120"/>
      <c r="P6" s="120"/>
      <c r="Q6" s="120"/>
      <c r="R6" s="120"/>
      <c r="S6" s="120"/>
      <c r="T6" s="120"/>
      <c r="U6" s="120"/>
      <c r="V6" s="120"/>
      <c r="W6" s="120"/>
      <c r="X6" s="120"/>
      <c r="Y6" s="120"/>
      <c r="Z6" s="120"/>
      <c r="AA6" s="120"/>
    </row>
    <row r="7" spans="1:29" x14ac:dyDescent="0.25">
      <c r="A7" s="776"/>
      <c r="B7" s="7" t="s">
        <v>20</v>
      </c>
      <c r="C7" s="471">
        <f>'BIZ kWh ENTRY'!C106</f>
        <v>0</v>
      </c>
      <c r="D7" s="471">
        <f>'BIZ kWh ENTRY'!D106</f>
        <v>0</v>
      </c>
      <c r="E7" s="471">
        <f>'BIZ kWh ENTRY'!E106</f>
        <v>0</v>
      </c>
      <c r="F7" s="471">
        <f>'BIZ kWh ENTRY'!F106</f>
        <v>0</v>
      </c>
      <c r="G7" s="471">
        <f>'BIZ kWh ENTRY'!G106</f>
        <v>0</v>
      </c>
      <c r="H7" s="471">
        <f>'BIZ kWh ENTRY'!H106</f>
        <v>0</v>
      </c>
      <c r="I7" s="471">
        <f>'BIZ kWh ENTRY'!I106</f>
        <v>0</v>
      </c>
      <c r="J7" s="471">
        <f>'BIZ kWh ENTRY'!J106</f>
        <v>0</v>
      </c>
      <c r="K7" s="471">
        <f>'BIZ kWh ENTRY'!K106</f>
        <v>0</v>
      </c>
      <c r="L7" s="471">
        <f>'BIZ kWh ENTRY'!L106</f>
        <v>0</v>
      </c>
      <c r="M7" s="471">
        <f>'BIZ kWh ENTRY'!M106</f>
        <v>0</v>
      </c>
      <c r="N7" s="471">
        <f>SUM('BIZ kWh ENTRY'!N106:T106)</f>
        <v>0</v>
      </c>
      <c r="O7" s="120"/>
      <c r="P7" s="120"/>
      <c r="Q7" s="120"/>
      <c r="R7" s="120"/>
      <c r="S7" s="120"/>
      <c r="T7" s="120"/>
      <c r="U7" s="120"/>
      <c r="V7" s="120"/>
      <c r="W7" s="120"/>
      <c r="X7" s="120"/>
      <c r="Y7" s="120"/>
      <c r="Z7" s="120"/>
      <c r="AA7" s="120"/>
    </row>
    <row r="8" spans="1:29" x14ac:dyDescent="0.25">
      <c r="A8" s="776"/>
      <c r="B8" s="6" t="s">
        <v>9</v>
      </c>
      <c r="C8" s="471">
        <f>'BIZ kWh ENTRY'!C107</f>
        <v>0</v>
      </c>
      <c r="D8" s="471">
        <f>'BIZ kWh ENTRY'!D107</f>
        <v>0</v>
      </c>
      <c r="E8" s="471">
        <f>'BIZ kWh ENTRY'!E107</f>
        <v>0</v>
      </c>
      <c r="F8" s="471">
        <f>'BIZ kWh ENTRY'!F107</f>
        <v>0</v>
      </c>
      <c r="G8" s="471">
        <f>'BIZ kWh ENTRY'!G107</f>
        <v>0</v>
      </c>
      <c r="H8" s="471">
        <f>'BIZ kWh ENTRY'!H107</f>
        <v>0</v>
      </c>
      <c r="I8" s="471">
        <f>'BIZ kWh ENTRY'!I107</f>
        <v>0</v>
      </c>
      <c r="J8" s="471">
        <f>'BIZ kWh ENTRY'!J107</f>
        <v>0</v>
      </c>
      <c r="K8" s="471">
        <f>'BIZ kWh ENTRY'!K107</f>
        <v>0</v>
      </c>
      <c r="L8" s="471">
        <f>'BIZ kWh ENTRY'!L107</f>
        <v>0</v>
      </c>
      <c r="M8" s="471">
        <f>'BIZ kWh ENTRY'!M107</f>
        <v>0</v>
      </c>
      <c r="N8" s="471">
        <f>SUM('BIZ kWh ENTRY'!N107:T107)</f>
        <v>0</v>
      </c>
      <c r="O8" s="120"/>
      <c r="P8" s="120"/>
      <c r="Q8" s="120"/>
      <c r="R8" s="120"/>
      <c r="S8" s="120"/>
      <c r="T8" s="120"/>
      <c r="U8" s="120"/>
      <c r="V8" s="120"/>
      <c r="W8" s="120"/>
      <c r="X8" s="120"/>
      <c r="Y8" s="120"/>
      <c r="Z8" s="120"/>
      <c r="AA8" s="120"/>
    </row>
    <row r="9" spans="1:29" x14ac:dyDescent="0.25">
      <c r="A9" s="776"/>
      <c r="B9" s="6" t="s">
        <v>3</v>
      </c>
      <c r="C9" s="471">
        <f>'BIZ kWh ENTRY'!C108</f>
        <v>0</v>
      </c>
      <c r="D9" s="471">
        <f>'BIZ kWh ENTRY'!D108</f>
        <v>0</v>
      </c>
      <c r="E9" s="471">
        <f>'BIZ kWh ENTRY'!E108</f>
        <v>0</v>
      </c>
      <c r="F9" s="471">
        <f>'BIZ kWh ENTRY'!F108</f>
        <v>0</v>
      </c>
      <c r="G9" s="471">
        <f>'BIZ kWh ENTRY'!G108</f>
        <v>0</v>
      </c>
      <c r="H9" s="471">
        <f>'BIZ kWh ENTRY'!H108</f>
        <v>0</v>
      </c>
      <c r="I9" s="471">
        <f>'BIZ kWh ENTRY'!I108</f>
        <v>0</v>
      </c>
      <c r="J9" s="471">
        <f>'BIZ kWh ENTRY'!J108</f>
        <v>0</v>
      </c>
      <c r="K9" s="471">
        <f>'BIZ kWh ENTRY'!K108</f>
        <v>0</v>
      </c>
      <c r="L9" s="471">
        <f>'BIZ kWh ENTRY'!L108</f>
        <v>0</v>
      </c>
      <c r="M9" s="471">
        <f>'BIZ kWh ENTRY'!M108</f>
        <v>0</v>
      </c>
      <c r="N9" s="471">
        <f>SUM('BIZ kWh ENTRY'!N108:T108)</f>
        <v>0</v>
      </c>
      <c r="O9" s="120"/>
      <c r="P9" s="120"/>
      <c r="Q9" s="120"/>
      <c r="R9" s="120"/>
      <c r="S9" s="120"/>
      <c r="T9" s="120"/>
      <c r="U9" s="120"/>
      <c r="V9" s="120"/>
      <c r="W9" s="120"/>
      <c r="X9" s="120"/>
      <c r="Y9" s="120"/>
      <c r="Z9" s="120"/>
      <c r="AA9" s="120"/>
    </row>
    <row r="10" spans="1:29" x14ac:dyDescent="0.25">
      <c r="A10" s="776"/>
      <c r="B10" s="6" t="s">
        <v>4</v>
      </c>
      <c r="C10" s="471">
        <f>'BIZ kWh ENTRY'!C109</f>
        <v>0</v>
      </c>
      <c r="D10" s="471">
        <f>'BIZ kWh ENTRY'!D109</f>
        <v>0</v>
      </c>
      <c r="E10" s="471">
        <f>'BIZ kWh ENTRY'!E109</f>
        <v>0</v>
      </c>
      <c r="F10" s="471">
        <f>'BIZ kWh ENTRY'!F109</f>
        <v>0</v>
      </c>
      <c r="G10" s="471">
        <f>'BIZ kWh ENTRY'!G109</f>
        <v>0</v>
      </c>
      <c r="H10" s="471">
        <f>'BIZ kWh ENTRY'!H109</f>
        <v>0</v>
      </c>
      <c r="I10" s="471">
        <f>'BIZ kWh ENTRY'!I109</f>
        <v>0</v>
      </c>
      <c r="J10" s="471">
        <f>'BIZ kWh ENTRY'!J109</f>
        <v>0</v>
      </c>
      <c r="K10" s="471">
        <f>'BIZ kWh ENTRY'!K109</f>
        <v>0</v>
      </c>
      <c r="L10" s="471">
        <f>'BIZ kWh ENTRY'!L109</f>
        <v>0</v>
      </c>
      <c r="M10" s="471">
        <f>'BIZ kWh ENTRY'!M109</f>
        <v>0</v>
      </c>
      <c r="N10" s="471">
        <f>SUM('BIZ kWh ENTRY'!N109:T109)</f>
        <v>0</v>
      </c>
      <c r="O10" s="120"/>
      <c r="P10" s="120"/>
      <c r="Q10" s="120"/>
      <c r="R10" s="120"/>
      <c r="S10" s="120"/>
      <c r="T10" s="120"/>
      <c r="U10" s="120"/>
      <c r="V10" s="120"/>
      <c r="W10" s="120"/>
      <c r="X10" s="120"/>
      <c r="Y10" s="120"/>
      <c r="Z10" s="120"/>
      <c r="AA10" s="120"/>
    </row>
    <row r="11" spans="1:29" x14ac:dyDescent="0.25">
      <c r="A11" s="776"/>
      <c r="B11" s="6" t="s">
        <v>5</v>
      </c>
      <c r="C11" s="471">
        <f>'BIZ kWh ENTRY'!C110</f>
        <v>0</v>
      </c>
      <c r="D11" s="471">
        <f>'BIZ kWh ENTRY'!D110</f>
        <v>0</v>
      </c>
      <c r="E11" s="471">
        <f>'BIZ kWh ENTRY'!E110</f>
        <v>0</v>
      </c>
      <c r="F11" s="471">
        <f>'BIZ kWh ENTRY'!F110</f>
        <v>0</v>
      </c>
      <c r="G11" s="471">
        <f>'BIZ kWh ENTRY'!G110</f>
        <v>0</v>
      </c>
      <c r="H11" s="471">
        <f>'BIZ kWh ENTRY'!H110</f>
        <v>0</v>
      </c>
      <c r="I11" s="471">
        <f>'BIZ kWh ENTRY'!I110</f>
        <v>0</v>
      </c>
      <c r="J11" s="471">
        <f>'BIZ kWh ENTRY'!J110</f>
        <v>0</v>
      </c>
      <c r="K11" s="471">
        <f>'BIZ kWh ENTRY'!K110</f>
        <v>0</v>
      </c>
      <c r="L11" s="471">
        <f>'BIZ kWh ENTRY'!L110</f>
        <v>0</v>
      </c>
      <c r="M11" s="471">
        <f>'BIZ kWh ENTRY'!M110</f>
        <v>0</v>
      </c>
      <c r="N11" s="471">
        <f>SUM('BIZ kWh ENTRY'!N110:T110)</f>
        <v>0</v>
      </c>
      <c r="O11" s="120"/>
      <c r="P11" s="120"/>
      <c r="Q11" s="120"/>
      <c r="R11" s="120"/>
      <c r="S11" s="120"/>
      <c r="T11" s="120"/>
      <c r="U11" s="120"/>
      <c r="V11" s="120"/>
      <c r="W11" s="120"/>
      <c r="X11" s="120"/>
      <c r="Y11" s="120"/>
      <c r="Z11" s="120"/>
      <c r="AA11" s="120"/>
    </row>
    <row r="12" spans="1:29" x14ac:dyDescent="0.25">
      <c r="A12" s="776"/>
      <c r="B12" s="6" t="s">
        <v>21</v>
      </c>
      <c r="C12" s="471">
        <f>'BIZ kWh ENTRY'!C111</f>
        <v>0</v>
      </c>
      <c r="D12" s="471">
        <f>'BIZ kWh ENTRY'!D111</f>
        <v>0</v>
      </c>
      <c r="E12" s="471">
        <f>'BIZ kWh ENTRY'!E111</f>
        <v>0</v>
      </c>
      <c r="F12" s="471">
        <f>'BIZ kWh ENTRY'!F111</f>
        <v>0</v>
      </c>
      <c r="G12" s="471">
        <f>'BIZ kWh ENTRY'!G111</f>
        <v>0</v>
      </c>
      <c r="H12" s="471">
        <f>'BIZ kWh ENTRY'!H111</f>
        <v>0</v>
      </c>
      <c r="I12" s="471">
        <f>'BIZ kWh ENTRY'!I111</f>
        <v>0</v>
      </c>
      <c r="J12" s="471">
        <f>'BIZ kWh ENTRY'!J111</f>
        <v>0</v>
      </c>
      <c r="K12" s="471">
        <f>'BIZ kWh ENTRY'!K111</f>
        <v>0</v>
      </c>
      <c r="L12" s="471">
        <f>'BIZ kWh ENTRY'!L111</f>
        <v>0</v>
      </c>
      <c r="M12" s="471">
        <f>'BIZ kWh ENTRY'!M111</f>
        <v>0</v>
      </c>
      <c r="N12" s="471">
        <f>SUM('BIZ kWh ENTRY'!N111:T111)</f>
        <v>0</v>
      </c>
      <c r="O12" s="120"/>
      <c r="P12" s="120"/>
      <c r="Q12" s="120"/>
      <c r="R12" s="120"/>
      <c r="S12" s="120"/>
      <c r="T12" s="120"/>
      <c r="U12" s="120"/>
      <c r="V12" s="120"/>
      <c r="W12" s="120"/>
      <c r="X12" s="120"/>
      <c r="Y12" s="120"/>
      <c r="Z12" s="120"/>
      <c r="AA12" s="120"/>
    </row>
    <row r="13" spans="1:29" x14ac:dyDescent="0.25">
      <c r="A13" s="776"/>
      <c r="B13" s="6" t="s">
        <v>22</v>
      </c>
      <c r="C13" s="471">
        <f>'BIZ kWh ENTRY'!C112</f>
        <v>0</v>
      </c>
      <c r="D13" s="471">
        <f>'BIZ kWh ENTRY'!D112</f>
        <v>0</v>
      </c>
      <c r="E13" s="471">
        <f>'BIZ kWh ENTRY'!E112</f>
        <v>0</v>
      </c>
      <c r="F13" s="471">
        <f>'BIZ kWh ENTRY'!F112</f>
        <v>0</v>
      </c>
      <c r="G13" s="471">
        <f>'BIZ kWh ENTRY'!G112</f>
        <v>0</v>
      </c>
      <c r="H13" s="471">
        <f>'BIZ kWh ENTRY'!H112</f>
        <v>0</v>
      </c>
      <c r="I13" s="471">
        <f>'BIZ kWh ENTRY'!I112</f>
        <v>0</v>
      </c>
      <c r="J13" s="471">
        <f>'BIZ kWh ENTRY'!J112</f>
        <v>0</v>
      </c>
      <c r="K13" s="471">
        <f>'BIZ kWh ENTRY'!K112</f>
        <v>0</v>
      </c>
      <c r="L13" s="471">
        <f>'BIZ kWh ENTRY'!L112</f>
        <v>0</v>
      </c>
      <c r="M13" s="471">
        <f>'BIZ kWh ENTRY'!M112</f>
        <v>0</v>
      </c>
      <c r="N13" s="471">
        <f>SUM('BIZ kWh ENTRY'!N112:T112)</f>
        <v>0</v>
      </c>
      <c r="O13" s="120"/>
      <c r="P13" s="120"/>
      <c r="Q13" s="120"/>
      <c r="R13" s="120"/>
      <c r="S13" s="120"/>
      <c r="T13" s="120"/>
      <c r="U13" s="120"/>
      <c r="V13" s="120"/>
      <c r="W13" s="120"/>
      <c r="X13" s="120"/>
      <c r="Y13" s="120"/>
      <c r="Z13" s="120"/>
      <c r="AA13" s="120"/>
    </row>
    <row r="14" spans="1:29" x14ac:dyDescent="0.25">
      <c r="A14" s="776"/>
      <c r="B14" s="6" t="s">
        <v>7</v>
      </c>
      <c r="C14" s="471">
        <f>'BIZ kWh ENTRY'!C113</f>
        <v>0</v>
      </c>
      <c r="D14" s="471">
        <f>'BIZ kWh ENTRY'!D113</f>
        <v>0</v>
      </c>
      <c r="E14" s="471">
        <f>'BIZ kWh ENTRY'!E113</f>
        <v>0</v>
      </c>
      <c r="F14" s="471">
        <f>'BIZ kWh ENTRY'!F113</f>
        <v>0</v>
      </c>
      <c r="G14" s="471">
        <f>'BIZ kWh ENTRY'!G113</f>
        <v>0</v>
      </c>
      <c r="H14" s="471">
        <f>'BIZ kWh ENTRY'!H113</f>
        <v>0</v>
      </c>
      <c r="I14" s="471">
        <f>'BIZ kWh ENTRY'!I113</f>
        <v>0</v>
      </c>
      <c r="J14" s="471">
        <f>'BIZ kWh ENTRY'!J113</f>
        <v>0</v>
      </c>
      <c r="K14" s="471">
        <f>'BIZ kWh ENTRY'!K113</f>
        <v>0</v>
      </c>
      <c r="L14" s="471">
        <f>'BIZ kWh ENTRY'!L113</f>
        <v>0</v>
      </c>
      <c r="M14" s="471">
        <f>'BIZ kWh ENTRY'!M113</f>
        <v>0</v>
      </c>
      <c r="N14" s="471">
        <f>SUM('BIZ kWh ENTRY'!N113:T113)</f>
        <v>0</v>
      </c>
      <c r="O14" s="120"/>
      <c r="P14" s="120"/>
      <c r="Q14" s="120"/>
      <c r="R14" s="120"/>
      <c r="S14" s="120"/>
      <c r="T14" s="120"/>
      <c r="U14" s="120"/>
      <c r="V14" s="120"/>
      <c r="W14" s="120"/>
      <c r="X14" s="120"/>
      <c r="Y14" s="120"/>
      <c r="Z14" s="120"/>
      <c r="AA14" s="120"/>
    </row>
    <row r="15" spans="1:29" x14ac:dyDescent="0.25">
      <c r="A15" s="776"/>
      <c r="B15" s="6" t="s">
        <v>8</v>
      </c>
      <c r="C15" s="471">
        <f>'BIZ kWh ENTRY'!C114</f>
        <v>0</v>
      </c>
      <c r="D15" s="471">
        <f>'BIZ kWh ENTRY'!D114</f>
        <v>0</v>
      </c>
      <c r="E15" s="471">
        <f>'BIZ kWh ENTRY'!E114</f>
        <v>0</v>
      </c>
      <c r="F15" s="471">
        <f>'BIZ kWh ENTRY'!F114</f>
        <v>0</v>
      </c>
      <c r="G15" s="471">
        <f>'BIZ kWh ENTRY'!G114</f>
        <v>0</v>
      </c>
      <c r="H15" s="471">
        <f>'BIZ kWh ENTRY'!H114</f>
        <v>0</v>
      </c>
      <c r="I15" s="471">
        <f>'BIZ kWh ENTRY'!I114</f>
        <v>0</v>
      </c>
      <c r="J15" s="471">
        <f>'BIZ kWh ENTRY'!J114</f>
        <v>0</v>
      </c>
      <c r="K15" s="471">
        <f>'BIZ kWh ENTRY'!K114</f>
        <v>0</v>
      </c>
      <c r="L15" s="471">
        <f>'BIZ kWh ENTRY'!L114</f>
        <v>0</v>
      </c>
      <c r="M15" s="471">
        <f>'BIZ kWh ENTRY'!M114</f>
        <v>0</v>
      </c>
      <c r="N15" s="471">
        <f>SUM('BIZ kWh ENTRY'!N114:T114)</f>
        <v>0</v>
      </c>
      <c r="O15" s="120"/>
      <c r="P15" s="120"/>
      <c r="Q15" s="120"/>
      <c r="R15" s="120"/>
      <c r="S15" s="120"/>
      <c r="T15" s="120"/>
      <c r="U15" s="120"/>
      <c r="V15" s="120"/>
      <c r="W15" s="120"/>
      <c r="X15" s="120"/>
      <c r="Y15" s="120"/>
      <c r="Z15" s="120"/>
      <c r="AA15" s="120"/>
    </row>
    <row r="16" spans="1:29" x14ac:dyDescent="0.25">
      <c r="A16" s="776"/>
      <c r="B16" s="6" t="s">
        <v>11</v>
      </c>
      <c r="C16" s="2"/>
      <c r="D16" s="2"/>
      <c r="E16" s="165"/>
      <c r="F16" s="165"/>
      <c r="G16" s="165"/>
      <c r="H16" s="165"/>
      <c r="I16" s="165"/>
      <c r="J16" s="165"/>
      <c r="K16" s="165"/>
      <c r="L16" s="165"/>
      <c r="M16" s="165"/>
      <c r="N16" s="165"/>
      <c r="O16" s="120"/>
      <c r="P16" s="120"/>
      <c r="Q16" s="120"/>
      <c r="R16" s="120"/>
      <c r="S16" s="120"/>
      <c r="T16" s="120"/>
      <c r="U16" s="120"/>
      <c r="V16" s="120"/>
      <c r="W16" s="120"/>
      <c r="X16" s="120"/>
      <c r="Y16" s="120"/>
      <c r="Z16" s="120"/>
      <c r="AA16" s="120"/>
    </row>
    <row r="17" spans="1:27" ht="15.75" thickBot="1" x14ac:dyDescent="0.3">
      <c r="A17" s="777"/>
      <c r="B17" s="136" t="s">
        <v>23</v>
      </c>
      <c r="C17" s="166">
        <f>SUM(C3:C16)</f>
        <v>0</v>
      </c>
      <c r="D17" s="166">
        <f t="shared" ref="D17:N17" si="0">SUM(D3:D16)</f>
        <v>0</v>
      </c>
      <c r="E17" s="166">
        <f t="shared" si="0"/>
        <v>0</v>
      </c>
      <c r="F17" s="166">
        <f t="shared" si="0"/>
        <v>0</v>
      </c>
      <c r="G17" s="166">
        <f t="shared" si="0"/>
        <v>0</v>
      </c>
      <c r="H17" s="166">
        <f t="shared" si="0"/>
        <v>0</v>
      </c>
      <c r="I17" s="166">
        <f t="shared" si="0"/>
        <v>0</v>
      </c>
      <c r="J17" s="166">
        <f t="shared" si="0"/>
        <v>0</v>
      </c>
      <c r="K17" s="166">
        <f t="shared" si="0"/>
        <v>0</v>
      </c>
      <c r="L17" s="166">
        <f t="shared" si="0"/>
        <v>0</v>
      </c>
      <c r="M17" s="166">
        <f t="shared" si="0"/>
        <v>0</v>
      </c>
      <c r="N17" s="166">
        <f t="shared" si="0"/>
        <v>0</v>
      </c>
      <c r="O17" s="182"/>
      <c r="P17" s="182"/>
      <c r="Q17" s="182"/>
      <c r="R17" s="182"/>
      <c r="S17" s="182"/>
      <c r="T17" s="182"/>
      <c r="U17" s="182"/>
      <c r="V17" s="182"/>
      <c r="W17" s="182"/>
      <c r="X17" s="182"/>
      <c r="Y17" s="182"/>
      <c r="Z17" s="182"/>
      <c r="AA17" s="182"/>
    </row>
    <row r="18" spans="1:27" x14ac:dyDescent="0.25">
      <c r="A18" s="300"/>
      <c r="B18" s="301"/>
      <c r="C18" s="302"/>
      <c r="D18" s="301"/>
      <c r="E18" s="302"/>
      <c r="F18" s="301"/>
      <c r="G18" s="301"/>
      <c r="H18" s="302"/>
      <c r="I18" s="301"/>
      <c r="J18" s="301"/>
      <c r="K18" s="302"/>
      <c r="L18" s="301"/>
      <c r="M18" s="207" t="s">
        <v>190</v>
      </c>
      <c r="N18" s="307">
        <f>SUM(C17:N17)</f>
        <v>0</v>
      </c>
      <c r="O18" s="207" t="s">
        <v>191</v>
      </c>
      <c r="P18" s="208">
        <f>'BIZ kWh ENTRY'!U115</f>
        <v>0</v>
      </c>
      <c r="Q18" s="302"/>
      <c r="R18" s="301"/>
      <c r="S18" s="301"/>
      <c r="T18" s="302"/>
      <c r="U18" s="301"/>
      <c r="V18" s="301"/>
      <c r="W18" s="302"/>
      <c r="X18" s="301"/>
      <c r="Y18" s="301"/>
      <c r="Z18" s="302"/>
      <c r="AA18" s="301"/>
    </row>
    <row r="19" spans="1:27" ht="15.75" thickBot="1" x14ac:dyDescent="0.3">
      <c r="C19" s="222"/>
      <c r="D19" s="222"/>
      <c r="E19" s="222"/>
      <c r="F19" s="222"/>
      <c r="G19" s="222"/>
      <c r="H19" s="222"/>
      <c r="I19" s="222"/>
      <c r="J19" s="222"/>
      <c r="K19" s="222"/>
      <c r="L19" s="222"/>
      <c r="M19" s="222"/>
      <c r="N19" s="222"/>
      <c r="O19" s="222"/>
      <c r="P19" s="222"/>
      <c r="Q19" s="222"/>
      <c r="R19" s="222"/>
      <c r="S19" s="222"/>
      <c r="T19" s="222"/>
      <c r="U19" s="222"/>
      <c r="V19" s="222"/>
      <c r="W19" s="222"/>
      <c r="X19" s="222"/>
      <c r="Y19" s="222"/>
      <c r="Z19" s="222"/>
      <c r="AA19" s="222"/>
    </row>
    <row r="20" spans="1:27" ht="16.350000000000001" customHeight="1" thickBot="1" x14ac:dyDescent="0.3">
      <c r="A20" s="775" t="s">
        <v>212</v>
      </c>
      <c r="B20" s="313" t="str">
        <f t="shared" ref="B20" si="1">B2</f>
        <v>End Use</v>
      </c>
      <c r="C20" s="102">
        <f>C$2</f>
        <v>45658</v>
      </c>
      <c r="D20" s="102">
        <f t="shared" ref="D20:AA20" si="2">D$2</f>
        <v>45689</v>
      </c>
      <c r="E20" s="102">
        <f t="shared" si="2"/>
        <v>45717</v>
      </c>
      <c r="F20" s="102">
        <f t="shared" si="2"/>
        <v>45748</v>
      </c>
      <c r="G20" s="102">
        <f t="shared" si="2"/>
        <v>45778</v>
      </c>
      <c r="H20" s="102">
        <f t="shared" si="2"/>
        <v>45809</v>
      </c>
      <c r="I20" s="102">
        <f t="shared" si="2"/>
        <v>45839</v>
      </c>
      <c r="J20" s="102">
        <f t="shared" si="2"/>
        <v>45870</v>
      </c>
      <c r="K20" s="102">
        <f t="shared" si="2"/>
        <v>45901</v>
      </c>
      <c r="L20" s="102">
        <f t="shared" si="2"/>
        <v>45931</v>
      </c>
      <c r="M20" s="102">
        <f t="shared" si="2"/>
        <v>45962</v>
      </c>
      <c r="N20" s="102">
        <f t="shared" si="2"/>
        <v>45992</v>
      </c>
      <c r="O20" s="102">
        <f t="shared" si="2"/>
        <v>46023</v>
      </c>
      <c r="P20" s="102">
        <f t="shared" si="2"/>
        <v>46054</v>
      </c>
      <c r="Q20" s="102">
        <f t="shared" si="2"/>
        <v>46082</v>
      </c>
      <c r="R20" s="102">
        <f t="shared" si="2"/>
        <v>46113</v>
      </c>
      <c r="S20" s="102">
        <f t="shared" si="2"/>
        <v>46143</v>
      </c>
      <c r="T20" s="102">
        <f t="shared" si="2"/>
        <v>46174</v>
      </c>
      <c r="U20" s="102">
        <f t="shared" si="2"/>
        <v>46204</v>
      </c>
      <c r="V20" s="102">
        <f t="shared" si="2"/>
        <v>46235</v>
      </c>
      <c r="W20" s="102">
        <f t="shared" si="2"/>
        <v>46266</v>
      </c>
      <c r="X20" s="102">
        <f t="shared" si="2"/>
        <v>46296</v>
      </c>
      <c r="Y20" s="102">
        <f t="shared" si="2"/>
        <v>46327</v>
      </c>
      <c r="Z20" s="102">
        <f t="shared" si="2"/>
        <v>46357</v>
      </c>
      <c r="AA20" s="102">
        <f t="shared" si="2"/>
        <v>46388</v>
      </c>
    </row>
    <row r="21" spans="1:27" ht="15" customHeight="1" x14ac:dyDescent="0.25">
      <c r="A21" s="776"/>
      <c r="B21" s="312" t="str">
        <f t="shared" ref="B21:B35" si="3">B3</f>
        <v>Air Comp</v>
      </c>
      <c r="C21" s="471">
        <f>'BIZ kWh ENTRY'!Y102</f>
        <v>0</v>
      </c>
      <c r="D21" s="471">
        <f>'BIZ kWh ENTRY'!Z102</f>
        <v>0</v>
      </c>
      <c r="E21" s="471">
        <f>'BIZ kWh ENTRY'!AA102</f>
        <v>0</v>
      </c>
      <c r="F21" s="471">
        <f>'BIZ kWh ENTRY'!AB102</f>
        <v>0</v>
      </c>
      <c r="G21" s="471">
        <f>'BIZ kWh ENTRY'!AC102</f>
        <v>0</v>
      </c>
      <c r="H21" s="471">
        <f>'BIZ kWh ENTRY'!AD102</f>
        <v>0</v>
      </c>
      <c r="I21" s="471">
        <f>'BIZ kWh ENTRY'!AE102</f>
        <v>0</v>
      </c>
      <c r="J21" s="471">
        <f>'BIZ kWh ENTRY'!AF102</f>
        <v>0</v>
      </c>
      <c r="K21" s="471">
        <f>'BIZ kWh ENTRY'!AG102</f>
        <v>0</v>
      </c>
      <c r="L21" s="471">
        <f>'BIZ kWh ENTRY'!AH102</f>
        <v>0</v>
      </c>
      <c r="M21" s="471">
        <f>'BIZ kWh ENTRY'!AI102</f>
        <v>0</v>
      </c>
      <c r="N21" s="471">
        <f>SUM('BIZ kWh ENTRY'!AJ102:AP102)</f>
        <v>0</v>
      </c>
      <c r="O21" s="120"/>
      <c r="P21" s="120"/>
      <c r="Q21" s="120"/>
      <c r="R21" s="120"/>
      <c r="S21" s="120"/>
      <c r="T21" s="120"/>
      <c r="U21" s="120"/>
      <c r="V21" s="120"/>
      <c r="W21" s="120"/>
      <c r="X21" s="120"/>
      <c r="Y21" s="120"/>
      <c r="Z21" s="120"/>
      <c r="AA21" s="120"/>
    </row>
    <row r="22" spans="1:27" x14ac:dyDescent="0.25">
      <c r="A22" s="776"/>
      <c r="B22" s="7" t="str">
        <f t="shared" si="3"/>
        <v>Building Shell</v>
      </c>
      <c r="C22" s="471">
        <f>'BIZ kWh ENTRY'!Y103</f>
        <v>0</v>
      </c>
      <c r="D22" s="471">
        <f>'BIZ kWh ENTRY'!Z103</f>
        <v>0</v>
      </c>
      <c r="E22" s="471">
        <f>'BIZ kWh ENTRY'!AA103</f>
        <v>0</v>
      </c>
      <c r="F22" s="471">
        <f>'BIZ kWh ENTRY'!AB103</f>
        <v>0</v>
      </c>
      <c r="G22" s="471">
        <f>'BIZ kWh ENTRY'!AC103</f>
        <v>0</v>
      </c>
      <c r="H22" s="471">
        <f>'BIZ kWh ENTRY'!AD103</f>
        <v>0</v>
      </c>
      <c r="I22" s="471">
        <f>'BIZ kWh ENTRY'!AE103</f>
        <v>0</v>
      </c>
      <c r="J22" s="471">
        <f>'BIZ kWh ENTRY'!AF103</f>
        <v>0</v>
      </c>
      <c r="K22" s="471">
        <f>'BIZ kWh ENTRY'!AG103</f>
        <v>0</v>
      </c>
      <c r="L22" s="471">
        <f>'BIZ kWh ENTRY'!AH103</f>
        <v>0</v>
      </c>
      <c r="M22" s="471">
        <f>'BIZ kWh ENTRY'!AI103</f>
        <v>0</v>
      </c>
      <c r="N22" s="471">
        <f>SUM('BIZ kWh ENTRY'!AJ103:AP103)</f>
        <v>0</v>
      </c>
      <c r="O22" s="120"/>
      <c r="P22" s="120"/>
      <c r="Q22" s="120"/>
      <c r="R22" s="120"/>
      <c r="S22" s="120"/>
      <c r="T22" s="120"/>
      <c r="U22" s="120"/>
      <c r="V22" s="120"/>
      <c r="W22" s="120"/>
      <c r="X22" s="120"/>
      <c r="Y22" s="120"/>
      <c r="Z22" s="120"/>
      <c r="AA22" s="120"/>
    </row>
    <row r="23" spans="1:27" x14ac:dyDescent="0.25">
      <c r="A23" s="776"/>
      <c r="B23" s="6" t="str">
        <f t="shared" si="3"/>
        <v>Cooking</v>
      </c>
      <c r="C23" s="471">
        <f>'BIZ kWh ENTRY'!Y104</f>
        <v>0</v>
      </c>
      <c r="D23" s="471">
        <f>'BIZ kWh ENTRY'!Z104</f>
        <v>0</v>
      </c>
      <c r="E23" s="471">
        <f>'BIZ kWh ENTRY'!AA104</f>
        <v>0</v>
      </c>
      <c r="F23" s="471">
        <f>'BIZ kWh ENTRY'!AB104</f>
        <v>0</v>
      </c>
      <c r="G23" s="471">
        <f>'BIZ kWh ENTRY'!AC104</f>
        <v>0</v>
      </c>
      <c r="H23" s="471">
        <f>'BIZ kWh ENTRY'!AD104</f>
        <v>0</v>
      </c>
      <c r="I23" s="471">
        <f>'BIZ kWh ENTRY'!AE104</f>
        <v>0</v>
      </c>
      <c r="J23" s="471">
        <f>'BIZ kWh ENTRY'!AF104</f>
        <v>0</v>
      </c>
      <c r="K23" s="471">
        <f>'BIZ kWh ENTRY'!AG104</f>
        <v>0</v>
      </c>
      <c r="L23" s="471">
        <f>'BIZ kWh ENTRY'!AH104</f>
        <v>0</v>
      </c>
      <c r="M23" s="471">
        <f>'BIZ kWh ENTRY'!AI104</f>
        <v>0</v>
      </c>
      <c r="N23" s="471">
        <f>SUM('BIZ kWh ENTRY'!AJ104:AP104)</f>
        <v>0</v>
      </c>
      <c r="O23" s="120"/>
      <c r="P23" s="120"/>
      <c r="Q23" s="120"/>
      <c r="R23" s="120"/>
      <c r="S23" s="120"/>
      <c r="T23" s="120"/>
      <c r="U23" s="120"/>
      <c r="V23" s="120"/>
      <c r="W23" s="120"/>
      <c r="X23" s="120"/>
      <c r="Y23" s="120"/>
      <c r="Z23" s="120"/>
      <c r="AA23" s="120"/>
    </row>
    <row r="24" spans="1:27" x14ac:dyDescent="0.25">
      <c r="A24" s="776"/>
      <c r="B24" s="6" t="str">
        <f t="shared" si="3"/>
        <v>Cooling</v>
      </c>
      <c r="C24" s="471">
        <f>'BIZ kWh ENTRY'!Y105</f>
        <v>0</v>
      </c>
      <c r="D24" s="471">
        <f>'BIZ kWh ENTRY'!Z105</f>
        <v>0</v>
      </c>
      <c r="E24" s="471">
        <f>'BIZ kWh ENTRY'!AA105</f>
        <v>0</v>
      </c>
      <c r="F24" s="471">
        <f>'BIZ kWh ENTRY'!AB105</f>
        <v>0</v>
      </c>
      <c r="G24" s="471">
        <f>'BIZ kWh ENTRY'!AC105</f>
        <v>0</v>
      </c>
      <c r="H24" s="471">
        <f>'BIZ kWh ENTRY'!AD105</f>
        <v>0</v>
      </c>
      <c r="I24" s="471">
        <f>'BIZ kWh ENTRY'!AE105</f>
        <v>0</v>
      </c>
      <c r="J24" s="471">
        <f>'BIZ kWh ENTRY'!AF105</f>
        <v>0</v>
      </c>
      <c r="K24" s="471">
        <f>'BIZ kWh ENTRY'!AG105</f>
        <v>0</v>
      </c>
      <c r="L24" s="471">
        <f>'BIZ kWh ENTRY'!AH105</f>
        <v>0</v>
      </c>
      <c r="M24" s="471">
        <f>'BIZ kWh ENTRY'!AI105</f>
        <v>0</v>
      </c>
      <c r="N24" s="471">
        <f>SUM('BIZ kWh ENTRY'!AJ105:AP105)</f>
        <v>0</v>
      </c>
      <c r="O24" s="120"/>
      <c r="P24" s="120"/>
      <c r="Q24" s="120"/>
      <c r="R24" s="120"/>
      <c r="S24" s="120"/>
      <c r="T24" s="120"/>
      <c r="U24" s="120"/>
      <c r="V24" s="120"/>
      <c r="W24" s="120"/>
      <c r="X24" s="120"/>
      <c r="Y24" s="120"/>
      <c r="Z24" s="120"/>
      <c r="AA24" s="120"/>
    </row>
    <row r="25" spans="1:27" x14ac:dyDescent="0.25">
      <c r="A25" s="776"/>
      <c r="B25" s="7" t="str">
        <f t="shared" si="3"/>
        <v>Ext Lighting</v>
      </c>
      <c r="C25" s="471">
        <f>'BIZ kWh ENTRY'!Y106</f>
        <v>0</v>
      </c>
      <c r="D25" s="471">
        <f>'BIZ kWh ENTRY'!Z106</f>
        <v>0</v>
      </c>
      <c r="E25" s="471">
        <f>'BIZ kWh ENTRY'!AA106</f>
        <v>0</v>
      </c>
      <c r="F25" s="471">
        <f>'BIZ kWh ENTRY'!AB106</f>
        <v>0</v>
      </c>
      <c r="G25" s="471">
        <f>'BIZ kWh ENTRY'!AC106</f>
        <v>0</v>
      </c>
      <c r="H25" s="471">
        <f>'BIZ kWh ENTRY'!AD106</f>
        <v>0</v>
      </c>
      <c r="I25" s="471">
        <f>'BIZ kWh ENTRY'!AE106</f>
        <v>0</v>
      </c>
      <c r="J25" s="471">
        <f>'BIZ kWh ENTRY'!AF106</f>
        <v>0</v>
      </c>
      <c r="K25" s="471">
        <f>'BIZ kWh ENTRY'!AG106</f>
        <v>0</v>
      </c>
      <c r="L25" s="471">
        <f>'BIZ kWh ENTRY'!AH106</f>
        <v>0</v>
      </c>
      <c r="M25" s="471">
        <f>'BIZ kWh ENTRY'!AI106</f>
        <v>0</v>
      </c>
      <c r="N25" s="471">
        <f>SUM('BIZ kWh ENTRY'!AJ106:AP106)</f>
        <v>0</v>
      </c>
      <c r="O25" s="120"/>
      <c r="P25" s="120"/>
      <c r="Q25" s="120"/>
      <c r="R25" s="120"/>
      <c r="S25" s="120"/>
      <c r="T25" s="120"/>
      <c r="U25" s="120"/>
      <c r="V25" s="120"/>
      <c r="W25" s="120"/>
      <c r="X25" s="120"/>
      <c r="Y25" s="120"/>
      <c r="Z25" s="120"/>
      <c r="AA25" s="120"/>
    </row>
    <row r="26" spans="1:27" x14ac:dyDescent="0.25">
      <c r="A26" s="776"/>
      <c r="B26" s="6" t="str">
        <f t="shared" si="3"/>
        <v>Heating</v>
      </c>
      <c r="C26" s="471">
        <f>'BIZ kWh ENTRY'!Y107</f>
        <v>0</v>
      </c>
      <c r="D26" s="471">
        <f>'BIZ kWh ENTRY'!Z107</f>
        <v>0</v>
      </c>
      <c r="E26" s="471">
        <f>'BIZ kWh ENTRY'!AA107</f>
        <v>0</v>
      </c>
      <c r="F26" s="471">
        <f>'BIZ kWh ENTRY'!AB107</f>
        <v>0</v>
      </c>
      <c r="G26" s="471">
        <f>'BIZ kWh ENTRY'!AC107</f>
        <v>0</v>
      </c>
      <c r="H26" s="471">
        <f>'BIZ kWh ENTRY'!AD107</f>
        <v>0</v>
      </c>
      <c r="I26" s="471">
        <f>'BIZ kWh ENTRY'!AE107</f>
        <v>0</v>
      </c>
      <c r="J26" s="471">
        <f>'BIZ kWh ENTRY'!AF107</f>
        <v>0</v>
      </c>
      <c r="K26" s="471">
        <f>'BIZ kWh ENTRY'!AG107</f>
        <v>0</v>
      </c>
      <c r="L26" s="471">
        <f>'BIZ kWh ENTRY'!AH107</f>
        <v>0</v>
      </c>
      <c r="M26" s="471">
        <f>'BIZ kWh ENTRY'!AI107</f>
        <v>0</v>
      </c>
      <c r="N26" s="471">
        <f>SUM('BIZ kWh ENTRY'!AJ107:AP107)</f>
        <v>0</v>
      </c>
      <c r="O26" s="120"/>
      <c r="P26" s="120"/>
      <c r="Q26" s="120"/>
      <c r="R26" s="120"/>
      <c r="S26" s="120"/>
      <c r="T26" s="120"/>
      <c r="U26" s="120"/>
      <c r="V26" s="120"/>
      <c r="W26" s="120"/>
      <c r="X26" s="120"/>
      <c r="Y26" s="120"/>
      <c r="Z26" s="120"/>
      <c r="AA26" s="120"/>
    </row>
    <row r="27" spans="1:27" x14ac:dyDescent="0.25">
      <c r="A27" s="776"/>
      <c r="B27" s="6" t="str">
        <f t="shared" si="3"/>
        <v>HVAC</v>
      </c>
      <c r="C27" s="471">
        <f>'BIZ kWh ENTRY'!Y108</f>
        <v>0</v>
      </c>
      <c r="D27" s="471">
        <f>'BIZ kWh ENTRY'!Z108</f>
        <v>0</v>
      </c>
      <c r="E27" s="471">
        <f>'BIZ kWh ENTRY'!AA108</f>
        <v>0</v>
      </c>
      <c r="F27" s="471">
        <f>'BIZ kWh ENTRY'!AB108</f>
        <v>0</v>
      </c>
      <c r="G27" s="471">
        <f>'BIZ kWh ENTRY'!AC108</f>
        <v>0</v>
      </c>
      <c r="H27" s="471">
        <f>'BIZ kWh ENTRY'!AD108</f>
        <v>0</v>
      </c>
      <c r="I27" s="471">
        <f>'BIZ kWh ENTRY'!AE108</f>
        <v>0</v>
      </c>
      <c r="J27" s="471">
        <f>'BIZ kWh ENTRY'!AF108</f>
        <v>0</v>
      </c>
      <c r="K27" s="471">
        <f>'BIZ kWh ENTRY'!AG108</f>
        <v>0</v>
      </c>
      <c r="L27" s="471">
        <f>'BIZ kWh ENTRY'!AH108</f>
        <v>0</v>
      </c>
      <c r="M27" s="471">
        <f>'BIZ kWh ENTRY'!AI108</f>
        <v>0</v>
      </c>
      <c r="N27" s="471">
        <f>SUM('BIZ kWh ENTRY'!AJ108:AP108)</f>
        <v>0</v>
      </c>
      <c r="O27" s="120"/>
      <c r="P27" s="120"/>
      <c r="Q27" s="120"/>
      <c r="R27" s="120"/>
      <c r="S27" s="120"/>
      <c r="T27" s="120"/>
      <c r="U27" s="120"/>
      <c r="V27" s="120"/>
      <c r="W27" s="120"/>
      <c r="X27" s="120"/>
      <c r="Y27" s="120"/>
      <c r="Z27" s="120"/>
      <c r="AA27" s="120"/>
    </row>
    <row r="28" spans="1:27" x14ac:dyDescent="0.25">
      <c r="A28" s="776"/>
      <c r="B28" s="6" t="str">
        <f t="shared" si="3"/>
        <v>Lighting</v>
      </c>
      <c r="C28" s="471">
        <f>'BIZ kWh ENTRY'!Y109</f>
        <v>0</v>
      </c>
      <c r="D28" s="471">
        <f>'BIZ kWh ENTRY'!Z109</f>
        <v>0</v>
      </c>
      <c r="E28" s="471">
        <f>'BIZ kWh ENTRY'!AA109</f>
        <v>0</v>
      </c>
      <c r="F28" s="471">
        <f>'BIZ kWh ENTRY'!AB109</f>
        <v>0</v>
      </c>
      <c r="G28" s="471">
        <f>'BIZ kWh ENTRY'!AC109</f>
        <v>0</v>
      </c>
      <c r="H28" s="471">
        <f>'BIZ kWh ENTRY'!AD109</f>
        <v>0</v>
      </c>
      <c r="I28" s="471">
        <f>'BIZ kWh ENTRY'!AE109</f>
        <v>0</v>
      </c>
      <c r="J28" s="471">
        <f>'BIZ kWh ENTRY'!AF109</f>
        <v>0</v>
      </c>
      <c r="K28" s="471">
        <f>'BIZ kWh ENTRY'!AG109</f>
        <v>0</v>
      </c>
      <c r="L28" s="471">
        <f>'BIZ kWh ENTRY'!AH109</f>
        <v>0</v>
      </c>
      <c r="M28" s="471">
        <f>'BIZ kWh ENTRY'!AI109</f>
        <v>0</v>
      </c>
      <c r="N28" s="471">
        <f>SUM('BIZ kWh ENTRY'!AJ109:AP109)</f>
        <v>0</v>
      </c>
      <c r="O28" s="120"/>
      <c r="P28" s="120"/>
      <c r="Q28" s="120"/>
      <c r="R28" s="120"/>
      <c r="S28" s="120"/>
      <c r="T28" s="120"/>
      <c r="U28" s="120"/>
      <c r="V28" s="120"/>
      <c r="W28" s="120"/>
      <c r="X28" s="120"/>
      <c r="Y28" s="120"/>
      <c r="Z28" s="120"/>
      <c r="AA28" s="120"/>
    </row>
    <row r="29" spans="1:27" x14ac:dyDescent="0.25">
      <c r="A29" s="776"/>
      <c r="B29" s="6" t="str">
        <f t="shared" si="3"/>
        <v>Miscellaneous</v>
      </c>
      <c r="C29" s="471">
        <f>'BIZ kWh ENTRY'!Y110</f>
        <v>0</v>
      </c>
      <c r="D29" s="471">
        <f>'BIZ kWh ENTRY'!Z110</f>
        <v>0</v>
      </c>
      <c r="E29" s="471">
        <f>'BIZ kWh ENTRY'!AA110</f>
        <v>0</v>
      </c>
      <c r="F29" s="471">
        <f>'BIZ kWh ENTRY'!AB110</f>
        <v>0</v>
      </c>
      <c r="G29" s="471">
        <f>'BIZ kWh ENTRY'!AC110</f>
        <v>0</v>
      </c>
      <c r="H29" s="471">
        <f>'BIZ kWh ENTRY'!AD110</f>
        <v>0</v>
      </c>
      <c r="I29" s="471">
        <f>'BIZ kWh ENTRY'!AE110</f>
        <v>0</v>
      </c>
      <c r="J29" s="471">
        <f>'BIZ kWh ENTRY'!AF110</f>
        <v>0</v>
      </c>
      <c r="K29" s="471">
        <f>'BIZ kWh ENTRY'!AG110</f>
        <v>0</v>
      </c>
      <c r="L29" s="471">
        <f>'BIZ kWh ENTRY'!AH110</f>
        <v>0</v>
      </c>
      <c r="M29" s="471">
        <f>'BIZ kWh ENTRY'!AI110</f>
        <v>0</v>
      </c>
      <c r="N29" s="471">
        <f>SUM('BIZ kWh ENTRY'!AJ110:AP110)</f>
        <v>0</v>
      </c>
      <c r="O29" s="120"/>
      <c r="P29" s="120"/>
      <c r="Q29" s="120"/>
      <c r="R29" s="120"/>
      <c r="S29" s="120"/>
      <c r="T29" s="120"/>
      <c r="U29" s="120"/>
      <c r="V29" s="120"/>
      <c r="W29" s="120"/>
      <c r="X29" s="120"/>
      <c r="Y29" s="120"/>
      <c r="Z29" s="120"/>
      <c r="AA29" s="120"/>
    </row>
    <row r="30" spans="1:27" ht="15" customHeight="1" x14ac:dyDescent="0.25">
      <c r="A30" s="776"/>
      <c r="B30" s="6" t="str">
        <f t="shared" si="3"/>
        <v>Motors</v>
      </c>
      <c r="C30" s="471">
        <f>'BIZ kWh ENTRY'!Y111</f>
        <v>0</v>
      </c>
      <c r="D30" s="471">
        <f>'BIZ kWh ENTRY'!Z111</f>
        <v>0</v>
      </c>
      <c r="E30" s="471">
        <f>'BIZ kWh ENTRY'!AA111</f>
        <v>0</v>
      </c>
      <c r="F30" s="471">
        <f>'BIZ kWh ENTRY'!AB111</f>
        <v>0</v>
      </c>
      <c r="G30" s="471">
        <f>'BIZ kWh ENTRY'!AC111</f>
        <v>0</v>
      </c>
      <c r="H30" s="471">
        <f>'BIZ kWh ENTRY'!AD111</f>
        <v>0</v>
      </c>
      <c r="I30" s="471">
        <f>'BIZ kWh ENTRY'!AE111</f>
        <v>0</v>
      </c>
      <c r="J30" s="471">
        <f>'BIZ kWh ENTRY'!AF111</f>
        <v>0</v>
      </c>
      <c r="K30" s="471">
        <f>'BIZ kWh ENTRY'!AG111</f>
        <v>0</v>
      </c>
      <c r="L30" s="471">
        <f>'BIZ kWh ENTRY'!AH111</f>
        <v>0</v>
      </c>
      <c r="M30" s="471">
        <f>'BIZ kWh ENTRY'!AI111</f>
        <v>0</v>
      </c>
      <c r="N30" s="471">
        <f>SUM('BIZ kWh ENTRY'!AJ111:AP111)</f>
        <v>0</v>
      </c>
      <c r="O30" s="120"/>
      <c r="P30" s="120"/>
      <c r="Q30" s="120"/>
      <c r="R30" s="120"/>
      <c r="S30" s="120"/>
      <c r="T30" s="120"/>
      <c r="U30" s="120"/>
      <c r="V30" s="120"/>
      <c r="W30" s="120"/>
      <c r="X30" s="120"/>
      <c r="Y30" s="120"/>
      <c r="Z30" s="120"/>
      <c r="AA30" s="120"/>
    </row>
    <row r="31" spans="1:27" x14ac:dyDescent="0.25">
      <c r="A31" s="776"/>
      <c r="B31" s="6" t="str">
        <f t="shared" si="3"/>
        <v>Process</v>
      </c>
      <c r="C31" s="471">
        <f>'BIZ kWh ENTRY'!Y112</f>
        <v>0</v>
      </c>
      <c r="D31" s="471">
        <f>'BIZ kWh ENTRY'!Z112</f>
        <v>0</v>
      </c>
      <c r="E31" s="471">
        <f>'BIZ kWh ENTRY'!AA112</f>
        <v>0</v>
      </c>
      <c r="F31" s="471">
        <f>'BIZ kWh ENTRY'!AB112</f>
        <v>0</v>
      </c>
      <c r="G31" s="471">
        <f>'BIZ kWh ENTRY'!AC112</f>
        <v>0</v>
      </c>
      <c r="H31" s="471">
        <f>'BIZ kWh ENTRY'!AD112</f>
        <v>0</v>
      </c>
      <c r="I31" s="471">
        <f>'BIZ kWh ENTRY'!AE112</f>
        <v>0</v>
      </c>
      <c r="J31" s="471">
        <f>'BIZ kWh ENTRY'!AF112</f>
        <v>0</v>
      </c>
      <c r="K31" s="471">
        <f>'BIZ kWh ENTRY'!AG112</f>
        <v>0</v>
      </c>
      <c r="L31" s="471">
        <f>'BIZ kWh ENTRY'!AH112</f>
        <v>0</v>
      </c>
      <c r="M31" s="471">
        <f>'BIZ kWh ENTRY'!AI112</f>
        <v>0</v>
      </c>
      <c r="N31" s="471">
        <f>SUM('BIZ kWh ENTRY'!AJ112:AP112)</f>
        <v>0</v>
      </c>
      <c r="O31" s="120"/>
      <c r="P31" s="120"/>
      <c r="Q31" s="120"/>
      <c r="R31" s="120"/>
      <c r="S31" s="120"/>
      <c r="T31" s="120"/>
      <c r="U31" s="120"/>
      <c r="V31" s="120"/>
      <c r="W31" s="120"/>
      <c r="X31" s="120"/>
      <c r="Y31" s="120"/>
      <c r="Z31" s="120"/>
      <c r="AA31" s="120"/>
    </row>
    <row r="32" spans="1:27" x14ac:dyDescent="0.25">
      <c r="A32" s="776"/>
      <c r="B32" s="6" t="str">
        <f t="shared" si="3"/>
        <v>Refrigeration</v>
      </c>
      <c r="C32" s="471">
        <f>'BIZ kWh ENTRY'!Y113</f>
        <v>0</v>
      </c>
      <c r="D32" s="471">
        <f>'BIZ kWh ENTRY'!Z113</f>
        <v>0</v>
      </c>
      <c r="E32" s="471">
        <f>'BIZ kWh ENTRY'!AA113</f>
        <v>0</v>
      </c>
      <c r="F32" s="471">
        <f>'BIZ kWh ENTRY'!AB113</f>
        <v>0</v>
      </c>
      <c r="G32" s="471">
        <f>'BIZ kWh ENTRY'!AC113</f>
        <v>0</v>
      </c>
      <c r="H32" s="471">
        <f>'BIZ kWh ENTRY'!AD113</f>
        <v>0</v>
      </c>
      <c r="I32" s="471">
        <f>'BIZ kWh ENTRY'!AE113</f>
        <v>0</v>
      </c>
      <c r="J32" s="471">
        <f>'BIZ kWh ENTRY'!AF113</f>
        <v>0</v>
      </c>
      <c r="K32" s="471">
        <f>'BIZ kWh ENTRY'!AG113</f>
        <v>0</v>
      </c>
      <c r="L32" s="471">
        <f>'BIZ kWh ENTRY'!AH113</f>
        <v>0</v>
      </c>
      <c r="M32" s="471">
        <f>'BIZ kWh ENTRY'!AI113</f>
        <v>0</v>
      </c>
      <c r="N32" s="471">
        <f>SUM('BIZ kWh ENTRY'!AJ113:AP113)</f>
        <v>0</v>
      </c>
      <c r="O32" s="120"/>
      <c r="P32" s="120"/>
      <c r="Q32" s="120"/>
      <c r="R32" s="120"/>
      <c r="S32" s="120"/>
      <c r="T32" s="120"/>
      <c r="U32" s="120"/>
      <c r="V32" s="120"/>
      <c r="W32" s="120"/>
      <c r="X32" s="120"/>
      <c r="Y32" s="120"/>
      <c r="Z32" s="120"/>
      <c r="AA32" s="120"/>
    </row>
    <row r="33" spans="1:27" x14ac:dyDescent="0.25">
      <c r="A33" s="776"/>
      <c r="B33" s="6" t="str">
        <f t="shared" si="3"/>
        <v>Water Heating</v>
      </c>
      <c r="C33" s="471">
        <f>'BIZ kWh ENTRY'!Y114</f>
        <v>0</v>
      </c>
      <c r="D33" s="471">
        <f>'BIZ kWh ENTRY'!Z114</f>
        <v>0</v>
      </c>
      <c r="E33" s="471">
        <f>'BIZ kWh ENTRY'!AA114</f>
        <v>0</v>
      </c>
      <c r="F33" s="471">
        <f>'BIZ kWh ENTRY'!AB114</f>
        <v>0</v>
      </c>
      <c r="G33" s="471">
        <f>'BIZ kWh ENTRY'!AC114</f>
        <v>0</v>
      </c>
      <c r="H33" s="471">
        <f>'BIZ kWh ENTRY'!AD114</f>
        <v>0</v>
      </c>
      <c r="I33" s="471">
        <f>'BIZ kWh ENTRY'!AE114</f>
        <v>0</v>
      </c>
      <c r="J33" s="471">
        <f>'BIZ kWh ENTRY'!AF114</f>
        <v>0</v>
      </c>
      <c r="K33" s="471">
        <f>'BIZ kWh ENTRY'!AG114</f>
        <v>0</v>
      </c>
      <c r="L33" s="471">
        <f>'BIZ kWh ENTRY'!AH114</f>
        <v>0</v>
      </c>
      <c r="M33" s="471">
        <f>'BIZ kWh ENTRY'!AI114</f>
        <v>0</v>
      </c>
      <c r="N33" s="471">
        <f>SUM('BIZ kWh ENTRY'!AJ114:AP114)</f>
        <v>0</v>
      </c>
      <c r="O33" s="120"/>
      <c r="P33" s="120"/>
      <c r="Q33" s="120"/>
      <c r="R33" s="120"/>
      <c r="S33" s="120"/>
      <c r="T33" s="120"/>
      <c r="U33" s="120"/>
      <c r="V33" s="120"/>
      <c r="W33" s="120"/>
      <c r="X33" s="120"/>
      <c r="Y33" s="120"/>
      <c r="Z33" s="120"/>
      <c r="AA33" s="120"/>
    </row>
    <row r="34" spans="1:27" ht="15" customHeight="1" x14ac:dyDescent="0.25">
      <c r="A34" s="776"/>
      <c r="B34" s="6" t="str">
        <f t="shared" si="3"/>
        <v xml:space="preserve"> </v>
      </c>
      <c r="C34" s="2"/>
      <c r="D34" s="2"/>
      <c r="E34" s="2"/>
      <c r="F34" s="2"/>
      <c r="G34" s="2"/>
      <c r="H34" s="2"/>
      <c r="I34" s="2"/>
      <c r="J34" s="2"/>
      <c r="K34" s="2"/>
      <c r="L34" s="2"/>
      <c r="M34" s="2"/>
      <c r="N34" s="2"/>
      <c r="O34" s="120"/>
      <c r="P34" s="120"/>
      <c r="Q34" s="120"/>
      <c r="R34" s="120"/>
      <c r="S34" s="120"/>
      <c r="T34" s="120"/>
      <c r="U34" s="120"/>
      <c r="V34" s="120"/>
      <c r="W34" s="120"/>
      <c r="X34" s="120"/>
      <c r="Y34" s="120"/>
      <c r="Z34" s="120"/>
      <c r="AA34" s="120"/>
    </row>
    <row r="35" spans="1:27" ht="15" customHeight="1" thickBot="1" x14ac:dyDescent="0.3">
      <c r="A35" s="777"/>
      <c r="B35" s="136" t="str">
        <f t="shared" si="3"/>
        <v>Monthly kWh</v>
      </c>
      <c r="C35" s="166">
        <f>SUM(C21:C34)</f>
        <v>0</v>
      </c>
      <c r="D35" s="166">
        <f t="shared" ref="D35:N35" si="4">SUM(D21:D34)</f>
        <v>0</v>
      </c>
      <c r="E35" s="166">
        <f t="shared" si="4"/>
        <v>0</v>
      </c>
      <c r="F35" s="166">
        <f t="shared" si="4"/>
        <v>0</v>
      </c>
      <c r="G35" s="166">
        <f t="shared" si="4"/>
        <v>0</v>
      </c>
      <c r="H35" s="166">
        <f t="shared" si="4"/>
        <v>0</v>
      </c>
      <c r="I35" s="166">
        <f t="shared" si="4"/>
        <v>0</v>
      </c>
      <c r="J35" s="166">
        <f t="shared" si="4"/>
        <v>0</v>
      </c>
      <c r="K35" s="166">
        <f t="shared" si="4"/>
        <v>0</v>
      </c>
      <c r="L35" s="166">
        <f t="shared" si="4"/>
        <v>0</v>
      </c>
      <c r="M35" s="166">
        <f t="shared" si="4"/>
        <v>0</v>
      </c>
      <c r="N35" s="166">
        <f t="shared" si="4"/>
        <v>0</v>
      </c>
      <c r="O35" s="182"/>
      <c r="P35" s="182"/>
      <c r="Q35" s="182"/>
      <c r="R35" s="182"/>
      <c r="S35" s="182"/>
      <c r="T35" s="182"/>
      <c r="U35" s="182"/>
      <c r="V35" s="182"/>
      <c r="W35" s="182"/>
      <c r="X35" s="182"/>
      <c r="Y35" s="182"/>
      <c r="Z35" s="182"/>
      <c r="AA35" s="182"/>
    </row>
    <row r="36" spans="1:27" x14ac:dyDescent="0.25">
      <c r="A36" s="308"/>
      <c r="B36" s="301"/>
      <c r="C36" s="302"/>
      <c r="D36" s="301"/>
      <c r="E36" s="302"/>
      <c r="F36" s="301"/>
      <c r="G36" s="301"/>
      <c r="H36" s="302"/>
      <c r="I36" s="301"/>
      <c r="J36" s="301"/>
      <c r="K36" s="302"/>
      <c r="L36" s="301"/>
      <c r="M36" s="207" t="s">
        <v>190</v>
      </c>
      <c r="N36" s="307">
        <f>SUM(C35:N35)</f>
        <v>0</v>
      </c>
      <c r="O36" s="207" t="s">
        <v>191</v>
      </c>
      <c r="P36" s="208">
        <f>'BIZ kWh ENTRY'!AQ115</f>
        <v>0</v>
      </c>
      <c r="Q36" s="302"/>
      <c r="R36" s="301"/>
      <c r="S36" s="301"/>
      <c r="T36" s="302"/>
      <c r="U36" s="301"/>
      <c r="V36" s="301"/>
      <c r="W36" s="302"/>
      <c r="X36" s="301"/>
      <c r="Y36" s="301"/>
      <c r="Z36" s="302"/>
      <c r="AA36" s="301"/>
    </row>
    <row r="37" spans="1:27" ht="15.75" thickBot="1" x14ac:dyDescent="0.3">
      <c r="C37" s="222"/>
      <c r="D37" s="222"/>
      <c r="E37" s="222"/>
      <c r="F37" s="222"/>
      <c r="G37" s="222"/>
      <c r="H37" s="222"/>
      <c r="I37" s="222"/>
      <c r="J37" s="222"/>
      <c r="K37" s="222"/>
      <c r="L37" s="222"/>
      <c r="M37" s="222"/>
      <c r="N37" s="222"/>
      <c r="O37" s="222"/>
      <c r="P37" s="222"/>
      <c r="Q37" s="222"/>
      <c r="R37" s="222"/>
      <c r="S37" s="222"/>
      <c r="T37" s="222"/>
      <c r="U37" s="222"/>
      <c r="V37" s="222"/>
      <c r="W37" s="222"/>
      <c r="X37" s="222"/>
      <c r="Y37" s="222"/>
      <c r="Z37" s="222"/>
      <c r="AA37" s="222"/>
    </row>
    <row r="38" spans="1:27" ht="16.350000000000001" customHeight="1" thickBot="1" x14ac:dyDescent="0.3">
      <c r="A38" s="775" t="s">
        <v>213</v>
      </c>
      <c r="B38" s="313" t="str">
        <f t="shared" ref="B38" si="5">B20</f>
        <v>End Use</v>
      </c>
      <c r="C38" s="102">
        <f>C$2</f>
        <v>45658</v>
      </c>
      <c r="D38" s="102">
        <f t="shared" ref="D38:AA38" si="6">D$2</f>
        <v>45689</v>
      </c>
      <c r="E38" s="102">
        <f t="shared" si="6"/>
        <v>45717</v>
      </c>
      <c r="F38" s="102">
        <f t="shared" si="6"/>
        <v>45748</v>
      </c>
      <c r="G38" s="102">
        <f t="shared" si="6"/>
        <v>45778</v>
      </c>
      <c r="H38" s="102">
        <f t="shared" si="6"/>
        <v>45809</v>
      </c>
      <c r="I38" s="102">
        <f t="shared" si="6"/>
        <v>45839</v>
      </c>
      <c r="J38" s="102">
        <f t="shared" si="6"/>
        <v>45870</v>
      </c>
      <c r="K38" s="102">
        <f t="shared" si="6"/>
        <v>45901</v>
      </c>
      <c r="L38" s="102">
        <f t="shared" si="6"/>
        <v>45931</v>
      </c>
      <c r="M38" s="102">
        <f t="shared" si="6"/>
        <v>45962</v>
      </c>
      <c r="N38" s="102">
        <f t="shared" si="6"/>
        <v>45992</v>
      </c>
      <c r="O38" s="102">
        <f t="shared" si="6"/>
        <v>46023</v>
      </c>
      <c r="P38" s="102">
        <f t="shared" si="6"/>
        <v>46054</v>
      </c>
      <c r="Q38" s="102">
        <f t="shared" si="6"/>
        <v>46082</v>
      </c>
      <c r="R38" s="102">
        <f t="shared" si="6"/>
        <v>46113</v>
      </c>
      <c r="S38" s="102">
        <f t="shared" si="6"/>
        <v>46143</v>
      </c>
      <c r="T38" s="102">
        <f t="shared" si="6"/>
        <v>46174</v>
      </c>
      <c r="U38" s="102">
        <f t="shared" si="6"/>
        <v>46204</v>
      </c>
      <c r="V38" s="102">
        <f t="shared" si="6"/>
        <v>46235</v>
      </c>
      <c r="W38" s="102">
        <f t="shared" si="6"/>
        <v>46266</v>
      </c>
      <c r="X38" s="102">
        <f t="shared" si="6"/>
        <v>46296</v>
      </c>
      <c r="Y38" s="102">
        <f t="shared" si="6"/>
        <v>46327</v>
      </c>
      <c r="Z38" s="102">
        <f t="shared" si="6"/>
        <v>46357</v>
      </c>
      <c r="AA38" s="102">
        <f t="shared" si="6"/>
        <v>46388</v>
      </c>
    </row>
    <row r="39" spans="1:27" ht="15" customHeight="1" x14ac:dyDescent="0.25">
      <c r="A39" s="776"/>
      <c r="B39" s="312" t="str">
        <f t="shared" ref="B39:B53" si="7">B21</f>
        <v>Air Comp</v>
      </c>
      <c r="C39" s="471">
        <f>'BIZ kWh ENTRY'!AU102</f>
        <v>0</v>
      </c>
      <c r="D39" s="471">
        <f>'BIZ kWh ENTRY'!AV102</f>
        <v>0</v>
      </c>
      <c r="E39" s="471">
        <f>'BIZ kWh ENTRY'!AW102</f>
        <v>0</v>
      </c>
      <c r="F39" s="471">
        <f>'BIZ kWh ENTRY'!AX102</f>
        <v>0</v>
      </c>
      <c r="G39" s="471">
        <f>'BIZ kWh ENTRY'!AY102</f>
        <v>0</v>
      </c>
      <c r="H39" s="471">
        <f>'BIZ kWh ENTRY'!AZ102</f>
        <v>0</v>
      </c>
      <c r="I39" s="471">
        <f>'BIZ kWh ENTRY'!BA102</f>
        <v>0</v>
      </c>
      <c r="J39" s="471">
        <f>'BIZ kWh ENTRY'!BB102</f>
        <v>0</v>
      </c>
      <c r="K39" s="471">
        <f>'BIZ kWh ENTRY'!BC102</f>
        <v>0</v>
      </c>
      <c r="L39" s="471">
        <f>'BIZ kWh ENTRY'!BD102</f>
        <v>0</v>
      </c>
      <c r="M39" s="471">
        <f>'BIZ kWh ENTRY'!BE102</f>
        <v>0</v>
      </c>
      <c r="N39" s="471">
        <f>SUM('BIZ kWh ENTRY'!BF102:BL102)</f>
        <v>0</v>
      </c>
      <c r="O39" s="120"/>
      <c r="P39" s="120"/>
      <c r="Q39" s="120"/>
      <c r="R39" s="120"/>
      <c r="S39" s="120"/>
      <c r="T39" s="120"/>
      <c r="U39" s="120"/>
      <c r="V39" s="120"/>
      <c r="W39" s="120"/>
      <c r="X39" s="120"/>
      <c r="Y39" s="120"/>
      <c r="Z39" s="120"/>
      <c r="AA39" s="120"/>
    </row>
    <row r="40" spans="1:27" x14ac:dyDescent="0.25">
      <c r="A40" s="776"/>
      <c r="B40" s="7" t="str">
        <f t="shared" si="7"/>
        <v>Building Shell</v>
      </c>
      <c r="C40" s="471">
        <f>'BIZ kWh ENTRY'!AU103</f>
        <v>0</v>
      </c>
      <c r="D40" s="471">
        <f>'BIZ kWh ENTRY'!AV103</f>
        <v>0</v>
      </c>
      <c r="E40" s="471">
        <f>'BIZ kWh ENTRY'!AW103</f>
        <v>0</v>
      </c>
      <c r="F40" s="471">
        <f>'BIZ kWh ENTRY'!AX103</f>
        <v>0</v>
      </c>
      <c r="G40" s="471">
        <f>'BIZ kWh ENTRY'!AY103</f>
        <v>0</v>
      </c>
      <c r="H40" s="471">
        <f>'BIZ kWh ENTRY'!AZ103</f>
        <v>0</v>
      </c>
      <c r="I40" s="471">
        <f>'BIZ kWh ENTRY'!BA103</f>
        <v>0</v>
      </c>
      <c r="J40" s="471">
        <f>'BIZ kWh ENTRY'!BB103</f>
        <v>0</v>
      </c>
      <c r="K40" s="471">
        <f>'BIZ kWh ENTRY'!BC103</f>
        <v>0</v>
      </c>
      <c r="L40" s="471">
        <f>'BIZ kWh ENTRY'!BD103</f>
        <v>0</v>
      </c>
      <c r="M40" s="471">
        <f>'BIZ kWh ENTRY'!BE103</f>
        <v>0</v>
      </c>
      <c r="N40" s="471">
        <f>SUM('BIZ kWh ENTRY'!BF103:BL103)</f>
        <v>0</v>
      </c>
      <c r="O40" s="120"/>
      <c r="P40" s="120"/>
      <c r="Q40" s="120"/>
      <c r="R40" s="120"/>
      <c r="S40" s="120"/>
      <c r="T40" s="120"/>
      <c r="U40" s="120"/>
      <c r="V40" s="120"/>
      <c r="W40" s="120"/>
      <c r="X40" s="120"/>
      <c r="Y40" s="120"/>
      <c r="Z40" s="120"/>
      <c r="AA40" s="120"/>
    </row>
    <row r="41" spans="1:27" x14ac:dyDescent="0.25">
      <c r="A41" s="776"/>
      <c r="B41" s="6" t="str">
        <f t="shared" si="7"/>
        <v>Cooking</v>
      </c>
      <c r="C41" s="471">
        <f>'BIZ kWh ENTRY'!AU104</f>
        <v>0</v>
      </c>
      <c r="D41" s="471">
        <f>'BIZ kWh ENTRY'!AV104</f>
        <v>0</v>
      </c>
      <c r="E41" s="471">
        <f>'BIZ kWh ENTRY'!AW104</f>
        <v>0</v>
      </c>
      <c r="F41" s="471">
        <f>'BIZ kWh ENTRY'!AX104</f>
        <v>0</v>
      </c>
      <c r="G41" s="471">
        <f>'BIZ kWh ENTRY'!AY104</f>
        <v>0</v>
      </c>
      <c r="H41" s="471">
        <f>'BIZ kWh ENTRY'!AZ104</f>
        <v>0</v>
      </c>
      <c r="I41" s="471">
        <f>'BIZ kWh ENTRY'!BA104</f>
        <v>0</v>
      </c>
      <c r="J41" s="471">
        <f>'BIZ kWh ENTRY'!BB104</f>
        <v>0</v>
      </c>
      <c r="K41" s="471">
        <f>'BIZ kWh ENTRY'!BC104</f>
        <v>0</v>
      </c>
      <c r="L41" s="471">
        <f>'BIZ kWh ENTRY'!BD104</f>
        <v>0</v>
      </c>
      <c r="M41" s="471">
        <f>'BIZ kWh ENTRY'!BE104</f>
        <v>0</v>
      </c>
      <c r="N41" s="471">
        <f>SUM('BIZ kWh ENTRY'!BF104:BL104)</f>
        <v>0</v>
      </c>
      <c r="O41" s="120"/>
      <c r="P41" s="120"/>
      <c r="Q41" s="120"/>
      <c r="R41" s="120"/>
      <c r="S41" s="120"/>
      <c r="T41" s="120"/>
      <c r="U41" s="120"/>
      <c r="V41" s="120"/>
      <c r="W41" s="120"/>
      <c r="X41" s="120"/>
      <c r="Y41" s="120"/>
      <c r="Z41" s="120"/>
      <c r="AA41" s="120"/>
    </row>
    <row r="42" spans="1:27" x14ac:dyDescent="0.25">
      <c r="A42" s="776"/>
      <c r="B42" s="6" t="str">
        <f t="shared" si="7"/>
        <v>Cooling</v>
      </c>
      <c r="C42" s="471">
        <f>'BIZ kWh ENTRY'!AU105</f>
        <v>0</v>
      </c>
      <c r="D42" s="471">
        <f>'BIZ kWh ENTRY'!AV105</f>
        <v>0</v>
      </c>
      <c r="E42" s="471">
        <f>'BIZ kWh ENTRY'!AW105</f>
        <v>0</v>
      </c>
      <c r="F42" s="471">
        <f>'BIZ kWh ENTRY'!AX105</f>
        <v>0</v>
      </c>
      <c r="G42" s="471">
        <f>'BIZ kWh ENTRY'!AY105</f>
        <v>0</v>
      </c>
      <c r="H42" s="471">
        <f>'BIZ kWh ENTRY'!AZ105</f>
        <v>0</v>
      </c>
      <c r="I42" s="471">
        <f>'BIZ kWh ENTRY'!BA105</f>
        <v>0</v>
      </c>
      <c r="J42" s="471">
        <f>'BIZ kWh ENTRY'!BB105</f>
        <v>0</v>
      </c>
      <c r="K42" s="471">
        <f>'BIZ kWh ENTRY'!BC105</f>
        <v>0</v>
      </c>
      <c r="L42" s="471">
        <f>'BIZ kWh ENTRY'!BD105</f>
        <v>0</v>
      </c>
      <c r="M42" s="471">
        <f>'BIZ kWh ENTRY'!BE105</f>
        <v>0</v>
      </c>
      <c r="N42" s="471">
        <f>SUM('BIZ kWh ENTRY'!BF105:BL105)</f>
        <v>0</v>
      </c>
      <c r="O42" s="120"/>
      <c r="P42" s="120"/>
      <c r="Q42" s="120"/>
      <c r="R42" s="120"/>
      <c r="S42" s="120"/>
      <c r="T42" s="120"/>
      <c r="U42" s="120"/>
      <c r="V42" s="120"/>
      <c r="W42" s="120"/>
      <c r="X42" s="120"/>
      <c r="Y42" s="120"/>
      <c r="Z42" s="120"/>
      <c r="AA42" s="120"/>
    </row>
    <row r="43" spans="1:27" x14ac:dyDescent="0.25">
      <c r="A43" s="776"/>
      <c r="B43" s="7" t="str">
        <f t="shared" si="7"/>
        <v>Ext Lighting</v>
      </c>
      <c r="C43" s="471">
        <f>'BIZ kWh ENTRY'!AU106</f>
        <v>0</v>
      </c>
      <c r="D43" s="471">
        <f>'BIZ kWh ENTRY'!AV106</f>
        <v>0</v>
      </c>
      <c r="E43" s="471">
        <f>'BIZ kWh ENTRY'!AW106</f>
        <v>0</v>
      </c>
      <c r="F43" s="471">
        <f>'BIZ kWh ENTRY'!AX106</f>
        <v>0</v>
      </c>
      <c r="G43" s="471">
        <f>'BIZ kWh ENTRY'!AY106</f>
        <v>0</v>
      </c>
      <c r="H43" s="471">
        <f>'BIZ kWh ENTRY'!AZ106</f>
        <v>0</v>
      </c>
      <c r="I43" s="471">
        <f>'BIZ kWh ENTRY'!BA106</f>
        <v>0</v>
      </c>
      <c r="J43" s="471">
        <f>'BIZ kWh ENTRY'!BB106</f>
        <v>0</v>
      </c>
      <c r="K43" s="471">
        <f>'BIZ kWh ENTRY'!BC106</f>
        <v>0</v>
      </c>
      <c r="L43" s="471">
        <f>'BIZ kWh ENTRY'!BD106</f>
        <v>0</v>
      </c>
      <c r="M43" s="471">
        <f>'BIZ kWh ENTRY'!BE106</f>
        <v>0</v>
      </c>
      <c r="N43" s="471">
        <f>SUM('BIZ kWh ENTRY'!BF106:BL106)</f>
        <v>0</v>
      </c>
      <c r="O43" s="120"/>
      <c r="P43" s="120"/>
      <c r="Q43" s="120"/>
      <c r="R43" s="120"/>
      <c r="S43" s="120"/>
      <c r="T43" s="120"/>
      <c r="U43" s="120"/>
      <c r="V43" s="120"/>
      <c r="W43" s="120"/>
      <c r="X43" s="120"/>
      <c r="Y43" s="120"/>
      <c r="Z43" s="120"/>
      <c r="AA43" s="120"/>
    </row>
    <row r="44" spans="1:27" x14ac:dyDescent="0.25">
      <c r="A44" s="776"/>
      <c r="B44" s="6" t="str">
        <f t="shared" si="7"/>
        <v>Heating</v>
      </c>
      <c r="C44" s="471">
        <f>'BIZ kWh ENTRY'!AU107</f>
        <v>0</v>
      </c>
      <c r="D44" s="471">
        <f>'BIZ kWh ENTRY'!AV107</f>
        <v>0</v>
      </c>
      <c r="E44" s="471">
        <f>'BIZ kWh ENTRY'!AW107</f>
        <v>0</v>
      </c>
      <c r="F44" s="471">
        <f>'BIZ kWh ENTRY'!AX107</f>
        <v>0</v>
      </c>
      <c r="G44" s="471">
        <f>'BIZ kWh ENTRY'!AY107</f>
        <v>0</v>
      </c>
      <c r="H44" s="471">
        <f>'BIZ kWh ENTRY'!AZ107</f>
        <v>0</v>
      </c>
      <c r="I44" s="471">
        <f>'BIZ kWh ENTRY'!BA107</f>
        <v>0</v>
      </c>
      <c r="J44" s="471">
        <f>'BIZ kWh ENTRY'!BB107</f>
        <v>0</v>
      </c>
      <c r="K44" s="471">
        <f>'BIZ kWh ENTRY'!BC107</f>
        <v>0</v>
      </c>
      <c r="L44" s="471">
        <f>'BIZ kWh ENTRY'!BD107</f>
        <v>0</v>
      </c>
      <c r="M44" s="471">
        <f>'BIZ kWh ENTRY'!BE107</f>
        <v>0</v>
      </c>
      <c r="N44" s="471">
        <f>SUM('BIZ kWh ENTRY'!BF107:BL107)</f>
        <v>0</v>
      </c>
      <c r="O44" s="120"/>
      <c r="P44" s="120"/>
      <c r="Q44" s="120"/>
      <c r="R44" s="120"/>
      <c r="S44" s="120"/>
      <c r="T44" s="120"/>
      <c r="U44" s="120"/>
      <c r="V44" s="120"/>
      <c r="W44" s="120"/>
      <c r="X44" s="120"/>
      <c r="Y44" s="120"/>
      <c r="Z44" s="120"/>
      <c r="AA44" s="120"/>
    </row>
    <row r="45" spans="1:27" x14ac:dyDescent="0.25">
      <c r="A45" s="776"/>
      <c r="B45" s="6" t="str">
        <f t="shared" si="7"/>
        <v>HVAC</v>
      </c>
      <c r="C45" s="471">
        <f>'BIZ kWh ENTRY'!AU108</f>
        <v>0</v>
      </c>
      <c r="D45" s="471">
        <f>'BIZ kWh ENTRY'!AV108</f>
        <v>0</v>
      </c>
      <c r="E45" s="471">
        <f>'BIZ kWh ENTRY'!AW108</f>
        <v>0</v>
      </c>
      <c r="F45" s="471">
        <f>'BIZ kWh ENTRY'!AX108</f>
        <v>0</v>
      </c>
      <c r="G45" s="471">
        <f>'BIZ kWh ENTRY'!AY108</f>
        <v>0</v>
      </c>
      <c r="H45" s="471">
        <f>'BIZ kWh ENTRY'!AZ108</f>
        <v>0</v>
      </c>
      <c r="I45" s="471">
        <f>'BIZ kWh ENTRY'!BA108</f>
        <v>0</v>
      </c>
      <c r="J45" s="471">
        <f>'BIZ kWh ENTRY'!BB108</f>
        <v>0</v>
      </c>
      <c r="K45" s="471">
        <f>'BIZ kWh ENTRY'!BC108</f>
        <v>0</v>
      </c>
      <c r="L45" s="471">
        <f>'BIZ kWh ENTRY'!BD108</f>
        <v>0</v>
      </c>
      <c r="M45" s="471">
        <f>'BIZ kWh ENTRY'!BE108</f>
        <v>0</v>
      </c>
      <c r="N45" s="471">
        <f>SUM('BIZ kWh ENTRY'!BF108:BL108)</f>
        <v>0</v>
      </c>
      <c r="O45" s="120"/>
      <c r="P45" s="120"/>
      <c r="Q45" s="120"/>
      <c r="R45" s="120"/>
      <c r="S45" s="120"/>
      <c r="T45" s="120"/>
      <c r="U45" s="120"/>
      <c r="V45" s="120"/>
      <c r="W45" s="120"/>
      <c r="X45" s="120"/>
      <c r="Y45" s="120"/>
      <c r="Z45" s="120"/>
      <c r="AA45" s="120"/>
    </row>
    <row r="46" spans="1:27" x14ac:dyDescent="0.25">
      <c r="A46" s="776"/>
      <c r="B46" s="6" t="str">
        <f t="shared" si="7"/>
        <v>Lighting</v>
      </c>
      <c r="C46" s="471">
        <f>'BIZ kWh ENTRY'!AU109</f>
        <v>0</v>
      </c>
      <c r="D46" s="471">
        <f>'BIZ kWh ENTRY'!AV109</f>
        <v>0</v>
      </c>
      <c r="E46" s="471">
        <f>'BIZ kWh ENTRY'!AW109</f>
        <v>0</v>
      </c>
      <c r="F46" s="471">
        <f>'BIZ kWh ENTRY'!AX109</f>
        <v>0</v>
      </c>
      <c r="G46" s="471">
        <f>'BIZ kWh ENTRY'!AY109</f>
        <v>0</v>
      </c>
      <c r="H46" s="471">
        <f>'BIZ kWh ENTRY'!AZ109</f>
        <v>0</v>
      </c>
      <c r="I46" s="471">
        <f>'BIZ kWh ENTRY'!BA109</f>
        <v>0</v>
      </c>
      <c r="J46" s="471">
        <f>'BIZ kWh ENTRY'!BB109</f>
        <v>0</v>
      </c>
      <c r="K46" s="471">
        <f>'BIZ kWh ENTRY'!BC109</f>
        <v>0</v>
      </c>
      <c r="L46" s="471">
        <f>'BIZ kWh ENTRY'!BD109</f>
        <v>0</v>
      </c>
      <c r="M46" s="471">
        <f>'BIZ kWh ENTRY'!BE109</f>
        <v>0</v>
      </c>
      <c r="N46" s="471">
        <f>SUM('BIZ kWh ENTRY'!BF109:BL109)</f>
        <v>0</v>
      </c>
      <c r="O46" s="120"/>
      <c r="P46" s="120"/>
      <c r="Q46" s="120"/>
      <c r="R46" s="120"/>
      <c r="S46" s="120"/>
      <c r="T46" s="120"/>
      <c r="U46" s="120"/>
      <c r="V46" s="120"/>
      <c r="W46" s="120"/>
      <c r="X46" s="120"/>
      <c r="Y46" s="120"/>
      <c r="Z46" s="120"/>
      <c r="AA46" s="120"/>
    </row>
    <row r="47" spans="1:27" x14ac:dyDescent="0.25">
      <c r="A47" s="776"/>
      <c r="B47" s="6" t="str">
        <f t="shared" si="7"/>
        <v>Miscellaneous</v>
      </c>
      <c r="C47" s="471">
        <f>'BIZ kWh ENTRY'!AU110</f>
        <v>0</v>
      </c>
      <c r="D47" s="471">
        <f>'BIZ kWh ENTRY'!AV110</f>
        <v>0</v>
      </c>
      <c r="E47" s="471">
        <f>'BIZ kWh ENTRY'!AW110</f>
        <v>0</v>
      </c>
      <c r="F47" s="471">
        <f>'BIZ kWh ENTRY'!AX110</f>
        <v>0</v>
      </c>
      <c r="G47" s="471">
        <f>'BIZ kWh ENTRY'!AY110</f>
        <v>0</v>
      </c>
      <c r="H47" s="471">
        <f>'BIZ kWh ENTRY'!AZ110</f>
        <v>0</v>
      </c>
      <c r="I47" s="471">
        <f>'BIZ kWh ENTRY'!BA110</f>
        <v>0</v>
      </c>
      <c r="J47" s="471">
        <f>'BIZ kWh ENTRY'!BB110</f>
        <v>0</v>
      </c>
      <c r="K47" s="471">
        <f>'BIZ kWh ENTRY'!BC110</f>
        <v>0</v>
      </c>
      <c r="L47" s="471">
        <f>'BIZ kWh ENTRY'!BD110</f>
        <v>0</v>
      </c>
      <c r="M47" s="471">
        <f>'BIZ kWh ENTRY'!BE110</f>
        <v>0</v>
      </c>
      <c r="N47" s="471">
        <f>SUM('BIZ kWh ENTRY'!BF110:BL110)</f>
        <v>0</v>
      </c>
      <c r="O47" s="120"/>
      <c r="P47" s="120"/>
      <c r="Q47" s="120"/>
      <c r="R47" s="120"/>
      <c r="S47" s="120"/>
      <c r="T47" s="120"/>
      <c r="U47" s="120"/>
      <c r="V47" s="120"/>
      <c r="W47" s="120"/>
      <c r="X47" s="120"/>
      <c r="Y47" s="120"/>
      <c r="Z47" s="120"/>
      <c r="AA47" s="120"/>
    </row>
    <row r="48" spans="1:27" ht="15" customHeight="1" x14ac:dyDescent="0.25">
      <c r="A48" s="776"/>
      <c r="B48" s="6" t="str">
        <f t="shared" si="7"/>
        <v>Motors</v>
      </c>
      <c r="C48" s="471">
        <f>'BIZ kWh ENTRY'!AU111</f>
        <v>0</v>
      </c>
      <c r="D48" s="471">
        <f>'BIZ kWh ENTRY'!AV111</f>
        <v>0</v>
      </c>
      <c r="E48" s="471">
        <f>'BIZ kWh ENTRY'!AW111</f>
        <v>0</v>
      </c>
      <c r="F48" s="471">
        <f>'BIZ kWh ENTRY'!AX111</f>
        <v>0</v>
      </c>
      <c r="G48" s="471">
        <f>'BIZ kWh ENTRY'!AY111</f>
        <v>0</v>
      </c>
      <c r="H48" s="471">
        <f>'BIZ kWh ENTRY'!AZ111</f>
        <v>0</v>
      </c>
      <c r="I48" s="471">
        <f>'BIZ kWh ENTRY'!BA111</f>
        <v>0</v>
      </c>
      <c r="J48" s="471">
        <f>'BIZ kWh ENTRY'!BB111</f>
        <v>0</v>
      </c>
      <c r="K48" s="471">
        <f>'BIZ kWh ENTRY'!BC111</f>
        <v>0</v>
      </c>
      <c r="L48" s="471">
        <f>'BIZ kWh ENTRY'!BD111</f>
        <v>0</v>
      </c>
      <c r="M48" s="471">
        <f>'BIZ kWh ENTRY'!BE111</f>
        <v>0</v>
      </c>
      <c r="N48" s="471">
        <f>SUM('BIZ kWh ENTRY'!BF111:BL111)</f>
        <v>0</v>
      </c>
      <c r="O48" s="120"/>
      <c r="P48" s="120"/>
      <c r="Q48" s="120"/>
      <c r="R48" s="120"/>
      <c r="S48" s="120"/>
      <c r="T48" s="120"/>
      <c r="U48" s="120"/>
      <c r="V48" s="120"/>
      <c r="W48" s="120"/>
      <c r="X48" s="120"/>
      <c r="Y48" s="120"/>
      <c r="Z48" s="120"/>
      <c r="AA48" s="120"/>
    </row>
    <row r="49" spans="1:27" x14ac:dyDescent="0.25">
      <c r="A49" s="776"/>
      <c r="B49" s="6" t="str">
        <f t="shared" si="7"/>
        <v>Process</v>
      </c>
      <c r="C49" s="471">
        <f>'BIZ kWh ENTRY'!AU112</f>
        <v>0</v>
      </c>
      <c r="D49" s="471">
        <f>'BIZ kWh ENTRY'!AV112</f>
        <v>0</v>
      </c>
      <c r="E49" s="471">
        <f>'BIZ kWh ENTRY'!AW112</f>
        <v>0</v>
      </c>
      <c r="F49" s="471">
        <f>'BIZ kWh ENTRY'!AX112</f>
        <v>0</v>
      </c>
      <c r="G49" s="471">
        <f>'BIZ kWh ENTRY'!AY112</f>
        <v>0</v>
      </c>
      <c r="H49" s="471">
        <f>'BIZ kWh ENTRY'!AZ112</f>
        <v>0</v>
      </c>
      <c r="I49" s="471">
        <f>'BIZ kWh ENTRY'!BA112</f>
        <v>0</v>
      </c>
      <c r="J49" s="471">
        <f>'BIZ kWh ENTRY'!BB112</f>
        <v>0</v>
      </c>
      <c r="K49" s="471">
        <f>'BIZ kWh ENTRY'!BC112</f>
        <v>0</v>
      </c>
      <c r="L49" s="471">
        <f>'BIZ kWh ENTRY'!BD112</f>
        <v>0</v>
      </c>
      <c r="M49" s="471">
        <f>'BIZ kWh ENTRY'!BE112</f>
        <v>0</v>
      </c>
      <c r="N49" s="471">
        <f>SUM('BIZ kWh ENTRY'!BF112:BL112)</f>
        <v>0</v>
      </c>
      <c r="O49" s="120"/>
      <c r="P49" s="120"/>
      <c r="Q49" s="120"/>
      <c r="R49" s="120"/>
      <c r="S49" s="120"/>
      <c r="T49" s="120"/>
      <c r="U49" s="120"/>
      <c r="V49" s="120"/>
      <c r="W49" s="120"/>
      <c r="X49" s="120"/>
      <c r="Y49" s="120"/>
      <c r="Z49" s="120"/>
      <c r="AA49" s="120"/>
    </row>
    <row r="50" spans="1:27" x14ac:dyDescent="0.25">
      <c r="A50" s="776"/>
      <c r="B50" s="6" t="str">
        <f t="shared" si="7"/>
        <v>Refrigeration</v>
      </c>
      <c r="C50" s="471">
        <f>'BIZ kWh ENTRY'!AU113</f>
        <v>0</v>
      </c>
      <c r="D50" s="471">
        <f>'BIZ kWh ENTRY'!AV113</f>
        <v>0</v>
      </c>
      <c r="E50" s="471">
        <f>'BIZ kWh ENTRY'!AW113</f>
        <v>0</v>
      </c>
      <c r="F50" s="471">
        <f>'BIZ kWh ENTRY'!AX113</f>
        <v>0</v>
      </c>
      <c r="G50" s="471">
        <f>'BIZ kWh ENTRY'!AY113</f>
        <v>0</v>
      </c>
      <c r="H50" s="471">
        <f>'BIZ kWh ENTRY'!AZ113</f>
        <v>0</v>
      </c>
      <c r="I50" s="471">
        <f>'BIZ kWh ENTRY'!BA113</f>
        <v>0</v>
      </c>
      <c r="J50" s="471">
        <f>'BIZ kWh ENTRY'!BB113</f>
        <v>0</v>
      </c>
      <c r="K50" s="471">
        <f>'BIZ kWh ENTRY'!BC113</f>
        <v>0</v>
      </c>
      <c r="L50" s="471">
        <f>'BIZ kWh ENTRY'!BD113</f>
        <v>0</v>
      </c>
      <c r="M50" s="471">
        <f>'BIZ kWh ENTRY'!BE113</f>
        <v>0</v>
      </c>
      <c r="N50" s="471">
        <f>SUM('BIZ kWh ENTRY'!BF113:BL113)</f>
        <v>0</v>
      </c>
      <c r="O50" s="120"/>
      <c r="P50" s="120"/>
      <c r="Q50" s="120"/>
      <c r="R50" s="120"/>
      <c r="S50" s="120"/>
      <c r="T50" s="120"/>
      <c r="U50" s="120"/>
      <c r="V50" s="120"/>
      <c r="W50" s="120"/>
      <c r="X50" s="120"/>
      <c r="Y50" s="120"/>
      <c r="Z50" s="120"/>
      <c r="AA50" s="120"/>
    </row>
    <row r="51" spans="1:27" x14ac:dyDescent="0.25">
      <c r="A51" s="776"/>
      <c r="B51" s="6" t="str">
        <f t="shared" si="7"/>
        <v>Water Heating</v>
      </c>
      <c r="C51" s="471">
        <f>'BIZ kWh ENTRY'!AU114</f>
        <v>0</v>
      </c>
      <c r="D51" s="471">
        <f>'BIZ kWh ENTRY'!AV114</f>
        <v>0</v>
      </c>
      <c r="E51" s="471">
        <f>'BIZ kWh ENTRY'!AW114</f>
        <v>0</v>
      </c>
      <c r="F51" s="471">
        <f>'BIZ kWh ENTRY'!AX114</f>
        <v>0</v>
      </c>
      <c r="G51" s="471">
        <f>'BIZ kWh ENTRY'!AY114</f>
        <v>0</v>
      </c>
      <c r="H51" s="471">
        <f>'BIZ kWh ENTRY'!AZ114</f>
        <v>0</v>
      </c>
      <c r="I51" s="471">
        <f>'BIZ kWh ENTRY'!BA114</f>
        <v>0</v>
      </c>
      <c r="J51" s="471">
        <f>'BIZ kWh ENTRY'!BB114</f>
        <v>0</v>
      </c>
      <c r="K51" s="471">
        <f>'BIZ kWh ENTRY'!BC114</f>
        <v>0</v>
      </c>
      <c r="L51" s="471">
        <f>'BIZ kWh ENTRY'!BD114</f>
        <v>0</v>
      </c>
      <c r="M51" s="471">
        <f>'BIZ kWh ENTRY'!BE114</f>
        <v>0</v>
      </c>
      <c r="N51" s="471">
        <f>SUM('BIZ kWh ENTRY'!BF114:BL114)</f>
        <v>0</v>
      </c>
      <c r="O51" s="120"/>
      <c r="P51" s="120"/>
      <c r="Q51" s="120"/>
      <c r="R51" s="120"/>
      <c r="S51" s="120"/>
      <c r="T51" s="120"/>
      <c r="U51" s="120"/>
      <c r="V51" s="120"/>
      <c r="W51" s="120"/>
      <c r="X51" s="120"/>
      <c r="Y51" s="120"/>
      <c r="Z51" s="120"/>
      <c r="AA51" s="120"/>
    </row>
    <row r="52" spans="1:27" ht="15" customHeight="1" x14ac:dyDescent="0.25">
      <c r="A52" s="776"/>
      <c r="B52" s="6" t="str">
        <f t="shared" si="7"/>
        <v xml:space="preserve"> </v>
      </c>
      <c r="C52" s="2"/>
      <c r="D52" s="2"/>
      <c r="E52" s="2"/>
      <c r="F52" s="2"/>
      <c r="G52" s="2"/>
      <c r="H52" s="2"/>
      <c r="I52" s="2"/>
      <c r="J52" s="2"/>
      <c r="K52" s="2"/>
      <c r="L52" s="2"/>
      <c r="M52" s="2"/>
      <c r="N52" s="2"/>
      <c r="O52" s="120"/>
      <c r="P52" s="120"/>
      <c r="Q52" s="120"/>
      <c r="R52" s="120"/>
      <c r="S52" s="120"/>
      <c r="T52" s="120"/>
      <c r="U52" s="120"/>
      <c r="V52" s="120"/>
      <c r="W52" s="120"/>
      <c r="X52" s="120"/>
      <c r="Y52" s="120"/>
      <c r="Z52" s="120"/>
      <c r="AA52" s="120"/>
    </row>
    <row r="53" spans="1:27" ht="15" customHeight="1" thickBot="1" x14ac:dyDescent="0.3">
      <c r="A53" s="777"/>
      <c r="B53" s="136" t="str">
        <f t="shared" si="7"/>
        <v>Monthly kWh</v>
      </c>
      <c r="C53" s="166">
        <f>SUM(C39:C52)</f>
        <v>0</v>
      </c>
      <c r="D53" s="166">
        <f t="shared" ref="D53:N53" si="8">SUM(D39:D52)</f>
        <v>0</v>
      </c>
      <c r="E53" s="166">
        <f t="shared" si="8"/>
        <v>0</v>
      </c>
      <c r="F53" s="166">
        <f t="shared" si="8"/>
        <v>0</v>
      </c>
      <c r="G53" s="166">
        <f t="shared" si="8"/>
        <v>0</v>
      </c>
      <c r="H53" s="166">
        <f t="shared" si="8"/>
        <v>0</v>
      </c>
      <c r="I53" s="166">
        <f t="shared" si="8"/>
        <v>0</v>
      </c>
      <c r="J53" s="166">
        <f t="shared" si="8"/>
        <v>0</v>
      </c>
      <c r="K53" s="166">
        <f t="shared" si="8"/>
        <v>0</v>
      </c>
      <c r="L53" s="166">
        <f t="shared" si="8"/>
        <v>0</v>
      </c>
      <c r="M53" s="166">
        <f t="shared" si="8"/>
        <v>0</v>
      </c>
      <c r="N53" s="166">
        <f t="shared" si="8"/>
        <v>0</v>
      </c>
      <c r="O53" s="182"/>
      <c r="P53" s="182"/>
      <c r="Q53" s="182"/>
      <c r="R53" s="182"/>
      <c r="S53" s="182"/>
      <c r="T53" s="182"/>
      <c r="U53" s="182"/>
      <c r="V53" s="182"/>
      <c r="W53" s="182"/>
      <c r="X53" s="182"/>
      <c r="Y53" s="182"/>
      <c r="Z53" s="182"/>
      <c r="AA53" s="182"/>
    </row>
    <row r="54" spans="1:27" ht="15" customHeight="1" x14ac:dyDescent="0.25">
      <c r="A54" s="308"/>
      <c r="B54" s="301"/>
      <c r="C54" s="302"/>
      <c r="D54" s="301"/>
      <c r="E54" s="302"/>
      <c r="F54" s="3"/>
      <c r="G54" s="3"/>
      <c r="H54" s="3"/>
      <c r="I54" s="3"/>
      <c r="J54" s="3"/>
      <c r="K54" s="3"/>
      <c r="L54" s="3"/>
      <c r="M54" s="207" t="s">
        <v>190</v>
      </c>
      <c r="N54" s="307">
        <f>SUM(C53:N53)</f>
        <v>0</v>
      </c>
      <c r="O54" s="207" t="s">
        <v>191</v>
      </c>
      <c r="P54" s="208">
        <f>'BIZ kWh ENTRY'!BM115</f>
        <v>0</v>
      </c>
      <c r="Q54" s="3"/>
      <c r="R54" s="3"/>
      <c r="S54" s="3"/>
      <c r="T54" s="3"/>
      <c r="U54" s="3"/>
      <c r="V54" s="3"/>
      <c r="W54" s="3"/>
      <c r="X54" s="3"/>
      <c r="Y54" s="3"/>
      <c r="Z54" s="3"/>
      <c r="AA54" s="3"/>
    </row>
    <row r="55" spans="1:27" ht="15.75" thickBot="1" x14ac:dyDescent="0.3">
      <c r="C55" s="222"/>
      <c r="D55" s="222"/>
      <c r="E55" s="222"/>
      <c r="F55" s="301"/>
      <c r="G55" s="301"/>
      <c r="H55" s="302"/>
      <c r="I55" s="301"/>
      <c r="J55" s="301"/>
      <c r="K55" s="302"/>
      <c r="L55" s="301"/>
      <c r="M55" s="301"/>
      <c r="N55" s="302"/>
      <c r="O55" s="301"/>
      <c r="P55" s="301"/>
      <c r="Q55" s="302"/>
      <c r="R55" s="301"/>
      <c r="S55" s="301"/>
      <c r="T55" s="302"/>
      <c r="U55" s="301"/>
      <c r="V55" s="301"/>
      <c r="W55" s="302"/>
      <c r="X55" s="301"/>
      <c r="Y55" s="301"/>
      <c r="Z55" s="302"/>
      <c r="AA55" s="301"/>
    </row>
    <row r="56" spans="1:27" ht="16.350000000000001" customHeight="1" thickBot="1" x14ac:dyDescent="0.3">
      <c r="A56" s="775" t="s">
        <v>214</v>
      </c>
      <c r="B56" s="313" t="str">
        <f t="shared" ref="B56" si="9">B38</f>
        <v>End Use</v>
      </c>
      <c r="C56" s="102">
        <f>C$2</f>
        <v>45658</v>
      </c>
      <c r="D56" s="102">
        <f t="shared" ref="D56:AA56" si="10">D$2</f>
        <v>45689</v>
      </c>
      <c r="E56" s="102">
        <f t="shared" si="10"/>
        <v>45717</v>
      </c>
      <c r="F56" s="102">
        <f t="shared" si="10"/>
        <v>45748</v>
      </c>
      <c r="G56" s="102">
        <f t="shared" si="10"/>
        <v>45778</v>
      </c>
      <c r="H56" s="102">
        <f t="shared" si="10"/>
        <v>45809</v>
      </c>
      <c r="I56" s="102">
        <f t="shared" si="10"/>
        <v>45839</v>
      </c>
      <c r="J56" s="102">
        <f t="shared" si="10"/>
        <v>45870</v>
      </c>
      <c r="K56" s="102">
        <f t="shared" si="10"/>
        <v>45901</v>
      </c>
      <c r="L56" s="102">
        <f t="shared" si="10"/>
        <v>45931</v>
      </c>
      <c r="M56" s="102">
        <f t="shared" si="10"/>
        <v>45962</v>
      </c>
      <c r="N56" s="102">
        <f t="shared" si="10"/>
        <v>45992</v>
      </c>
      <c r="O56" s="102">
        <f t="shared" si="10"/>
        <v>46023</v>
      </c>
      <c r="P56" s="102">
        <f t="shared" si="10"/>
        <v>46054</v>
      </c>
      <c r="Q56" s="102">
        <f t="shared" si="10"/>
        <v>46082</v>
      </c>
      <c r="R56" s="102">
        <f t="shared" si="10"/>
        <v>46113</v>
      </c>
      <c r="S56" s="102">
        <f t="shared" si="10"/>
        <v>46143</v>
      </c>
      <c r="T56" s="102">
        <f t="shared" si="10"/>
        <v>46174</v>
      </c>
      <c r="U56" s="102">
        <f t="shared" si="10"/>
        <v>46204</v>
      </c>
      <c r="V56" s="102">
        <f t="shared" si="10"/>
        <v>46235</v>
      </c>
      <c r="W56" s="102">
        <f t="shared" si="10"/>
        <v>46266</v>
      </c>
      <c r="X56" s="102">
        <f t="shared" si="10"/>
        <v>46296</v>
      </c>
      <c r="Y56" s="102">
        <f t="shared" si="10"/>
        <v>46327</v>
      </c>
      <c r="Z56" s="102">
        <f t="shared" si="10"/>
        <v>46357</v>
      </c>
      <c r="AA56" s="102">
        <f t="shared" si="10"/>
        <v>46388</v>
      </c>
    </row>
    <row r="57" spans="1:27" x14ac:dyDescent="0.25">
      <c r="A57" s="776"/>
      <c r="B57" s="312" t="str">
        <f t="shared" ref="B57:B71" si="11">B39</f>
        <v>Air Comp</v>
      </c>
      <c r="C57" s="471">
        <f>'BIZ kWh ENTRY'!BQ102</f>
        <v>0</v>
      </c>
      <c r="D57" s="471">
        <f>'BIZ kWh ENTRY'!BR102</f>
        <v>0</v>
      </c>
      <c r="E57" s="471">
        <f>'BIZ kWh ENTRY'!BS102</f>
        <v>0</v>
      </c>
      <c r="F57" s="471">
        <f>'BIZ kWh ENTRY'!BT102</f>
        <v>0</v>
      </c>
      <c r="G57" s="471">
        <f>'BIZ kWh ENTRY'!BU102</f>
        <v>0</v>
      </c>
      <c r="H57" s="471">
        <f>'BIZ kWh ENTRY'!BV102</f>
        <v>0</v>
      </c>
      <c r="I57" s="471">
        <f>'BIZ kWh ENTRY'!BW102</f>
        <v>0</v>
      </c>
      <c r="J57" s="471">
        <f>'BIZ kWh ENTRY'!BX102</f>
        <v>0</v>
      </c>
      <c r="K57" s="471">
        <f>'BIZ kWh ENTRY'!BY102</f>
        <v>0</v>
      </c>
      <c r="L57" s="471">
        <f>'BIZ kWh ENTRY'!BZ102</f>
        <v>0</v>
      </c>
      <c r="M57" s="471">
        <f>'BIZ kWh ENTRY'!CA102</f>
        <v>0</v>
      </c>
      <c r="N57" s="471">
        <f>SUM('BIZ kWh ENTRY'!CB102:CH102)</f>
        <v>0</v>
      </c>
      <c r="O57" s="120"/>
      <c r="P57" s="120"/>
      <c r="Q57" s="120"/>
      <c r="R57" s="120"/>
      <c r="S57" s="120"/>
      <c r="T57" s="120"/>
      <c r="U57" s="120"/>
      <c r="V57" s="120"/>
      <c r="W57" s="120"/>
      <c r="X57" s="120"/>
      <c r="Y57" s="120"/>
      <c r="Z57" s="120"/>
      <c r="AA57" s="120"/>
    </row>
    <row r="58" spans="1:27" ht="15" customHeight="1" x14ac:dyDescent="0.25">
      <c r="A58" s="776"/>
      <c r="B58" s="6" t="str">
        <f t="shared" si="11"/>
        <v>Building Shell</v>
      </c>
      <c r="C58" s="471">
        <f>'BIZ kWh ENTRY'!BQ103</f>
        <v>0</v>
      </c>
      <c r="D58" s="471">
        <f>'BIZ kWh ENTRY'!BR103</f>
        <v>0</v>
      </c>
      <c r="E58" s="471">
        <f>'BIZ kWh ENTRY'!BS103</f>
        <v>0</v>
      </c>
      <c r="F58" s="471">
        <f>'BIZ kWh ENTRY'!BT103</f>
        <v>0</v>
      </c>
      <c r="G58" s="471">
        <f>'BIZ kWh ENTRY'!BU103</f>
        <v>0</v>
      </c>
      <c r="H58" s="471">
        <f>'BIZ kWh ENTRY'!BV103</f>
        <v>0</v>
      </c>
      <c r="I58" s="471">
        <f>'BIZ kWh ENTRY'!BW103</f>
        <v>0</v>
      </c>
      <c r="J58" s="471">
        <f>'BIZ kWh ENTRY'!BX103</f>
        <v>0</v>
      </c>
      <c r="K58" s="471">
        <f>'BIZ kWh ENTRY'!BY103</f>
        <v>0</v>
      </c>
      <c r="L58" s="471">
        <f>'BIZ kWh ENTRY'!BZ103</f>
        <v>0</v>
      </c>
      <c r="M58" s="471">
        <f>'BIZ kWh ENTRY'!CA103</f>
        <v>0</v>
      </c>
      <c r="N58" s="471">
        <f>SUM('BIZ kWh ENTRY'!CB103:CH103)</f>
        <v>0</v>
      </c>
      <c r="O58" s="120"/>
      <c r="P58" s="120"/>
      <c r="Q58" s="120"/>
      <c r="R58" s="120"/>
      <c r="S58" s="120"/>
      <c r="T58" s="120"/>
      <c r="U58" s="120"/>
      <c r="V58" s="120"/>
      <c r="W58" s="120"/>
      <c r="X58" s="120"/>
      <c r="Y58" s="120"/>
      <c r="Z58" s="120"/>
      <c r="AA58" s="120"/>
    </row>
    <row r="59" spans="1:27" x14ac:dyDescent="0.25">
      <c r="A59" s="776"/>
      <c r="B59" s="6" t="str">
        <f t="shared" si="11"/>
        <v>Cooking</v>
      </c>
      <c r="C59" s="471">
        <f>'BIZ kWh ENTRY'!BQ104</f>
        <v>0</v>
      </c>
      <c r="D59" s="471">
        <f>'BIZ kWh ENTRY'!BR104</f>
        <v>0</v>
      </c>
      <c r="E59" s="471">
        <f>'BIZ kWh ENTRY'!BS104</f>
        <v>0</v>
      </c>
      <c r="F59" s="471">
        <f>'BIZ kWh ENTRY'!BT104</f>
        <v>0</v>
      </c>
      <c r="G59" s="471">
        <f>'BIZ kWh ENTRY'!BU104</f>
        <v>0</v>
      </c>
      <c r="H59" s="471">
        <f>'BIZ kWh ENTRY'!BV104</f>
        <v>0</v>
      </c>
      <c r="I59" s="471">
        <f>'BIZ kWh ENTRY'!BW104</f>
        <v>0</v>
      </c>
      <c r="J59" s="471">
        <f>'BIZ kWh ENTRY'!BX104</f>
        <v>0</v>
      </c>
      <c r="K59" s="471">
        <f>'BIZ kWh ENTRY'!BY104</f>
        <v>0</v>
      </c>
      <c r="L59" s="471">
        <f>'BIZ kWh ENTRY'!BZ104</f>
        <v>0</v>
      </c>
      <c r="M59" s="471">
        <f>'BIZ kWh ENTRY'!CA104</f>
        <v>0</v>
      </c>
      <c r="N59" s="471">
        <f>SUM('BIZ kWh ENTRY'!CB104:CH104)</f>
        <v>0</v>
      </c>
      <c r="O59" s="120"/>
      <c r="P59" s="120"/>
      <c r="Q59" s="120"/>
      <c r="R59" s="120"/>
      <c r="S59" s="120"/>
      <c r="T59" s="120"/>
      <c r="U59" s="120"/>
      <c r="V59" s="120"/>
      <c r="W59" s="120"/>
      <c r="X59" s="120"/>
      <c r="Y59" s="120"/>
      <c r="Z59" s="120"/>
      <c r="AA59" s="120"/>
    </row>
    <row r="60" spans="1:27" x14ac:dyDescent="0.25">
      <c r="A60" s="776"/>
      <c r="B60" s="6" t="str">
        <f t="shared" si="11"/>
        <v>Cooling</v>
      </c>
      <c r="C60" s="471">
        <f>'BIZ kWh ENTRY'!BQ105</f>
        <v>0</v>
      </c>
      <c r="D60" s="471">
        <f>'BIZ kWh ENTRY'!BR105</f>
        <v>0</v>
      </c>
      <c r="E60" s="471">
        <f>'BIZ kWh ENTRY'!BS105</f>
        <v>0</v>
      </c>
      <c r="F60" s="471">
        <f>'BIZ kWh ENTRY'!BT105</f>
        <v>0</v>
      </c>
      <c r="G60" s="471">
        <f>'BIZ kWh ENTRY'!BU105</f>
        <v>0</v>
      </c>
      <c r="H60" s="471">
        <f>'BIZ kWh ENTRY'!BV105</f>
        <v>0</v>
      </c>
      <c r="I60" s="471">
        <f>'BIZ kWh ENTRY'!BW105</f>
        <v>0</v>
      </c>
      <c r="J60" s="471">
        <f>'BIZ kWh ENTRY'!BX105</f>
        <v>0</v>
      </c>
      <c r="K60" s="471">
        <f>'BIZ kWh ENTRY'!BY105</f>
        <v>0</v>
      </c>
      <c r="L60" s="471">
        <f>'BIZ kWh ENTRY'!BZ105</f>
        <v>0</v>
      </c>
      <c r="M60" s="471">
        <f>'BIZ kWh ENTRY'!CA105</f>
        <v>0</v>
      </c>
      <c r="N60" s="471">
        <f>SUM('BIZ kWh ENTRY'!CB105:CH105)</f>
        <v>0</v>
      </c>
      <c r="O60" s="120"/>
      <c r="P60" s="120"/>
      <c r="Q60" s="120"/>
      <c r="R60" s="120"/>
      <c r="S60" s="120"/>
      <c r="T60" s="120"/>
      <c r="U60" s="120"/>
      <c r="V60" s="120"/>
      <c r="W60" s="120"/>
      <c r="X60" s="120"/>
      <c r="Y60" s="120"/>
      <c r="Z60" s="120"/>
      <c r="AA60" s="120"/>
    </row>
    <row r="61" spans="1:27" x14ac:dyDescent="0.25">
      <c r="A61" s="776"/>
      <c r="B61" s="6" t="str">
        <f t="shared" si="11"/>
        <v>Ext Lighting</v>
      </c>
      <c r="C61" s="471">
        <f>'BIZ kWh ENTRY'!BQ106</f>
        <v>0</v>
      </c>
      <c r="D61" s="471">
        <f>'BIZ kWh ENTRY'!BR106</f>
        <v>0</v>
      </c>
      <c r="E61" s="471">
        <f>'BIZ kWh ENTRY'!BS106</f>
        <v>0</v>
      </c>
      <c r="F61" s="471">
        <f>'BIZ kWh ENTRY'!BT106</f>
        <v>0</v>
      </c>
      <c r="G61" s="471">
        <f>'BIZ kWh ENTRY'!BU106</f>
        <v>0</v>
      </c>
      <c r="H61" s="471">
        <f>'BIZ kWh ENTRY'!BV106</f>
        <v>0</v>
      </c>
      <c r="I61" s="471">
        <f>'BIZ kWh ENTRY'!BW106</f>
        <v>0</v>
      </c>
      <c r="J61" s="471">
        <f>'BIZ kWh ENTRY'!BX106</f>
        <v>0</v>
      </c>
      <c r="K61" s="471">
        <f>'BIZ kWh ENTRY'!BY106</f>
        <v>0</v>
      </c>
      <c r="L61" s="471">
        <f>'BIZ kWh ENTRY'!BZ106</f>
        <v>0</v>
      </c>
      <c r="M61" s="471">
        <f>'BIZ kWh ENTRY'!CA106</f>
        <v>0</v>
      </c>
      <c r="N61" s="471">
        <f>SUM('BIZ kWh ENTRY'!CB106:CH106)</f>
        <v>0</v>
      </c>
      <c r="O61" s="120"/>
      <c r="P61" s="120"/>
      <c r="Q61" s="120"/>
      <c r="R61" s="120"/>
      <c r="S61" s="120"/>
      <c r="T61" s="120"/>
      <c r="U61" s="120"/>
      <c r="V61" s="120"/>
      <c r="W61" s="120"/>
      <c r="X61" s="120"/>
      <c r="Y61" s="120"/>
      <c r="Z61" s="120"/>
      <c r="AA61" s="120"/>
    </row>
    <row r="62" spans="1:27" x14ac:dyDescent="0.25">
      <c r="A62" s="776"/>
      <c r="B62" s="6" t="str">
        <f t="shared" si="11"/>
        <v>Heating</v>
      </c>
      <c r="C62" s="471">
        <f>'BIZ kWh ENTRY'!BQ107</f>
        <v>0</v>
      </c>
      <c r="D62" s="471">
        <f>'BIZ kWh ENTRY'!BR107</f>
        <v>0</v>
      </c>
      <c r="E62" s="471">
        <f>'BIZ kWh ENTRY'!BS107</f>
        <v>0</v>
      </c>
      <c r="F62" s="471">
        <f>'BIZ kWh ENTRY'!BT107</f>
        <v>0</v>
      </c>
      <c r="G62" s="471">
        <f>'BIZ kWh ENTRY'!BU107</f>
        <v>0</v>
      </c>
      <c r="H62" s="471">
        <f>'BIZ kWh ENTRY'!BV107</f>
        <v>0</v>
      </c>
      <c r="I62" s="471">
        <f>'BIZ kWh ENTRY'!BW107</f>
        <v>0</v>
      </c>
      <c r="J62" s="471">
        <f>'BIZ kWh ENTRY'!BX107</f>
        <v>0</v>
      </c>
      <c r="K62" s="471">
        <f>'BIZ kWh ENTRY'!BY107</f>
        <v>0</v>
      </c>
      <c r="L62" s="471">
        <f>'BIZ kWh ENTRY'!BZ107</f>
        <v>0</v>
      </c>
      <c r="M62" s="471">
        <f>'BIZ kWh ENTRY'!CA107</f>
        <v>0</v>
      </c>
      <c r="N62" s="471">
        <f>SUM('BIZ kWh ENTRY'!CB107:CH107)</f>
        <v>0</v>
      </c>
      <c r="O62" s="120"/>
      <c r="P62" s="120"/>
      <c r="Q62" s="120"/>
      <c r="R62" s="120"/>
      <c r="S62" s="120"/>
      <c r="T62" s="120"/>
      <c r="U62" s="120"/>
      <c r="V62" s="120"/>
      <c r="W62" s="120"/>
      <c r="X62" s="120"/>
      <c r="Y62" s="120"/>
      <c r="Z62" s="120"/>
      <c r="AA62" s="120"/>
    </row>
    <row r="63" spans="1:27" x14ac:dyDescent="0.25">
      <c r="A63" s="776"/>
      <c r="B63" s="6" t="str">
        <f t="shared" si="11"/>
        <v>HVAC</v>
      </c>
      <c r="C63" s="471">
        <f>'BIZ kWh ENTRY'!BQ108</f>
        <v>0</v>
      </c>
      <c r="D63" s="471">
        <f>'BIZ kWh ENTRY'!BR108</f>
        <v>0</v>
      </c>
      <c r="E63" s="471">
        <f>'BIZ kWh ENTRY'!BS108</f>
        <v>0</v>
      </c>
      <c r="F63" s="471">
        <f>'BIZ kWh ENTRY'!BT108</f>
        <v>0</v>
      </c>
      <c r="G63" s="471">
        <f>'BIZ kWh ENTRY'!BU108</f>
        <v>0</v>
      </c>
      <c r="H63" s="471">
        <f>'BIZ kWh ENTRY'!BV108</f>
        <v>0</v>
      </c>
      <c r="I63" s="471">
        <f>'BIZ kWh ENTRY'!BW108</f>
        <v>0</v>
      </c>
      <c r="J63" s="471">
        <f>'BIZ kWh ENTRY'!BX108</f>
        <v>0</v>
      </c>
      <c r="K63" s="471">
        <f>'BIZ kWh ENTRY'!BY108</f>
        <v>0</v>
      </c>
      <c r="L63" s="471">
        <f>'BIZ kWh ENTRY'!BZ108</f>
        <v>0</v>
      </c>
      <c r="M63" s="471">
        <f>'BIZ kWh ENTRY'!CA108</f>
        <v>0</v>
      </c>
      <c r="N63" s="471">
        <f>SUM('BIZ kWh ENTRY'!CB108:CH108)</f>
        <v>0</v>
      </c>
      <c r="O63" s="120"/>
      <c r="P63" s="120"/>
      <c r="Q63" s="120"/>
      <c r="R63" s="120"/>
      <c r="S63" s="120"/>
      <c r="T63" s="120"/>
      <c r="U63" s="120"/>
      <c r="V63" s="120"/>
      <c r="W63" s="120"/>
      <c r="X63" s="120"/>
      <c r="Y63" s="120"/>
      <c r="Z63" s="120"/>
      <c r="AA63" s="120"/>
    </row>
    <row r="64" spans="1:27" x14ac:dyDescent="0.25">
      <c r="A64" s="776"/>
      <c r="B64" s="6" t="str">
        <f t="shared" si="11"/>
        <v>Lighting</v>
      </c>
      <c r="C64" s="471">
        <f>'BIZ kWh ENTRY'!BQ109</f>
        <v>0</v>
      </c>
      <c r="D64" s="471">
        <f>'BIZ kWh ENTRY'!BR109</f>
        <v>0</v>
      </c>
      <c r="E64" s="471">
        <f>'BIZ kWh ENTRY'!BS109</f>
        <v>0</v>
      </c>
      <c r="F64" s="471">
        <f>'BIZ kWh ENTRY'!BT109</f>
        <v>0</v>
      </c>
      <c r="G64" s="471">
        <f>'BIZ kWh ENTRY'!BU109</f>
        <v>0</v>
      </c>
      <c r="H64" s="471">
        <f>'BIZ kWh ENTRY'!BV109</f>
        <v>0</v>
      </c>
      <c r="I64" s="471">
        <f>'BIZ kWh ENTRY'!BW109</f>
        <v>0</v>
      </c>
      <c r="J64" s="471">
        <f>'BIZ kWh ENTRY'!BX109</f>
        <v>0</v>
      </c>
      <c r="K64" s="471">
        <f>'BIZ kWh ENTRY'!BY109</f>
        <v>0</v>
      </c>
      <c r="L64" s="471">
        <f>'BIZ kWh ENTRY'!BZ109</f>
        <v>0</v>
      </c>
      <c r="M64" s="471">
        <f>'BIZ kWh ENTRY'!CA109</f>
        <v>0</v>
      </c>
      <c r="N64" s="471">
        <f>SUM('BIZ kWh ENTRY'!CB109:CH109)</f>
        <v>0</v>
      </c>
      <c r="O64" s="120"/>
      <c r="P64" s="120"/>
      <c r="Q64" s="120"/>
      <c r="R64" s="120"/>
      <c r="S64" s="120"/>
      <c r="T64" s="120"/>
      <c r="U64" s="120"/>
      <c r="V64" s="120"/>
      <c r="W64" s="120"/>
      <c r="X64" s="120"/>
      <c r="Y64" s="120"/>
      <c r="Z64" s="120"/>
      <c r="AA64" s="120"/>
    </row>
    <row r="65" spans="1:29" x14ac:dyDescent="0.25">
      <c r="A65" s="776"/>
      <c r="B65" s="6" t="str">
        <f t="shared" si="11"/>
        <v>Miscellaneous</v>
      </c>
      <c r="C65" s="471">
        <f>'BIZ kWh ENTRY'!BQ110</f>
        <v>0</v>
      </c>
      <c r="D65" s="471">
        <f>'BIZ kWh ENTRY'!BR110</f>
        <v>0</v>
      </c>
      <c r="E65" s="471">
        <f>'BIZ kWh ENTRY'!BS110</f>
        <v>0</v>
      </c>
      <c r="F65" s="471">
        <f>'BIZ kWh ENTRY'!BT110</f>
        <v>0</v>
      </c>
      <c r="G65" s="471">
        <f>'BIZ kWh ENTRY'!BU110</f>
        <v>0</v>
      </c>
      <c r="H65" s="471">
        <f>'BIZ kWh ENTRY'!BV110</f>
        <v>0</v>
      </c>
      <c r="I65" s="471">
        <f>'BIZ kWh ENTRY'!BW110</f>
        <v>0</v>
      </c>
      <c r="J65" s="471">
        <f>'BIZ kWh ENTRY'!BX110</f>
        <v>0</v>
      </c>
      <c r="K65" s="471">
        <f>'BIZ kWh ENTRY'!BY110</f>
        <v>0</v>
      </c>
      <c r="L65" s="471">
        <f>'BIZ kWh ENTRY'!BZ110</f>
        <v>0</v>
      </c>
      <c r="M65" s="471">
        <f>'BIZ kWh ENTRY'!CA110</f>
        <v>0</v>
      </c>
      <c r="N65" s="471">
        <f>SUM('BIZ kWh ENTRY'!CB110:CH110)</f>
        <v>0</v>
      </c>
      <c r="O65" s="120"/>
      <c r="P65" s="120"/>
      <c r="Q65" s="120"/>
      <c r="R65" s="120"/>
      <c r="S65" s="120"/>
      <c r="T65" s="120"/>
      <c r="U65" s="120"/>
      <c r="V65" s="120"/>
      <c r="W65" s="120"/>
      <c r="X65" s="120"/>
      <c r="Y65" s="120"/>
      <c r="Z65" s="120"/>
      <c r="AA65" s="120"/>
    </row>
    <row r="66" spans="1:29" x14ac:dyDescent="0.25">
      <c r="A66" s="776"/>
      <c r="B66" s="6" t="str">
        <f t="shared" si="11"/>
        <v>Motors</v>
      </c>
      <c r="C66" s="471">
        <f>'BIZ kWh ENTRY'!BQ111</f>
        <v>0</v>
      </c>
      <c r="D66" s="471">
        <f>'BIZ kWh ENTRY'!BR111</f>
        <v>0</v>
      </c>
      <c r="E66" s="471">
        <f>'BIZ kWh ENTRY'!BS111</f>
        <v>0</v>
      </c>
      <c r="F66" s="471">
        <f>'BIZ kWh ENTRY'!BT111</f>
        <v>0</v>
      </c>
      <c r="G66" s="471">
        <f>'BIZ kWh ENTRY'!BU111</f>
        <v>0</v>
      </c>
      <c r="H66" s="471">
        <f>'BIZ kWh ENTRY'!BV111</f>
        <v>0</v>
      </c>
      <c r="I66" s="471">
        <f>'BIZ kWh ENTRY'!BW111</f>
        <v>0</v>
      </c>
      <c r="J66" s="471">
        <f>'BIZ kWh ENTRY'!BX111</f>
        <v>0</v>
      </c>
      <c r="K66" s="471">
        <f>'BIZ kWh ENTRY'!BY111</f>
        <v>0</v>
      </c>
      <c r="L66" s="471">
        <f>'BIZ kWh ENTRY'!BZ111</f>
        <v>0</v>
      </c>
      <c r="M66" s="471">
        <f>'BIZ kWh ENTRY'!CA111</f>
        <v>0</v>
      </c>
      <c r="N66" s="471">
        <f>SUM('BIZ kWh ENTRY'!CB111:CH111)</f>
        <v>0</v>
      </c>
      <c r="O66" s="120"/>
      <c r="P66" s="120"/>
      <c r="Q66" s="120"/>
      <c r="R66" s="120"/>
      <c r="S66" s="120"/>
      <c r="T66" s="120"/>
      <c r="U66" s="120"/>
      <c r="V66" s="120"/>
      <c r="W66" s="120"/>
      <c r="X66" s="120"/>
      <c r="Y66" s="120"/>
      <c r="Z66" s="120"/>
      <c r="AA66" s="120"/>
    </row>
    <row r="67" spans="1:29" ht="15.75" customHeight="1" x14ac:dyDescent="0.25">
      <c r="A67" s="776"/>
      <c r="B67" s="6" t="str">
        <f t="shared" si="11"/>
        <v>Process</v>
      </c>
      <c r="C67" s="471">
        <f>'BIZ kWh ENTRY'!BQ112</f>
        <v>0</v>
      </c>
      <c r="D67" s="471">
        <f>'BIZ kWh ENTRY'!BR112</f>
        <v>0</v>
      </c>
      <c r="E67" s="471">
        <f>'BIZ kWh ENTRY'!BS112</f>
        <v>0</v>
      </c>
      <c r="F67" s="471">
        <f>'BIZ kWh ENTRY'!BT112</f>
        <v>0</v>
      </c>
      <c r="G67" s="471">
        <f>'BIZ kWh ENTRY'!BU112</f>
        <v>0</v>
      </c>
      <c r="H67" s="471">
        <f>'BIZ kWh ENTRY'!BV112</f>
        <v>0</v>
      </c>
      <c r="I67" s="471">
        <f>'BIZ kWh ENTRY'!BW112</f>
        <v>0</v>
      </c>
      <c r="J67" s="471">
        <f>'BIZ kWh ENTRY'!BX112</f>
        <v>0</v>
      </c>
      <c r="K67" s="471">
        <f>'BIZ kWh ENTRY'!BY112</f>
        <v>0</v>
      </c>
      <c r="L67" s="471">
        <f>'BIZ kWh ENTRY'!BZ112</f>
        <v>0</v>
      </c>
      <c r="M67" s="471">
        <f>'BIZ kWh ENTRY'!CA112</f>
        <v>0</v>
      </c>
      <c r="N67" s="471">
        <f>SUM('BIZ kWh ENTRY'!CB112:CH112)</f>
        <v>0</v>
      </c>
      <c r="O67" s="120"/>
      <c r="P67" s="120"/>
      <c r="Q67" s="120"/>
      <c r="R67" s="120"/>
      <c r="S67" s="120"/>
      <c r="T67" s="120"/>
      <c r="U67" s="120"/>
      <c r="V67" s="120"/>
      <c r="W67" s="120"/>
      <c r="X67" s="120"/>
      <c r="Y67" s="120"/>
      <c r="Z67" s="120"/>
      <c r="AA67" s="120"/>
    </row>
    <row r="68" spans="1:29" x14ac:dyDescent="0.25">
      <c r="A68" s="776"/>
      <c r="B68" s="6" t="str">
        <f t="shared" si="11"/>
        <v>Refrigeration</v>
      </c>
      <c r="C68" s="471">
        <f>'BIZ kWh ENTRY'!BQ113</f>
        <v>0</v>
      </c>
      <c r="D68" s="471">
        <f>'BIZ kWh ENTRY'!BR113</f>
        <v>0</v>
      </c>
      <c r="E68" s="471">
        <f>'BIZ kWh ENTRY'!BS113</f>
        <v>0</v>
      </c>
      <c r="F68" s="471">
        <f>'BIZ kWh ENTRY'!BT113</f>
        <v>0</v>
      </c>
      <c r="G68" s="471">
        <f>'BIZ kWh ENTRY'!BU113</f>
        <v>0</v>
      </c>
      <c r="H68" s="471">
        <f>'BIZ kWh ENTRY'!BV113</f>
        <v>0</v>
      </c>
      <c r="I68" s="471">
        <f>'BIZ kWh ENTRY'!BW113</f>
        <v>0</v>
      </c>
      <c r="J68" s="471">
        <f>'BIZ kWh ENTRY'!BX113</f>
        <v>0</v>
      </c>
      <c r="K68" s="471">
        <f>'BIZ kWh ENTRY'!BY113</f>
        <v>0</v>
      </c>
      <c r="L68" s="471">
        <f>'BIZ kWh ENTRY'!BZ113</f>
        <v>0</v>
      </c>
      <c r="M68" s="471">
        <f>'BIZ kWh ENTRY'!CA113</f>
        <v>0</v>
      </c>
      <c r="N68" s="471">
        <f>SUM('BIZ kWh ENTRY'!CB113:CH113)</f>
        <v>0</v>
      </c>
      <c r="O68" s="120"/>
      <c r="P68" s="120"/>
      <c r="Q68" s="120"/>
      <c r="R68" s="120"/>
      <c r="S68" s="120"/>
      <c r="T68" s="120"/>
      <c r="U68" s="120"/>
      <c r="V68" s="120"/>
      <c r="W68" s="120"/>
      <c r="X68" s="120"/>
      <c r="Y68" s="120"/>
      <c r="Z68" s="120"/>
      <c r="AA68" s="120"/>
    </row>
    <row r="69" spans="1:29" x14ac:dyDescent="0.25">
      <c r="A69" s="776"/>
      <c r="B69" s="6" t="str">
        <f t="shared" si="11"/>
        <v>Water Heating</v>
      </c>
      <c r="C69" s="471">
        <f>'BIZ kWh ENTRY'!BQ114</f>
        <v>0</v>
      </c>
      <c r="D69" s="471">
        <f>'BIZ kWh ENTRY'!BR114</f>
        <v>0</v>
      </c>
      <c r="E69" s="471">
        <f>'BIZ kWh ENTRY'!BS114</f>
        <v>0</v>
      </c>
      <c r="F69" s="471">
        <f>'BIZ kWh ENTRY'!BT114</f>
        <v>0</v>
      </c>
      <c r="G69" s="471">
        <f>'BIZ kWh ENTRY'!BU114</f>
        <v>0</v>
      </c>
      <c r="H69" s="471">
        <f>'BIZ kWh ENTRY'!BV114</f>
        <v>0</v>
      </c>
      <c r="I69" s="471">
        <f>'BIZ kWh ENTRY'!BW114</f>
        <v>0</v>
      </c>
      <c r="J69" s="471">
        <f>'BIZ kWh ENTRY'!BX114</f>
        <v>0</v>
      </c>
      <c r="K69" s="471">
        <f>'BIZ kWh ENTRY'!BY114</f>
        <v>0</v>
      </c>
      <c r="L69" s="471">
        <f>'BIZ kWh ENTRY'!BZ114</f>
        <v>0</v>
      </c>
      <c r="M69" s="471">
        <f>'BIZ kWh ENTRY'!CA114</f>
        <v>0</v>
      </c>
      <c r="N69" s="471">
        <f>SUM('BIZ kWh ENTRY'!CB114:CH114)</f>
        <v>0</v>
      </c>
      <c r="O69" s="120"/>
      <c r="P69" s="120"/>
      <c r="Q69" s="120"/>
      <c r="R69" s="120"/>
      <c r="S69" s="120"/>
      <c r="T69" s="120"/>
      <c r="U69" s="120"/>
      <c r="V69" s="120"/>
      <c r="W69" s="120"/>
      <c r="X69" s="120"/>
      <c r="Y69" s="120"/>
      <c r="Z69" s="120"/>
      <c r="AA69" s="120"/>
    </row>
    <row r="70" spans="1:29" x14ac:dyDescent="0.25">
      <c r="A70" s="776"/>
      <c r="B70" s="6" t="str">
        <f t="shared" si="11"/>
        <v xml:space="preserve"> </v>
      </c>
      <c r="C70" s="2"/>
      <c r="D70" s="2"/>
      <c r="E70" s="2"/>
      <c r="F70" s="2"/>
      <c r="G70" s="2"/>
      <c r="H70" s="2"/>
      <c r="I70" s="2"/>
      <c r="J70" s="2"/>
      <c r="K70" s="2"/>
      <c r="L70" s="2"/>
      <c r="M70" s="2"/>
      <c r="N70" s="2"/>
      <c r="O70" s="120"/>
      <c r="P70" s="120"/>
      <c r="Q70" s="120"/>
      <c r="R70" s="120"/>
      <c r="S70" s="120"/>
      <c r="T70" s="120"/>
      <c r="U70" s="120"/>
      <c r="V70" s="120"/>
      <c r="W70" s="120"/>
      <c r="X70" s="120"/>
      <c r="Y70" s="120"/>
      <c r="Z70" s="120"/>
      <c r="AA70" s="120"/>
    </row>
    <row r="71" spans="1:29" ht="15.75" customHeight="1" thickBot="1" x14ac:dyDescent="0.3">
      <c r="A71" s="777"/>
      <c r="B71" s="136" t="str">
        <f t="shared" si="11"/>
        <v>Monthly kWh</v>
      </c>
      <c r="C71" s="166">
        <f>SUM(C57:C70)</f>
        <v>0</v>
      </c>
      <c r="D71" s="166">
        <f t="shared" ref="D71:N71" si="12">SUM(D57:D70)</f>
        <v>0</v>
      </c>
      <c r="E71" s="166">
        <f t="shared" si="12"/>
        <v>0</v>
      </c>
      <c r="F71" s="166">
        <f t="shared" si="12"/>
        <v>0</v>
      </c>
      <c r="G71" s="166">
        <f t="shared" si="12"/>
        <v>0</v>
      </c>
      <c r="H71" s="166">
        <f t="shared" si="12"/>
        <v>0</v>
      </c>
      <c r="I71" s="166">
        <f t="shared" si="12"/>
        <v>0</v>
      </c>
      <c r="J71" s="166">
        <f t="shared" si="12"/>
        <v>0</v>
      </c>
      <c r="K71" s="166">
        <f t="shared" si="12"/>
        <v>0</v>
      </c>
      <c r="L71" s="166">
        <f t="shared" si="12"/>
        <v>0</v>
      </c>
      <c r="M71" s="166">
        <f t="shared" si="12"/>
        <v>0</v>
      </c>
      <c r="N71" s="166">
        <f t="shared" si="12"/>
        <v>0</v>
      </c>
      <c r="O71" s="182"/>
      <c r="P71" s="182"/>
      <c r="Q71" s="182"/>
      <c r="R71" s="182"/>
      <c r="S71" s="182"/>
      <c r="T71" s="182"/>
      <c r="U71" s="182"/>
      <c r="V71" s="182"/>
      <c r="W71" s="182"/>
      <c r="X71" s="182"/>
      <c r="Y71" s="182"/>
      <c r="Z71" s="182"/>
      <c r="AA71" s="182"/>
    </row>
    <row r="72" spans="1:29" ht="15.75" customHeight="1" x14ac:dyDescent="0.25">
      <c r="A72" s="308"/>
      <c r="B72" s="301"/>
      <c r="C72" s="302"/>
      <c r="D72" s="301"/>
      <c r="E72" s="302"/>
      <c r="F72" s="3"/>
      <c r="G72" s="301"/>
      <c r="H72" s="301"/>
      <c r="I72" s="302"/>
      <c r="J72" s="301"/>
      <c r="K72" s="301"/>
      <c r="L72" s="302"/>
      <c r="M72" s="207" t="s">
        <v>190</v>
      </c>
      <c r="N72" s="307">
        <f>SUM(C71:N71)</f>
        <v>0</v>
      </c>
      <c r="O72" s="207" t="s">
        <v>191</v>
      </c>
      <c r="P72" s="208">
        <f>'BIZ kWh ENTRY'!CI115</f>
        <v>0</v>
      </c>
      <c r="Q72" s="301"/>
      <c r="R72" s="302"/>
      <c r="S72" s="301"/>
      <c r="T72" s="301"/>
      <c r="U72" s="302"/>
      <c r="V72" s="301"/>
      <c r="W72" s="301"/>
      <c r="X72" s="302"/>
      <c r="Y72" s="301"/>
      <c r="Z72" s="301"/>
      <c r="AA72" s="302"/>
    </row>
    <row r="73" spans="1:29" ht="15.75" customHeight="1" thickBot="1" x14ac:dyDescent="0.3">
      <c r="B73" t="s">
        <v>196</v>
      </c>
      <c r="P73" s="211">
        <f>P18+P36+P54+P72</f>
        <v>0</v>
      </c>
    </row>
    <row r="74" spans="1:29" ht="15" customHeight="1" thickBot="1" x14ac:dyDescent="0.3">
      <c r="A74" s="780" t="s">
        <v>107</v>
      </c>
      <c r="B74" s="314" t="s">
        <v>88</v>
      </c>
      <c r="C74" s="102">
        <f>C$2</f>
        <v>45658</v>
      </c>
      <c r="D74" s="102">
        <f t="shared" ref="D74:AA74" si="13">D$2</f>
        <v>45689</v>
      </c>
      <c r="E74" s="102">
        <f t="shared" si="13"/>
        <v>45717</v>
      </c>
      <c r="F74" s="102">
        <f t="shared" si="13"/>
        <v>45748</v>
      </c>
      <c r="G74" s="102">
        <f t="shared" si="13"/>
        <v>45778</v>
      </c>
      <c r="H74" s="102">
        <f t="shared" si="13"/>
        <v>45809</v>
      </c>
      <c r="I74" s="102">
        <f t="shared" si="13"/>
        <v>45839</v>
      </c>
      <c r="J74" s="102">
        <f t="shared" si="13"/>
        <v>45870</v>
      </c>
      <c r="K74" s="102">
        <f t="shared" si="13"/>
        <v>45901</v>
      </c>
      <c r="L74" s="102">
        <f t="shared" si="13"/>
        <v>45931</v>
      </c>
      <c r="M74" s="102">
        <f t="shared" si="13"/>
        <v>45962</v>
      </c>
      <c r="N74" s="102">
        <f t="shared" si="13"/>
        <v>45992</v>
      </c>
      <c r="O74" s="102">
        <f t="shared" si="13"/>
        <v>46023</v>
      </c>
      <c r="P74" s="102">
        <f t="shared" si="13"/>
        <v>46054</v>
      </c>
      <c r="Q74" s="102">
        <f t="shared" si="13"/>
        <v>46082</v>
      </c>
      <c r="R74" s="102">
        <f t="shared" si="13"/>
        <v>46113</v>
      </c>
      <c r="S74" s="102">
        <f t="shared" si="13"/>
        <v>46143</v>
      </c>
      <c r="T74" s="102">
        <f t="shared" si="13"/>
        <v>46174</v>
      </c>
      <c r="U74" s="102">
        <f t="shared" si="13"/>
        <v>46204</v>
      </c>
      <c r="V74" s="102">
        <f t="shared" si="13"/>
        <v>46235</v>
      </c>
      <c r="W74" s="102">
        <f t="shared" si="13"/>
        <v>46266</v>
      </c>
      <c r="X74" s="102">
        <f t="shared" si="13"/>
        <v>46296</v>
      </c>
      <c r="Y74" s="102">
        <f t="shared" si="13"/>
        <v>46327</v>
      </c>
      <c r="Z74" s="102">
        <f t="shared" si="13"/>
        <v>46357</v>
      </c>
      <c r="AA74" s="102">
        <f t="shared" si="13"/>
        <v>46388</v>
      </c>
    </row>
    <row r="75" spans="1:29" ht="15.75" customHeight="1" x14ac:dyDescent="0.25">
      <c r="A75" s="781"/>
      <c r="B75" s="312" t="s">
        <v>28</v>
      </c>
      <c r="C75" s="478">
        <f>'2M - SGS'!C91</f>
        <v>6.0077999999999999E-2</v>
      </c>
      <c r="D75" s="478">
        <f>'2M - SGS'!D91</f>
        <v>5.8437000000000003E-2</v>
      </c>
      <c r="E75" s="478">
        <f>'2M - SGS'!E91</f>
        <v>6.1108999999999997E-2</v>
      </c>
      <c r="F75" s="478">
        <f>'2M - SGS'!F91</f>
        <v>6.9194000000000006E-2</v>
      </c>
      <c r="G75" s="478">
        <f>'2M - SGS'!G91</f>
        <v>7.2404999999999997E-2</v>
      </c>
      <c r="H75" s="540">
        <f>'2M - SGS'!H91</f>
        <v>0.11962399999999999</v>
      </c>
      <c r="I75" s="540">
        <f>'2M - SGS'!I91</f>
        <v>0.11962399999999999</v>
      </c>
      <c r="J75" s="540">
        <f>'2M - SGS'!J91</f>
        <v>0.11962399999999999</v>
      </c>
      <c r="K75" s="540">
        <f>'2M - SGS'!K91</f>
        <v>0.11962399999999999</v>
      </c>
      <c r="L75" s="540">
        <f>'2M - SGS'!L91</f>
        <v>7.6688000000000006E-2</v>
      </c>
      <c r="M75" s="540">
        <f>'2M - SGS'!M91</f>
        <v>7.8514E-2</v>
      </c>
      <c r="N75" s="540">
        <f>'2M - SGS'!N91</f>
        <v>7.3032E-2</v>
      </c>
      <c r="O75" s="540">
        <f>'2M - SGS'!O91</f>
        <v>6.7943000000000003E-2</v>
      </c>
      <c r="P75" s="540">
        <f>'2M - SGS'!P91</f>
        <v>6.7743999999999999E-2</v>
      </c>
      <c r="Q75" s="540">
        <f>'2M - SGS'!Q91</f>
        <v>7.3926000000000006E-2</v>
      </c>
      <c r="R75" s="540">
        <f>'2M - SGS'!R91</f>
        <v>7.6427999999999996E-2</v>
      </c>
      <c r="S75" s="540">
        <f>'2M - SGS'!S91</f>
        <v>8.2613000000000006E-2</v>
      </c>
      <c r="T75" s="353">
        <f>'2M - SGS'!T91</f>
        <v>0.11962399999999999</v>
      </c>
      <c r="U75" s="353">
        <f>'2M - SGS'!U91</f>
        <v>0.11962399999999999</v>
      </c>
      <c r="V75" s="353">
        <f>'2M - SGS'!V91</f>
        <v>0.11962399999999999</v>
      </c>
      <c r="W75" s="353">
        <f>'2M - SGS'!W91</f>
        <v>0.11962399999999999</v>
      </c>
      <c r="X75" s="353">
        <f>'2M - SGS'!X91</f>
        <v>7.6688000000000006E-2</v>
      </c>
      <c r="Y75" s="353">
        <f>'2M - SGS'!Y91</f>
        <v>7.8514E-2</v>
      </c>
      <c r="Z75" s="353">
        <f>'2M - SGS'!Z91</f>
        <v>7.3032E-2</v>
      </c>
      <c r="AA75" s="353">
        <f>'2M - SGS'!AA91</f>
        <v>6.7943000000000003E-2</v>
      </c>
      <c r="AC75" s="138"/>
    </row>
    <row r="76" spans="1:29" x14ac:dyDescent="0.25">
      <c r="A76" s="781"/>
      <c r="B76" s="6" t="s">
        <v>29</v>
      </c>
      <c r="C76" s="478">
        <f>'3M - LGS'!C99</f>
        <v>3.9933000000000003E-2</v>
      </c>
      <c r="D76" s="478">
        <f>'3M - LGS'!D99</f>
        <v>3.9878999999999998E-2</v>
      </c>
      <c r="E76" s="478">
        <f>'3M - LGS'!E99</f>
        <v>4.1041000000000001E-2</v>
      </c>
      <c r="F76" s="478">
        <f>'3M - LGS'!F99</f>
        <v>4.1168000000000003E-2</v>
      </c>
      <c r="G76" s="478">
        <f>'3M - LGS'!G99</f>
        <v>4.2222999999999997E-2</v>
      </c>
      <c r="H76" s="540">
        <f>'3M - LGS'!H99</f>
        <v>9.3449000000000004E-2</v>
      </c>
      <c r="I76" s="540">
        <f>'3M - LGS'!I99</f>
        <v>9.0008000000000005E-2</v>
      </c>
      <c r="J76" s="540">
        <f>'3M - LGS'!J99</f>
        <v>9.2378000000000002E-2</v>
      </c>
      <c r="K76" s="540">
        <f>'3M - LGS'!K99</f>
        <v>9.1634999999999994E-2</v>
      </c>
      <c r="L76" s="540">
        <f>'3M - LGS'!L99</f>
        <v>4.8993000000000002E-2</v>
      </c>
      <c r="M76" s="540">
        <f>'3M - LGS'!M99</f>
        <v>4.9782E-2</v>
      </c>
      <c r="N76" s="540">
        <f>'3M - LGS'!N99</f>
        <v>4.7262999999999999E-2</v>
      </c>
      <c r="O76" s="540">
        <f>'3M - LGS'!O99</f>
        <v>4.5540999999999998E-2</v>
      </c>
      <c r="P76" s="540">
        <f>'3M - LGS'!P99</f>
        <v>4.6175000000000001E-2</v>
      </c>
      <c r="Q76" s="540">
        <f>'3M - LGS'!Q99</f>
        <v>4.8189000000000003E-2</v>
      </c>
      <c r="R76" s="540">
        <f>'3M - LGS'!R99</f>
        <v>4.8322999999999998E-2</v>
      </c>
      <c r="S76" s="540">
        <f>'3M - LGS'!S99</f>
        <v>5.0555999999999997E-2</v>
      </c>
      <c r="T76" s="353">
        <f>'3M - LGS'!T99</f>
        <v>9.3449000000000004E-2</v>
      </c>
      <c r="U76" s="353">
        <f>'3M - LGS'!U99</f>
        <v>9.0008000000000005E-2</v>
      </c>
      <c r="V76" s="353">
        <f>'3M - LGS'!V99</f>
        <v>9.2378000000000002E-2</v>
      </c>
      <c r="W76" s="353">
        <f>'3M - LGS'!W99</f>
        <v>9.1634999999999994E-2</v>
      </c>
      <c r="X76" s="353">
        <f>'3M - LGS'!X99</f>
        <v>4.8993000000000002E-2</v>
      </c>
      <c r="Y76" s="353">
        <f>'3M - LGS'!Y99</f>
        <v>4.9782E-2</v>
      </c>
      <c r="Z76" s="353">
        <f>'3M - LGS'!Z99</f>
        <v>4.7262999999999999E-2</v>
      </c>
      <c r="AA76" s="353">
        <f>'3M - LGS'!AA99</f>
        <v>4.5540999999999998E-2</v>
      </c>
    </row>
    <row r="77" spans="1:29" x14ac:dyDescent="0.25">
      <c r="A77" s="781"/>
      <c r="B77" s="6" t="s">
        <v>30</v>
      </c>
      <c r="C77" s="478">
        <f>'4M - SPS'!C99</f>
        <v>3.9829999999999997E-2</v>
      </c>
      <c r="D77" s="478">
        <f>'4M - SPS'!D99</f>
        <v>4.0202000000000002E-2</v>
      </c>
      <c r="E77" s="478">
        <f>'4M - SPS'!E99</f>
        <v>4.0568E-2</v>
      </c>
      <c r="F77" s="478">
        <f>'4M - SPS'!F99</f>
        <v>4.1613999999999998E-2</v>
      </c>
      <c r="G77" s="478">
        <f>'4M - SPS'!G99</f>
        <v>4.3744999999999999E-2</v>
      </c>
      <c r="H77" s="540">
        <f>'4M - SPS'!H99</f>
        <v>9.1775999999999996E-2</v>
      </c>
      <c r="I77" s="540">
        <f>'4M - SPS'!I99</f>
        <v>8.8924000000000003E-2</v>
      </c>
      <c r="J77" s="540">
        <f>'4M - SPS'!J99</f>
        <v>9.0119000000000005E-2</v>
      </c>
      <c r="K77" s="540">
        <f>'4M - SPS'!K99</f>
        <v>8.9261999999999994E-2</v>
      </c>
      <c r="L77" s="540">
        <f>'4M - SPS'!L99</f>
        <v>4.8958000000000002E-2</v>
      </c>
      <c r="M77" s="540">
        <f>'4M - SPS'!M99</f>
        <v>4.9664E-2</v>
      </c>
      <c r="N77" s="540">
        <f>'4M - SPS'!N99</f>
        <v>4.5769999999999998E-2</v>
      </c>
      <c r="O77" s="540">
        <f>'4M - SPS'!O99</f>
        <v>4.5504000000000003E-2</v>
      </c>
      <c r="P77" s="540">
        <f>'4M - SPS'!P99</f>
        <v>4.6175000000000001E-2</v>
      </c>
      <c r="Q77" s="540">
        <f>'4M - SPS'!Q99</f>
        <v>4.7510999999999998E-2</v>
      </c>
      <c r="R77" s="540">
        <f>'4M - SPS'!R99</f>
        <v>4.8266000000000003E-2</v>
      </c>
      <c r="S77" s="540">
        <f>'4M - SPS'!S99</f>
        <v>5.0146000000000003E-2</v>
      </c>
      <c r="T77" s="353">
        <f>'4M - SPS'!T99</f>
        <v>9.1775999999999996E-2</v>
      </c>
      <c r="U77" s="353">
        <f>'4M - SPS'!U99</f>
        <v>8.8924000000000003E-2</v>
      </c>
      <c r="V77" s="353">
        <f>'4M - SPS'!V99</f>
        <v>9.0119000000000005E-2</v>
      </c>
      <c r="W77" s="353">
        <f>'4M - SPS'!W99</f>
        <v>8.9261999999999994E-2</v>
      </c>
      <c r="X77" s="353">
        <f>'4M - SPS'!X99</f>
        <v>4.8958000000000002E-2</v>
      </c>
      <c r="Y77" s="353">
        <f>'4M - SPS'!Y99</f>
        <v>4.9664E-2</v>
      </c>
      <c r="Z77" s="353">
        <f>'4M - SPS'!Z99</f>
        <v>4.5769999999999998E-2</v>
      </c>
      <c r="AA77" s="353">
        <f>'4M - SPS'!AA99</f>
        <v>4.5504000000000003E-2</v>
      </c>
    </row>
    <row r="78" spans="1:29" ht="15.75" thickBot="1" x14ac:dyDescent="0.3">
      <c r="A78" s="782"/>
      <c r="B78" s="10" t="s">
        <v>31</v>
      </c>
      <c r="C78" s="476">
        <f>'11M - LPS'!C99</f>
        <v>2.7657000000000001E-2</v>
      </c>
      <c r="D78" s="476">
        <f>'11M - LPS'!D99</f>
        <v>2.6662000000000002E-2</v>
      </c>
      <c r="E78" s="476">
        <f>'11M - LPS'!E99</f>
        <v>2.7882000000000001E-2</v>
      </c>
      <c r="F78" s="476">
        <f>'11M - LPS'!F99</f>
        <v>3.1621999999999997E-2</v>
      </c>
      <c r="G78" s="476">
        <f>'11M - LPS'!G99</f>
        <v>3.5316E-2</v>
      </c>
      <c r="H78" s="539">
        <f>'11M - LPS'!H99</f>
        <v>6.6962999999999995E-2</v>
      </c>
      <c r="I78" s="539">
        <f>'11M - LPS'!I99</f>
        <v>6.4194000000000001E-2</v>
      </c>
      <c r="J78" s="539">
        <f>'11M - LPS'!J99</f>
        <v>6.3246999999999998E-2</v>
      </c>
      <c r="K78" s="539">
        <f>'11M - LPS'!K99</f>
        <v>6.2655000000000002E-2</v>
      </c>
      <c r="L78" s="539">
        <f>'11M - LPS'!L99</f>
        <v>3.9711999999999997E-2</v>
      </c>
      <c r="M78" s="539">
        <f>'11M - LPS'!M99</f>
        <v>3.7293E-2</v>
      </c>
      <c r="N78" s="539">
        <f>'11M - LPS'!N99</f>
        <v>3.4257999999999997E-2</v>
      </c>
      <c r="O78" s="539">
        <f>'11M - LPS'!O99</f>
        <v>3.3180000000000001E-2</v>
      </c>
      <c r="P78" s="539">
        <f>'11M - LPS'!P99</f>
        <v>3.1255999999999999E-2</v>
      </c>
      <c r="Q78" s="539">
        <f>'11M - LPS'!Q99</f>
        <v>3.2987000000000002E-2</v>
      </c>
      <c r="R78" s="539">
        <f>'11M - LPS'!R99</f>
        <v>3.2032999999999999E-2</v>
      </c>
      <c r="S78" s="539">
        <f>'11M - LPS'!S99</f>
        <v>3.5848999999999999E-2</v>
      </c>
      <c r="T78" s="351">
        <f>'11M - LPS'!T99</f>
        <v>6.6962999999999995E-2</v>
      </c>
      <c r="U78" s="351">
        <f>'11M - LPS'!U99</f>
        <v>6.4194000000000001E-2</v>
      </c>
      <c r="V78" s="351">
        <f>'11M - LPS'!V99</f>
        <v>6.3246999999999998E-2</v>
      </c>
      <c r="W78" s="351">
        <f>'11M - LPS'!W99</f>
        <v>6.2655000000000002E-2</v>
      </c>
      <c r="X78" s="351">
        <f>'11M - LPS'!X99</f>
        <v>3.9711999999999997E-2</v>
      </c>
      <c r="Y78" s="351">
        <f>'11M - LPS'!Y99</f>
        <v>3.7293E-2</v>
      </c>
      <c r="Z78" s="351">
        <f>'11M - LPS'!Z99</f>
        <v>3.4257999999999997E-2</v>
      </c>
      <c r="AA78" s="351">
        <f>'11M - LPS'!AA99</f>
        <v>3.3180000000000001E-2</v>
      </c>
    </row>
    <row r="79" spans="1:29" x14ac:dyDescent="0.25">
      <c r="C79" s="475" t="s">
        <v>262</v>
      </c>
      <c r="H79" s="537" t="s">
        <v>289</v>
      </c>
    </row>
    <row r="80" spans="1:29" ht="15.75" thickBot="1" x14ac:dyDescent="0.3">
      <c r="A80" s="489" t="s">
        <v>267</v>
      </c>
      <c r="B80" s="368"/>
    </row>
    <row r="81" spans="1:27" s="294" customFormat="1" ht="19.5" thickBot="1" x14ac:dyDescent="0.3">
      <c r="A81" s="297" t="s">
        <v>209</v>
      </c>
      <c r="B81" s="329" t="s">
        <v>13</v>
      </c>
      <c r="C81" s="492">
        <f>'Res DRENE'!C21</f>
        <v>0</v>
      </c>
      <c r="D81" s="330">
        <f>C81</f>
        <v>0</v>
      </c>
      <c r="E81" s="293">
        <f t="shared" ref="E81:AA81" si="14">D81</f>
        <v>0</v>
      </c>
      <c r="F81" s="331">
        <f t="shared" si="14"/>
        <v>0</v>
      </c>
      <c r="G81" s="331">
        <f t="shared" si="14"/>
        <v>0</v>
      </c>
      <c r="H81" s="331">
        <f t="shared" si="14"/>
        <v>0</v>
      </c>
      <c r="I81" s="331">
        <f t="shared" si="14"/>
        <v>0</v>
      </c>
      <c r="J81" s="331">
        <f t="shared" si="14"/>
        <v>0</v>
      </c>
      <c r="K81" s="331">
        <f t="shared" si="14"/>
        <v>0</v>
      </c>
      <c r="L81" s="331">
        <f t="shared" si="14"/>
        <v>0</v>
      </c>
      <c r="M81" s="331">
        <f t="shared" si="14"/>
        <v>0</v>
      </c>
      <c r="N81" s="331">
        <f t="shared" si="14"/>
        <v>0</v>
      </c>
      <c r="O81" s="331">
        <f t="shared" si="14"/>
        <v>0</v>
      </c>
      <c r="P81" s="331">
        <f t="shared" si="14"/>
        <v>0</v>
      </c>
      <c r="Q81" s="331">
        <f t="shared" si="14"/>
        <v>0</v>
      </c>
      <c r="R81" s="331">
        <f t="shared" si="14"/>
        <v>0</v>
      </c>
      <c r="S81" s="331">
        <f t="shared" si="14"/>
        <v>0</v>
      </c>
      <c r="T81" s="331">
        <f t="shared" si="14"/>
        <v>0</v>
      </c>
      <c r="U81" s="331">
        <f t="shared" si="14"/>
        <v>0</v>
      </c>
      <c r="V81" s="331">
        <f t="shared" si="14"/>
        <v>0</v>
      </c>
      <c r="W81" s="331">
        <f t="shared" si="14"/>
        <v>0</v>
      </c>
      <c r="X81" s="331">
        <f t="shared" si="14"/>
        <v>0</v>
      </c>
      <c r="Y81" s="331">
        <f t="shared" si="14"/>
        <v>0</v>
      </c>
      <c r="Z81" s="331">
        <f t="shared" si="14"/>
        <v>0</v>
      </c>
      <c r="AA81" s="331">
        <f t="shared" si="14"/>
        <v>0</v>
      </c>
    </row>
    <row r="82" spans="1:27" x14ac:dyDescent="0.25">
      <c r="B82" s="68"/>
      <c r="C82" s="68"/>
      <c r="D82" s="68"/>
      <c r="E82" s="68"/>
      <c r="F82" s="68"/>
      <c r="G82" s="68"/>
      <c r="H82" s="68"/>
      <c r="I82" s="68"/>
      <c r="J82" s="68"/>
      <c r="K82" s="68"/>
      <c r="L82" s="68"/>
      <c r="M82" s="68"/>
      <c r="N82" s="68"/>
      <c r="O82" s="68"/>
      <c r="P82" s="68"/>
      <c r="Q82" s="68"/>
      <c r="R82" s="68"/>
      <c r="S82" s="68"/>
      <c r="T82" s="68"/>
      <c r="U82" s="68"/>
      <c r="V82" s="68"/>
      <c r="W82" s="68"/>
      <c r="X82" s="68"/>
      <c r="Y82" s="68"/>
      <c r="Z82" s="68"/>
      <c r="AA82" s="68"/>
    </row>
    <row r="83" spans="1:27" ht="15.75" thickBot="1" x14ac:dyDescent="0.3">
      <c r="A83" s="299" t="s">
        <v>215</v>
      </c>
      <c r="B83" s="295"/>
      <c r="C83" s="295"/>
      <c r="D83" s="295"/>
      <c r="E83" s="295"/>
      <c r="F83" s="295"/>
      <c r="G83" s="295"/>
      <c r="H83" s="295"/>
      <c r="I83" s="295"/>
    </row>
    <row r="84" spans="1:27" ht="16.5" customHeight="1" thickBot="1" x14ac:dyDescent="0.3">
      <c r="A84" s="717" t="s">
        <v>15</v>
      </c>
      <c r="B84" s="313" t="s">
        <v>93</v>
      </c>
      <c r="C84" s="102">
        <f>C$2</f>
        <v>45658</v>
      </c>
      <c r="D84" s="102">
        <f t="shared" ref="D84:AA84" si="15">D$2</f>
        <v>45689</v>
      </c>
      <c r="E84" s="102">
        <f t="shared" si="15"/>
        <v>45717</v>
      </c>
      <c r="F84" s="102">
        <f t="shared" si="15"/>
        <v>45748</v>
      </c>
      <c r="G84" s="102">
        <f t="shared" si="15"/>
        <v>45778</v>
      </c>
      <c r="H84" s="102">
        <f t="shared" si="15"/>
        <v>45809</v>
      </c>
      <c r="I84" s="102">
        <f t="shared" si="15"/>
        <v>45839</v>
      </c>
      <c r="J84" s="102">
        <f t="shared" si="15"/>
        <v>45870</v>
      </c>
      <c r="K84" s="102">
        <f t="shared" si="15"/>
        <v>45901</v>
      </c>
      <c r="L84" s="102">
        <f t="shared" si="15"/>
        <v>45931</v>
      </c>
      <c r="M84" s="102">
        <f t="shared" si="15"/>
        <v>45962</v>
      </c>
      <c r="N84" s="102">
        <f t="shared" si="15"/>
        <v>45992</v>
      </c>
      <c r="O84" s="102">
        <f t="shared" si="15"/>
        <v>46023</v>
      </c>
      <c r="P84" s="102">
        <f t="shared" si="15"/>
        <v>46054</v>
      </c>
      <c r="Q84" s="102">
        <f t="shared" si="15"/>
        <v>46082</v>
      </c>
      <c r="R84" s="102">
        <f t="shared" si="15"/>
        <v>46113</v>
      </c>
      <c r="S84" s="102">
        <f t="shared" si="15"/>
        <v>46143</v>
      </c>
      <c r="T84" s="102">
        <f t="shared" si="15"/>
        <v>46174</v>
      </c>
      <c r="U84" s="102">
        <f t="shared" si="15"/>
        <v>46204</v>
      </c>
      <c r="V84" s="102">
        <f t="shared" si="15"/>
        <v>46235</v>
      </c>
      <c r="W84" s="102">
        <f t="shared" si="15"/>
        <v>46266</v>
      </c>
      <c r="X84" s="102">
        <f t="shared" si="15"/>
        <v>46296</v>
      </c>
      <c r="Y84" s="102">
        <f t="shared" si="15"/>
        <v>46327</v>
      </c>
      <c r="Z84" s="102">
        <f t="shared" si="15"/>
        <v>46357</v>
      </c>
      <c r="AA84" s="102">
        <f t="shared" si="15"/>
        <v>46388</v>
      </c>
    </row>
    <row r="85" spans="1:27" ht="15.75" x14ac:dyDescent="0.25">
      <c r="A85" s="718"/>
      <c r="B85" s="317" t="s">
        <v>28</v>
      </c>
      <c r="C85" s="13">
        <f t="shared" ref="C85:AA85" si="16">((C17*C$75))*C$81</f>
        <v>0</v>
      </c>
      <c r="D85" s="13">
        <f t="shared" si="16"/>
        <v>0</v>
      </c>
      <c r="E85" s="13">
        <f t="shared" si="16"/>
        <v>0</v>
      </c>
      <c r="F85" s="13">
        <f t="shared" si="16"/>
        <v>0</v>
      </c>
      <c r="G85" s="13">
        <f t="shared" si="16"/>
        <v>0</v>
      </c>
      <c r="H85" s="13">
        <f t="shared" si="16"/>
        <v>0</v>
      </c>
      <c r="I85" s="13">
        <f t="shared" si="16"/>
        <v>0</v>
      </c>
      <c r="J85" s="13">
        <f t="shared" si="16"/>
        <v>0</v>
      </c>
      <c r="K85" s="13">
        <f t="shared" si="16"/>
        <v>0</v>
      </c>
      <c r="L85" s="13">
        <f t="shared" si="16"/>
        <v>0</v>
      </c>
      <c r="M85" s="13">
        <f t="shared" si="16"/>
        <v>0</v>
      </c>
      <c r="N85" s="13">
        <f t="shared" si="16"/>
        <v>0</v>
      </c>
      <c r="O85" s="13">
        <f t="shared" si="16"/>
        <v>0</v>
      </c>
      <c r="P85" s="13">
        <f t="shared" si="16"/>
        <v>0</v>
      </c>
      <c r="Q85" s="13">
        <f t="shared" si="16"/>
        <v>0</v>
      </c>
      <c r="R85" s="13">
        <f t="shared" si="16"/>
        <v>0</v>
      </c>
      <c r="S85" s="13">
        <f t="shared" si="16"/>
        <v>0</v>
      </c>
      <c r="T85" s="13">
        <f t="shared" si="16"/>
        <v>0</v>
      </c>
      <c r="U85" s="13">
        <f t="shared" si="16"/>
        <v>0</v>
      </c>
      <c r="V85" s="13">
        <f t="shared" si="16"/>
        <v>0</v>
      </c>
      <c r="W85" s="13">
        <f t="shared" si="16"/>
        <v>0</v>
      </c>
      <c r="X85" s="13">
        <f t="shared" si="16"/>
        <v>0</v>
      </c>
      <c r="Y85" s="13">
        <f t="shared" si="16"/>
        <v>0</v>
      </c>
      <c r="Z85" s="13">
        <f t="shared" si="16"/>
        <v>0</v>
      </c>
      <c r="AA85" s="13">
        <f t="shared" si="16"/>
        <v>0</v>
      </c>
    </row>
    <row r="86" spans="1:27" ht="15.75" x14ac:dyDescent="0.25">
      <c r="A86" s="718"/>
      <c r="B86" s="8" t="s">
        <v>29</v>
      </c>
      <c r="C86" s="13">
        <f t="shared" ref="C86:AA86" si="17">((C35*C$76))*C$81</f>
        <v>0</v>
      </c>
      <c r="D86" s="13">
        <f t="shared" si="17"/>
        <v>0</v>
      </c>
      <c r="E86" s="13">
        <f t="shared" si="17"/>
        <v>0</v>
      </c>
      <c r="F86" s="13">
        <f t="shared" si="17"/>
        <v>0</v>
      </c>
      <c r="G86" s="13">
        <f t="shared" si="17"/>
        <v>0</v>
      </c>
      <c r="H86" s="13">
        <f t="shared" si="17"/>
        <v>0</v>
      </c>
      <c r="I86" s="13">
        <f t="shared" si="17"/>
        <v>0</v>
      </c>
      <c r="J86" s="13">
        <f t="shared" si="17"/>
        <v>0</v>
      </c>
      <c r="K86" s="13">
        <f t="shared" si="17"/>
        <v>0</v>
      </c>
      <c r="L86" s="13">
        <f t="shared" si="17"/>
        <v>0</v>
      </c>
      <c r="M86" s="13">
        <f t="shared" si="17"/>
        <v>0</v>
      </c>
      <c r="N86" s="13">
        <f t="shared" si="17"/>
        <v>0</v>
      </c>
      <c r="O86" s="13">
        <f t="shared" si="17"/>
        <v>0</v>
      </c>
      <c r="P86" s="13">
        <f t="shared" si="17"/>
        <v>0</v>
      </c>
      <c r="Q86" s="13">
        <f t="shared" si="17"/>
        <v>0</v>
      </c>
      <c r="R86" s="13">
        <f t="shared" si="17"/>
        <v>0</v>
      </c>
      <c r="S86" s="13">
        <f t="shared" si="17"/>
        <v>0</v>
      </c>
      <c r="T86" s="13">
        <f t="shared" si="17"/>
        <v>0</v>
      </c>
      <c r="U86" s="13">
        <f t="shared" si="17"/>
        <v>0</v>
      </c>
      <c r="V86" s="13">
        <f t="shared" si="17"/>
        <v>0</v>
      </c>
      <c r="W86" s="13">
        <f t="shared" si="17"/>
        <v>0</v>
      </c>
      <c r="X86" s="13">
        <f t="shared" si="17"/>
        <v>0</v>
      </c>
      <c r="Y86" s="13">
        <f t="shared" si="17"/>
        <v>0</v>
      </c>
      <c r="Z86" s="13">
        <f t="shared" si="17"/>
        <v>0</v>
      </c>
      <c r="AA86" s="13">
        <f t="shared" si="17"/>
        <v>0</v>
      </c>
    </row>
    <row r="87" spans="1:27" ht="15.75" x14ac:dyDescent="0.25">
      <c r="A87" s="718"/>
      <c r="B87" s="8" t="s">
        <v>30</v>
      </c>
      <c r="C87" s="13">
        <f t="shared" ref="C87:AA87" si="18">((C53*C$77))*C$81</f>
        <v>0</v>
      </c>
      <c r="D87" s="13">
        <f t="shared" si="18"/>
        <v>0</v>
      </c>
      <c r="E87" s="13">
        <f t="shared" si="18"/>
        <v>0</v>
      </c>
      <c r="F87" s="13">
        <f t="shared" si="18"/>
        <v>0</v>
      </c>
      <c r="G87" s="13">
        <f t="shared" si="18"/>
        <v>0</v>
      </c>
      <c r="H87" s="13">
        <f t="shared" si="18"/>
        <v>0</v>
      </c>
      <c r="I87" s="13">
        <f t="shared" si="18"/>
        <v>0</v>
      </c>
      <c r="J87" s="13">
        <f t="shared" si="18"/>
        <v>0</v>
      </c>
      <c r="K87" s="13">
        <f t="shared" si="18"/>
        <v>0</v>
      </c>
      <c r="L87" s="13">
        <f t="shared" si="18"/>
        <v>0</v>
      </c>
      <c r="M87" s="13">
        <f t="shared" si="18"/>
        <v>0</v>
      </c>
      <c r="N87" s="13">
        <f t="shared" si="18"/>
        <v>0</v>
      </c>
      <c r="O87" s="13">
        <f t="shared" si="18"/>
        <v>0</v>
      </c>
      <c r="P87" s="13">
        <f t="shared" si="18"/>
        <v>0</v>
      </c>
      <c r="Q87" s="13">
        <f t="shared" si="18"/>
        <v>0</v>
      </c>
      <c r="R87" s="13">
        <f t="shared" si="18"/>
        <v>0</v>
      </c>
      <c r="S87" s="13">
        <f t="shared" si="18"/>
        <v>0</v>
      </c>
      <c r="T87" s="13">
        <f t="shared" si="18"/>
        <v>0</v>
      </c>
      <c r="U87" s="13">
        <f t="shared" si="18"/>
        <v>0</v>
      </c>
      <c r="V87" s="13">
        <f t="shared" si="18"/>
        <v>0</v>
      </c>
      <c r="W87" s="13">
        <f t="shared" si="18"/>
        <v>0</v>
      </c>
      <c r="X87" s="13">
        <f t="shared" si="18"/>
        <v>0</v>
      </c>
      <c r="Y87" s="13">
        <f t="shared" si="18"/>
        <v>0</v>
      </c>
      <c r="Z87" s="13">
        <f t="shared" si="18"/>
        <v>0</v>
      </c>
      <c r="AA87" s="13">
        <f t="shared" si="18"/>
        <v>0</v>
      </c>
    </row>
    <row r="88" spans="1:27" ht="15.75" customHeight="1" x14ac:dyDescent="0.25">
      <c r="A88" s="718"/>
      <c r="B88" s="8" t="s">
        <v>31</v>
      </c>
      <c r="C88" s="13">
        <f t="shared" ref="C88:AA88" si="19">((C71*C$78))*C$81</f>
        <v>0</v>
      </c>
      <c r="D88" s="13">
        <f t="shared" si="19"/>
        <v>0</v>
      </c>
      <c r="E88" s="13">
        <f t="shared" si="19"/>
        <v>0</v>
      </c>
      <c r="F88" s="13">
        <f t="shared" si="19"/>
        <v>0</v>
      </c>
      <c r="G88" s="13">
        <f t="shared" si="19"/>
        <v>0</v>
      </c>
      <c r="H88" s="13">
        <f t="shared" si="19"/>
        <v>0</v>
      </c>
      <c r="I88" s="13">
        <f t="shared" si="19"/>
        <v>0</v>
      </c>
      <c r="J88" s="13">
        <f t="shared" si="19"/>
        <v>0</v>
      </c>
      <c r="K88" s="13">
        <f t="shared" si="19"/>
        <v>0</v>
      </c>
      <c r="L88" s="13">
        <f t="shared" si="19"/>
        <v>0</v>
      </c>
      <c r="M88" s="13">
        <f t="shared" si="19"/>
        <v>0</v>
      </c>
      <c r="N88" s="13">
        <f t="shared" si="19"/>
        <v>0</v>
      </c>
      <c r="O88" s="13">
        <f t="shared" si="19"/>
        <v>0</v>
      </c>
      <c r="P88" s="13">
        <f t="shared" si="19"/>
        <v>0</v>
      </c>
      <c r="Q88" s="13">
        <f t="shared" si="19"/>
        <v>0</v>
      </c>
      <c r="R88" s="13">
        <f t="shared" si="19"/>
        <v>0</v>
      </c>
      <c r="S88" s="13">
        <f t="shared" si="19"/>
        <v>0</v>
      </c>
      <c r="T88" s="13">
        <f t="shared" si="19"/>
        <v>0</v>
      </c>
      <c r="U88" s="13">
        <f t="shared" si="19"/>
        <v>0</v>
      </c>
      <c r="V88" s="13">
        <f t="shared" si="19"/>
        <v>0</v>
      </c>
      <c r="W88" s="13">
        <f t="shared" si="19"/>
        <v>0</v>
      </c>
      <c r="X88" s="13">
        <f t="shared" si="19"/>
        <v>0</v>
      </c>
      <c r="Y88" s="13">
        <f t="shared" si="19"/>
        <v>0</v>
      </c>
      <c r="Z88" s="13">
        <f t="shared" si="19"/>
        <v>0</v>
      </c>
      <c r="AA88" s="13">
        <f t="shared" si="19"/>
        <v>0</v>
      </c>
    </row>
    <row r="89" spans="1:27" ht="15.75" x14ac:dyDescent="0.25">
      <c r="A89" s="718"/>
      <c r="B89" s="8" t="str">
        <f>B52</f>
        <v xml:space="preserve"> </v>
      </c>
      <c r="C89" s="2"/>
      <c r="D89" s="2"/>
      <c r="E89" s="2"/>
      <c r="F89" s="2"/>
      <c r="G89" s="2"/>
      <c r="H89" s="2"/>
      <c r="I89" s="2"/>
      <c r="J89" s="2"/>
      <c r="K89" s="2"/>
      <c r="L89" s="2"/>
      <c r="M89" s="2"/>
      <c r="N89" s="2"/>
      <c r="O89" s="2"/>
      <c r="P89" s="2"/>
      <c r="Q89" s="2"/>
      <c r="R89" s="2"/>
      <c r="S89" s="2"/>
      <c r="T89" s="2"/>
      <c r="U89" s="2"/>
      <c r="V89" s="2"/>
      <c r="W89" s="2"/>
      <c r="X89" s="2"/>
      <c r="Y89" s="2"/>
      <c r="Z89" s="2"/>
      <c r="AA89" s="2"/>
    </row>
    <row r="90" spans="1:27" ht="15.75" x14ac:dyDescent="0.25">
      <c r="A90" s="718"/>
      <c r="B90" s="8" t="s">
        <v>89</v>
      </c>
      <c r="C90" s="13">
        <f>C85</f>
        <v>0</v>
      </c>
      <c r="D90" s="13">
        <f>C90+D85</f>
        <v>0</v>
      </c>
      <c r="E90" s="13">
        <f t="shared" ref="E90:AA90" si="20">D90+E85</f>
        <v>0</v>
      </c>
      <c r="F90" s="13">
        <f t="shared" si="20"/>
        <v>0</v>
      </c>
      <c r="G90" s="13">
        <f t="shared" si="20"/>
        <v>0</v>
      </c>
      <c r="H90" s="13">
        <f t="shared" si="20"/>
        <v>0</v>
      </c>
      <c r="I90" s="13">
        <f t="shared" si="20"/>
        <v>0</v>
      </c>
      <c r="J90" s="13">
        <f t="shared" si="20"/>
        <v>0</v>
      </c>
      <c r="K90" s="13">
        <f t="shared" si="20"/>
        <v>0</v>
      </c>
      <c r="L90" s="13">
        <f t="shared" si="20"/>
        <v>0</v>
      </c>
      <c r="M90" s="13">
        <f t="shared" si="20"/>
        <v>0</v>
      </c>
      <c r="N90" s="13">
        <f t="shared" si="20"/>
        <v>0</v>
      </c>
      <c r="O90" s="13">
        <f t="shared" si="20"/>
        <v>0</v>
      </c>
      <c r="P90" s="13">
        <f t="shared" si="20"/>
        <v>0</v>
      </c>
      <c r="Q90" s="13">
        <f t="shared" si="20"/>
        <v>0</v>
      </c>
      <c r="R90" s="13">
        <f t="shared" si="20"/>
        <v>0</v>
      </c>
      <c r="S90" s="13">
        <f t="shared" si="20"/>
        <v>0</v>
      </c>
      <c r="T90" s="13">
        <f t="shared" si="20"/>
        <v>0</v>
      </c>
      <c r="U90" s="13">
        <f t="shared" si="20"/>
        <v>0</v>
      </c>
      <c r="V90" s="13">
        <f t="shared" si="20"/>
        <v>0</v>
      </c>
      <c r="W90" s="13">
        <f t="shared" si="20"/>
        <v>0</v>
      </c>
      <c r="X90" s="13">
        <f t="shared" si="20"/>
        <v>0</v>
      </c>
      <c r="Y90" s="13">
        <f t="shared" si="20"/>
        <v>0</v>
      </c>
      <c r="Z90" s="13">
        <f t="shared" si="20"/>
        <v>0</v>
      </c>
      <c r="AA90" s="13">
        <f t="shared" si="20"/>
        <v>0</v>
      </c>
    </row>
    <row r="91" spans="1:27" ht="15.75" x14ac:dyDescent="0.25">
      <c r="A91" s="718"/>
      <c r="B91" s="8" t="s">
        <v>90</v>
      </c>
      <c r="C91" s="13">
        <f t="shared" ref="C91:C93" si="21">C86</f>
        <v>0</v>
      </c>
      <c r="D91" s="13">
        <f>C91+D86</f>
        <v>0</v>
      </c>
      <c r="E91" s="13">
        <f t="shared" ref="E91:AA91" si="22">D91+E86</f>
        <v>0</v>
      </c>
      <c r="F91" s="13">
        <f t="shared" si="22"/>
        <v>0</v>
      </c>
      <c r="G91" s="13">
        <f t="shared" si="22"/>
        <v>0</v>
      </c>
      <c r="H91" s="13">
        <f t="shared" si="22"/>
        <v>0</v>
      </c>
      <c r="I91" s="13">
        <f t="shared" si="22"/>
        <v>0</v>
      </c>
      <c r="J91" s="13">
        <f t="shared" si="22"/>
        <v>0</v>
      </c>
      <c r="K91" s="13">
        <f t="shared" si="22"/>
        <v>0</v>
      </c>
      <c r="L91" s="13">
        <f t="shared" si="22"/>
        <v>0</v>
      </c>
      <c r="M91" s="13">
        <f t="shared" si="22"/>
        <v>0</v>
      </c>
      <c r="N91" s="13">
        <f t="shared" si="22"/>
        <v>0</v>
      </c>
      <c r="O91" s="13">
        <f t="shared" si="22"/>
        <v>0</v>
      </c>
      <c r="P91" s="13">
        <f t="shared" si="22"/>
        <v>0</v>
      </c>
      <c r="Q91" s="13">
        <f t="shared" si="22"/>
        <v>0</v>
      </c>
      <c r="R91" s="13">
        <f t="shared" si="22"/>
        <v>0</v>
      </c>
      <c r="S91" s="13">
        <f t="shared" si="22"/>
        <v>0</v>
      </c>
      <c r="T91" s="13">
        <f t="shared" si="22"/>
        <v>0</v>
      </c>
      <c r="U91" s="13">
        <f t="shared" si="22"/>
        <v>0</v>
      </c>
      <c r="V91" s="13">
        <f t="shared" si="22"/>
        <v>0</v>
      </c>
      <c r="W91" s="13">
        <f t="shared" si="22"/>
        <v>0</v>
      </c>
      <c r="X91" s="13">
        <f t="shared" si="22"/>
        <v>0</v>
      </c>
      <c r="Y91" s="13">
        <f t="shared" si="22"/>
        <v>0</v>
      </c>
      <c r="Z91" s="13">
        <f t="shared" si="22"/>
        <v>0</v>
      </c>
      <c r="AA91" s="13">
        <f t="shared" si="22"/>
        <v>0</v>
      </c>
    </row>
    <row r="92" spans="1:27" ht="15.75" x14ac:dyDescent="0.25">
      <c r="A92" s="718"/>
      <c r="B92" s="8" t="s">
        <v>91</v>
      </c>
      <c r="C92" s="13">
        <f t="shared" si="21"/>
        <v>0</v>
      </c>
      <c r="D92" s="13">
        <f>C92+D87</f>
        <v>0</v>
      </c>
      <c r="E92" s="13">
        <f t="shared" ref="E92:AA92" si="23">D92+E87</f>
        <v>0</v>
      </c>
      <c r="F92" s="13">
        <f t="shared" si="23"/>
        <v>0</v>
      </c>
      <c r="G92" s="13">
        <f t="shared" si="23"/>
        <v>0</v>
      </c>
      <c r="H92" s="13">
        <f t="shared" si="23"/>
        <v>0</v>
      </c>
      <c r="I92" s="13">
        <f t="shared" si="23"/>
        <v>0</v>
      </c>
      <c r="J92" s="13">
        <f t="shared" si="23"/>
        <v>0</v>
      </c>
      <c r="K92" s="13">
        <f t="shared" si="23"/>
        <v>0</v>
      </c>
      <c r="L92" s="13">
        <f t="shared" si="23"/>
        <v>0</v>
      </c>
      <c r="M92" s="13">
        <f t="shared" si="23"/>
        <v>0</v>
      </c>
      <c r="N92" s="13">
        <f t="shared" si="23"/>
        <v>0</v>
      </c>
      <c r="O92" s="13">
        <f t="shared" si="23"/>
        <v>0</v>
      </c>
      <c r="P92" s="13">
        <f t="shared" si="23"/>
        <v>0</v>
      </c>
      <c r="Q92" s="13">
        <f t="shared" si="23"/>
        <v>0</v>
      </c>
      <c r="R92" s="13">
        <f t="shared" si="23"/>
        <v>0</v>
      </c>
      <c r="S92" s="13">
        <f t="shared" si="23"/>
        <v>0</v>
      </c>
      <c r="T92" s="13">
        <f t="shared" si="23"/>
        <v>0</v>
      </c>
      <c r="U92" s="13">
        <f t="shared" si="23"/>
        <v>0</v>
      </c>
      <c r="V92" s="13">
        <f t="shared" si="23"/>
        <v>0</v>
      </c>
      <c r="W92" s="13">
        <f t="shared" si="23"/>
        <v>0</v>
      </c>
      <c r="X92" s="13">
        <f t="shared" si="23"/>
        <v>0</v>
      </c>
      <c r="Y92" s="13">
        <f t="shared" si="23"/>
        <v>0</v>
      </c>
      <c r="Z92" s="13">
        <f t="shared" si="23"/>
        <v>0</v>
      </c>
      <c r="AA92" s="13">
        <f t="shared" si="23"/>
        <v>0</v>
      </c>
    </row>
    <row r="93" spans="1:27" ht="16.5" thickBot="1" x14ac:dyDescent="0.3">
      <c r="A93" s="719"/>
      <c r="B93" s="9" t="s">
        <v>92</v>
      </c>
      <c r="C93" s="14">
        <f t="shared" si="21"/>
        <v>0</v>
      </c>
      <c r="D93" s="14">
        <f>C93+D88</f>
        <v>0</v>
      </c>
      <c r="E93" s="14">
        <f t="shared" ref="E93:AA93" si="24">D93+E88</f>
        <v>0</v>
      </c>
      <c r="F93" s="14">
        <f t="shared" si="24"/>
        <v>0</v>
      </c>
      <c r="G93" s="14">
        <f t="shared" si="24"/>
        <v>0</v>
      </c>
      <c r="H93" s="14">
        <f t="shared" si="24"/>
        <v>0</v>
      </c>
      <c r="I93" s="14">
        <f t="shared" si="24"/>
        <v>0</v>
      </c>
      <c r="J93" s="14">
        <f t="shared" si="24"/>
        <v>0</v>
      </c>
      <c r="K93" s="14">
        <f t="shared" si="24"/>
        <v>0</v>
      </c>
      <c r="L93" s="14">
        <f t="shared" si="24"/>
        <v>0</v>
      </c>
      <c r="M93" s="14">
        <f t="shared" si="24"/>
        <v>0</v>
      </c>
      <c r="N93" s="14">
        <f t="shared" si="24"/>
        <v>0</v>
      </c>
      <c r="O93" s="14">
        <f t="shared" si="24"/>
        <v>0</v>
      </c>
      <c r="P93" s="14">
        <f t="shared" si="24"/>
        <v>0</v>
      </c>
      <c r="Q93" s="14">
        <f t="shared" si="24"/>
        <v>0</v>
      </c>
      <c r="R93" s="14">
        <f t="shared" si="24"/>
        <v>0</v>
      </c>
      <c r="S93" s="14">
        <f t="shared" si="24"/>
        <v>0</v>
      </c>
      <c r="T93" s="14">
        <f t="shared" si="24"/>
        <v>0</v>
      </c>
      <c r="U93" s="14">
        <f t="shared" si="24"/>
        <v>0</v>
      </c>
      <c r="V93" s="14">
        <f t="shared" si="24"/>
        <v>0</v>
      </c>
      <c r="W93" s="14">
        <f t="shared" si="24"/>
        <v>0</v>
      </c>
      <c r="X93" s="14">
        <f t="shared" si="24"/>
        <v>0</v>
      </c>
      <c r="Y93" s="14">
        <f t="shared" si="24"/>
        <v>0</v>
      </c>
      <c r="Z93" s="14">
        <f t="shared" si="24"/>
        <v>0</v>
      </c>
      <c r="AA93" s="14">
        <f t="shared" si="24"/>
        <v>0</v>
      </c>
    </row>
    <row r="94" spans="1:27" x14ac:dyDescent="0.25">
      <c r="A94" s="308"/>
      <c r="B94" s="310"/>
      <c r="C94" s="305"/>
      <c r="D94" s="305"/>
      <c r="E94" s="305"/>
      <c r="F94" s="305"/>
      <c r="G94" s="305"/>
      <c r="H94" s="305"/>
      <c r="I94" s="305"/>
      <c r="J94" s="305"/>
      <c r="K94" s="305"/>
      <c r="L94" s="305"/>
      <c r="M94" s="305"/>
      <c r="N94" s="305"/>
      <c r="O94" s="305"/>
      <c r="P94" s="305"/>
      <c r="Q94" s="305"/>
      <c r="R94" s="305"/>
      <c r="S94" s="305"/>
      <c r="T94" s="305"/>
      <c r="U94" s="305"/>
      <c r="V94" s="305"/>
      <c r="W94" s="305"/>
      <c r="X94" s="305"/>
      <c r="Y94" s="305"/>
      <c r="Z94" s="305"/>
      <c r="AA94" s="305"/>
    </row>
    <row r="95" spans="1:27" x14ac:dyDescent="0.25">
      <c r="B95" s="311"/>
      <c r="C95" s="308"/>
      <c r="D95" s="308"/>
      <c r="E95" s="308"/>
      <c r="F95" s="308"/>
      <c r="G95" s="308"/>
      <c r="H95" s="308"/>
      <c r="I95" s="308"/>
      <c r="J95" s="308"/>
      <c r="K95" s="308"/>
      <c r="L95" s="308"/>
      <c r="M95" s="308"/>
      <c r="N95" s="308"/>
      <c r="O95" s="308"/>
      <c r="P95" s="308"/>
      <c r="Q95" s="308"/>
      <c r="R95" s="308"/>
      <c r="S95" s="308"/>
      <c r="T95" s="308"/>
      <c r="U95" s="308"/>
      <c r="V95" s="308"/>
      <c r="W95" s="308"/>
      <c r="X95" s="308"/>
      <c r="Y95" s="308"/>
      <c r="Z95" s="308"/>
      <c r="AA95" s="308"/>
    </row>
    <row r="107" spans="4:10" x14ac:dyDescent="0.25">
      <c r="J107" s="3"/>
    </row>
    <row r="108" spans="4:10" x14ac:dyDescent="0.25">
      <c r="D108" s="4"/>
    </row>
  </sheetData>
  <mergeCells count="6">
    <mergeCell ref="A84:A93"/>
    <mergeCell ref="A74:A78"/>
    <mergeCell ref="A56:A71"/>
    <mergeCell ref="A2:A17"/>
    <mergeCell ref="A20:A35"/>
    <mergeCell ref="A38:A53"/>
  </mergeCells>
  <pageMargins left="0.7" right="0.7" top="0.75" bottom="0.75" header="0.3" footer="0.3"/>
  <pageSetup orientation="portrait" r:id="rId1"/>
  <headerFooter>
    <oddFooter>&amp;RSchedule JNG-D7.G</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B3:F20"/>
  <sheetViews>
    <sheetView tabSelected="1" workbookViewId="0">
      <selection activeCell="B43" sqref="B43"/>
    </sheetView>
  </sheetViews>
  <sheetFormatPr defaultRowHeight="15" x14ac:dyDescent="0.25"/>
  <cols>
    <col min="2" max="2" width="33.140625" bestFit="1" customWidth="1"/>
    <col min="5" max="5" width="5.85546875" bestFit="1" customWidth="1"/>
    <col min="6" max="6" width="23" bestFit="1" customWidth="1"/>
  </cols>
  <sheetData>
    <row r="3" spans="2:6" x14ac:dyDescent="0.25">
      <c r="B3" t="s">
        <v>59</v>
      </c>
      <c r="E3" t="s">
        <v>15</v>
      </c>
      <c r="F3" t="s">
        <v>60</v>
      </c>
    </row>
    <row r="4" spans="2:6" x14ac:dyDescent="0.25">
      <c r="E4" t="s">
        <v>61</v>
      </c>
      <c r="F4" t="s">
        <v>86</v>
      </c>
    </row>
    <row r="5" spans="2:6" x14ac:dyDescent="0.25">
      <c r="E5" t="s">
        <v>62</v>
      </c>
      <c r="F5" t="s">
        <v>63</v>
      </c>
    </row>
    <row r="6" spans="2:6" x14ac:dyDescent="0.25">
      <c r="E6" t="s">
        <v>64</v>
      </c>
      <c r="F6" t="s">
        <v>65</v>
      </c>
    </row>
    <row r="8" spans="2:6" x14ac:dyDescent="0.25">
      <c r="B8" t="s">
        <v>66</v>
      </c>
      <c r="E8" t="s">
        <v>67</v>
      </c>
    </row>
    <row r="9" spans="2:6" x14ac:dyDescent="0.25">
      <c r="E9" t="s">
        <v>68</v>
      </c>
      <c r="F9" t="s">
        <v>69</v>
      </c>
    </row>
    <row r="10" spans="2:6" x14ac:dyDescent="0.25">
      <c r="E10" t="s">
        <v>70</v>
      </c>
      <c r="F10" t="s">
        <v>87</v>
      </c>
    </row>
    <row r="11" spans="2:6" x14ac:dyDescent="0.25">
      <c r="E11" t="s">
        <v>71</v>
      </c>
      <c r="F11" t="s">
        <v>72</v>
      </c>
    </row>
    <row r="12" spans="2:6" x14ac:dyDescent="0.25">
      <c r="E12" t="s">
        <v>73</v>
      </c>
      <c r="F12" t="s">
        <v>74</v>
      </c>
    </row>
    <row r="13" spans="2:6" x14ac:dyDescent="0.25">
      <c r="E13" t="s">
        <v>75</v>
      </c>
      <c r="F13" t="s">
        <v>76</v>
      </c>
    </row>
    <row r="15" spans="2:6" x14ac:dyDescent="0.25">
      <c r="B15" t="s">
        <v>77</v>
      </c>
      <c r="E15" t="s">
        <v>78</v>
      </c>
      <c r="F15" t="s">
        <v>79</v>
      </c>
    </row>
    <row r="16" spans="2:6" x14ac:dyDescent="0.25">
      <c r="E16" t="s">
        <v>80</v>
      </c>
      <c r="F16" t="s">
        <v>81</v>
      </c>
    </row>
    <row r="18" spans="2:6" x14ac:dyDescent="0.25">
      <c r="B18" t="s">
        <v>82</v>
      </c>
      <c r="E18" t="s">
        <v>83</v>
      </c>
      <c r="F18" t="s">
        <v>85</v>
      </c>
    </row>
    <row r="19" spans="2:6" x14ac:dyDescent="0.25">
      <c r="E19" t="s">
        <v>62</v>
      </c>
      <c r="F19" t="s">
        <v>63</v>
      </c>
    </row>
    <row r="20" spans="2:6" x14ac:dyDescent="0.25">
      <c r="E20" t="s">
        <v>64</v>
      </c>
      <c r="F20" t="s">
        <v>65</v>
      </c>
    </row>
  </sheetData>
  <pageMargins left="0.7" right="0.7" top="0.75" bottom="0.75" header="0.3" footer="0.3"/>
  <pageSetup orientation="portrait" r:id="rId1"/>
  <headerFooter>
    <oddFooter>&amp;RSchedule JNG-D7.G</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E2B6B-26FB-4377-A3F0-7A51C875883C}">
  <sheetPr>
    <tabColor rgb="FFFFFF00"/>
  </sheetPr>
  <dimension ref="A1:B23"/>
  <sheetViews>
    <sheetView tabSelected="1" workbookViewId="0">
      <selection activeCell="B43" sqref="B43"/>
    </sheetView>
  </sheetViews>
  <sheetFormatPr defaultRowHeight="15" x14ac:dyDescent="0.25"/>
  <cols>
    <col min="1" max="1" width="22.5703125" customWidth="1"/>
    <col min="2" max="2" width="83" customWidth="1"/>
    <col min="3" max="3" width="22.140625" customWidth="1"/>
  </cols>
  <sheetData>
    <row r="1" spans="1:2" x14ac:dyDescent="0.25">
      <c r="A1" s="369" t="s">
        <v>227</v>
      </c>
    </row>
    <row r="3" spans="1:2" x14ac:dyDescent="0.25">
      <c r="A3" s="1" t="s">
        <v>221</v>
      </c>
      <c r="B3" s="1" t="s">
        <v>222</v>
      </c>
    </row>
    <row r="5" spans="1:2" x14ac:dyDescent="0.25">
      <c r="A5" t="s">
        <v>192</v>
      </c>
      <c r="B5" s="137" t="s">
        <v>232</v>
      </c>
    </row>
    <row r="6" spans="1:2" x14ac:dyDescent="0.25">
      <c r="B6" s="137" t="s">
        <v>233</v>
      </c>
    </row>
    <row r="8" spans="1:2" x14ac:dyDescent="0.25">
      <c r="A8" t="s">
        <v>223</v>
      </c>
      <c r="B8" t="s">
        <v>234</v>
      </c>
    </row>
    <row r="9" spans="1:2" x14ac:dyDescent="0.25">
      <c r="A9" t="s">
        <v>177</v>
      </c>
      <c r="B9" t="s">
        <v>235</v>
      </c>
    </row>
    <row r="10" spans="1:2" x14ac:dyDescent="0.25">
      <c r="A10" t="s">
        <v>178</v>
      </c>
      <c r="B10" t="s">
        <v>224</v>
      </c>
    </row>
    <row r="12" spans="1:2" x14ac:dyDescent="0.25">
      <c r="A12" t="s">
        <v>179</v>
      </c>
    </row>
    <row r="13" spans="1:2" x14ac:dyDescent="0.25">
      <c r="A13" t="s">
        <v>183</v>
      </c>
    </row>
    <row r="14" spans="1:2" x14ac:dyDescent="0.25">
      <c r="A14" t="s">
        <v>182</v>
      </c>
      <c r="B14" t="s">
        <v>228</v>
      </c>
    </row>
    <row r="15" spans="1:2" x14ac:dyDescent="0.25">
      <c r="A15" t="s">
        <v>181</v>
      </c>
    </row>
    <row r="16" spans="1:2" x14ac:dyDescent="0.25">
      <c r="A16" t="s">
        <v>180</v>
      </c>
    </row>
    <row r="17" spans="1:2" x14ac:dyDescent="0.25">
      <c r="A17" t="s">
        <v>184</v>
      </c>
    </row>
    <row r="18" spans="1:2" x14ac:dyDescent="0.25">
      <c r="A18" t="s">
        <v>185</v>
      </c>
    </row>
    <row r="19" spans="1:2" x14ac:dyDescent="0.25">
      <c r="A19" t="s">
        <v>186</v>
      </c>
      <c r="B19" t="s">
        <v>229</v>
      </c>
    </row>
    <row r="20" spans="1:2" x14ac:dyDescent="0.25">
      <c r="A20" t="s">
        <v>187</v>
      </c>
    </row>
    <row r="21" spans="1:2" x14ac:dyDescent="0.25">
      <c r="A21" t="s">
        <v>188</v>
      </c>
    </row>
    <row r="22" spans="1:2" x14ac:dyDescent="0.25">
      <c r="A22" t="s">
        <v>225</v>
      </c>
      <c r="B22" t="s">
        <v>230</v>
      </c>
    </row>
    <row r="23" spans="1:2" x14ac:dyDescent="0.25">
      <c r="A23" t="s">
        <v>226</v>
      </c>
      <c r="B23" t="s">
        <v>231</v>
      </c>
    </row>
  </sheetData>
  <pageMargins left="0.7" right="0.7" top="0.75" bottom="0.75" header="0.3" footer="0.3"/>
  <pageSetup orientation="portrait" r:id="rId1"/>
  <headerFooter>
    <oddFooter>&amp;RSchedule JNG-D7.G</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FFC000"/>
  </sheetPr>
  <dimension ref="A1:AW109"/>
  <sheetViews>
    <sheetView tabSelected="1" topLeftCell="H1" zoomScaleNormal="100" workbookViewId="0">
      <selection activeCell="B43" sqref="B43"/>
    </sheetView>
  </sheetViews>
  <sheetFormatPr defaultRowHeight="15" x14ac:dyDescent="0.25"/>
  <cols>
    <col min="1" max="1" width="13.140625" customWidth="1"/>
    <col min="2" max="2" width="19.140625" bestFit="1" customWidth="1"/>
    <col min="3" max="7" width="13.42578125" customWidth="1"/>
    <col min="8" max="9" width="14.42578125" customWidth="1"/>
    <col min="10" max="11" width="15.140625" customWidth="1"/>
    <col min="12" max="13" width="14.42578125" customWidth="1"/>
    <col min="14" max="14" width="14.5703125" customWidth="1"/>
    <col min="15" max="15" width="14.140625" customWidth="1"/>
    <col min="16" max="27" width="14.42578125" customWidth="1"/>
    <col min="28" max="28" width="15.5703125" bestFit="1" customWidth="1"/>
    <col min="29" max="46" width="12.140625" customWidth="1"/>
    <col min="49" max="49" width="12.140625" customWidth="1"/>
  </cols>
  <sheetData>
    <row r="1" spans="1:28" ht="26.25" x14ac:dyDescent="0.4">
      <c r="A1" s="183" t="s">
        <v>263</v>
      </c>
    </row>
    <row r="3" spans="1:28" x14ac:dyDescent="0.25">
      <c r="A3" s="648" t="s">
        <v>36</v>
      </c>
      <c r="B3" s="648"/>
      <c r="M3" s="622" t="s">
        <v>328</v>
      </c>
      <c r="N3" s="622"/>
    </row>
    <row r="4" spans="1:28" s="51" customFormat="1" ht="15.75" thickBot="1" x14ac:dyDescent="0.3">
      <c r="A4" s="648"/>
      <c r="B4" s="648"/>
      <c r="C4" s="107" t="s">
        <v>94</v>
      </c>
      <c r="D4" s="107" t="s">
        <v>94</v>
      </c>
      <c r="E4" s="107" t="s">
        <v>94</v>
      </c>
      <c r="F4" s="107" t="s">
        <v>94</v>
      </c>
      <c r="G4" s="107" t="s">
        <v>94</v>
      </c>
      <c r="H4" s="107" t="s">
        <v>94</v>
      </c>
      <c r="I4" s="107" t="s">
        <v>94</v>
      </c>
      <c r="J4" s="107" t="s">
        <v>94</v>
      </c>
      <c r="K4" s="107" t="s">
        <v>94</v>
      </c>
      <c r="L4" s="107" t="s">
        <v>94</v>
      </c>
      <c r="M4" s="107" t="s">
        <v>94</v>
      </c>
      <c r="N4" s="107" t="s">
        <v>94</v>
      </c>
      <c r="O4" s="107" t="s">
        <v>94</v>
      </c>
      <c r="P4" s="107" t="s">
        <v>94</v>
      </c>
      <c r="Q4" s="107" t="s">
        <v>94</v>
      </c>
      <c r="R4" s="107" t="s">
        <v>94</v>
      </c>
      <c r="S4" s="107" t="s">
        <v>94</v>
      </c>
      <c r="T4" s="107" t="s">
        <v>94</v>
      </c>
      <c r="U4" s="107" t="s">
        <v>94</v>
      </c>
      <c r="V4" s="107" t="s">
        <v>94</v>
      </c>
      <c r="W4" s="107" t="s">
        <v>94</v>
      </c>
      <c r="X4" s="107" t="s">
        <v>94</v>
      </c>
      <c r="Y4" s="107" t="s">
        <v>94</v>
      </c>
      <c r="Z4" s="107" t="s">
        <v>94</v>
      </c>
      <c r="AA4" s="107" t="s">
        <v>94</v>
      </c>
    </row>
    <row r="5" spans="1:28" ht="15.75" thickBot="1" x14ac:dyDescent="0.3">
      <c r="B5" s="105" t="s">
        <v>33</v>
      </c>
      <c r="C5" s="102">
        <v>45658</v>
      </c>
      <c r="D5" s="102">
        <f>EDATE(C5,1)</f>
        <v>45689</v>
      </c>
      <c r="E5" s="102">
        <f t="shared" ref="E5:AA5" si="0">EDATE(D5,1)</f>
        <v>45717</v>
      </c>
      <c r="F5" s="102">
        <f t="shared" si="0"/>
        <v>45748</v>
      </c>
      <c r="G5" s="102">
        <f t="shared" si="0"/>
        <v>45778</v>
      </c>
      <c r="H5" s="102">
        <f t="shared" si="0"/>
        <v>45809</v>
      </c>
      <c r="I5" s="102">
        <f t="shared" si="0"/>
        <v>45839</v>
      </c>
      <c r="J5" s="102">
        <f t="shared" si="0"/>
        <v>45870</v>
      </c>
      <c r="K5" s="102">
        <f t="shared" si="0"/>
        <v>45901</v>
      </c>
      <c r="L5" s="102">
        <f t="shared" si="0"/>
        <v>45931</v>
      </c>
      <c r="M5" s="102">
        <f t="shared" si="0"/>
        <v>45962</v>
      </c>
      <c r="N5" s="102">
        <f t="shared" si="0"/>
        <v>45992</v>
      </c>
      <c r="O5" s="102">
        <f t="shared" si="0"/>
        <v>46023</v>
      </c>
      <c r="P5" s="102">
        <f t="shared" si="0"/>
        <v>46054</v>
      </c>
      <c r="Q5" s="102">
        <f t="shared" si="0"/>
        <v>46082</v>
      </c>
      <c r="R5" s="102">
        <f t="shared" si="0"/>
        <v>46113</v>
      </c>
      <c r="S5" s="102">
        <f t="shared" si="0"/>
        <v>46143</v>
      </c>
      <c r="T5" s="102">
        <f t="shared" si="0"/>
        <v>46174</v>
      </c>
      <c r="U5" s="102">
        <f t="shared" si="0"/>
        <v>46204</v>
      </c>
      <c r="V5" s="102">
        <f t="shared" si="0"/>
        <v>46235</v>
      </c>
      <c r="W5" s="102">
        <f t="shared" si="0"/>
        <v>46266</v>
      </c>
      <c r="X5" s="102">
        <f t="shared" si="0"/>
        <v>46296</v>
      </c>
      <c r="Y5" s="102">
        <f t="shared" si="0"/>
        <v>46327</v>
      </c>
      <c r="Z5" s="102">
        <f t="shared" si="0"/>
        <v>46357</v>
      </c>
      <c r="AA5" s="102">
        <f t="shared" si="0"/>
        <v>46388</v>
      </c>
    </row>
    <row r="6" spans="1:28" x14ac:dyDescent="0.25">
      <c r="B6" s="38" t="s">
        <v>27</v>
      </c>
      <c r="C6" s="26">
        <f t="shared" ref="C6:R10" si="1">IF(C$4="X",C14+C22,0)</f>
        <v>0</v>
      </c>
      <c r="D6" s="26">
        <f t="shared" si="1"/>
        <v>1642.4529393774922</v>
      </c>
      <c r="E6" s="26">
        <f t="shared" si="1"/>
        <v>4351.3603209362191</v>
      </c>
      <c r="F6" s="26">
        <f t="shared" si="1"/>
        <v>7080.9731880696036</v>
      </c>
      <c r="G6" s="26">
        <f t="shared" si="1"/>
        <v>12166.8014886696</v>
      </c>
      <c r="H6" s="26">
        <f t="shared" si="1"/>
        <v>47080.56084399984</v>
      </c>
      <c r="I6" s="26">
        <f t="shared" si="1"/>
        <v>105655.68874758479</v>
      </c>
      <c r="J6" s="26">
        <f t="shared" si="1"/>
        <v>174547.65011773387</v>
      </c>
      <c r="K6" s="26">
        <f t="shared" si="1"/>
        <v>216352.60529073921</v>
      </c>
      <c r="L6" s="26">
        <f t="shared" si="1"/>
        <v>232948.69362578497</v>
      </c>
      <c r="M6" s="26">
        <f t="shared" si="1"/>
        <v>272954.72870018805</v>
      </c>
      <c r="N6" s="26">
        <f t="shared" si="1"/>
        <v>354617.02848309296</v>
      </c>
      <c r="O6" s="26">
        <f t="shared" si="1"/>
        <v>443590.31592403667</v>
      </c>
      <c r="P6" s="26">
        <f t="shared" si="1"/>
        <v>518555.39771728567</v>
      </c>
      <c r="Q6" s="26">
        <f t="shared" si="1"/>
        <v>578812.13403083698</v>
      </c>
      <c r="R6" s="26">
        <f t="shared" si="1"/>
        <v>609241.54188034078</v>
      </c>
      <c r="S6" s="26">
        <f t="shared" ref="S6:AA6" si="2">IF(S$4="X",S14+S22,0)</f>
        <v>634037.02721186029</v>
      </c>
      <c r="T6" s="26">
        <f t="shared" si="2"/>
        <v>735006.5356962888</v>
      </c>
      <c r="U6" s="26">
        <f t="shared" si="2"/>
        <v>869268.02568753553</v>
      </c>
      <c r="V6" s="26">
        <f t="shared" si="2"/>
        <v>997117.31115403725</v>
      </c>
      <c r="W6" s="26">
        <f t="shared" si="2"/>
        <v>1067089.7062247293</v>
      </c>
      <c r="X6" s="26">
        <f t="shared" si="2"/>
        <v>1096692.5741599426</v>
      </c>
      <c r="Y6" s="26">
        <f t="shared" si="2"/>
        <v>1151226.5016827625</v>
      </c>
      <c r="Z6" s="26">
        <f t="shared" si="2"/>
        <v>1240726.257347398</v>
      </c>
      <c r="AA6" s="26">
        <f t="shared" si="2"/>
        <v>1329699.5447883415</v>
      </c>
    </row>
    <row r="7" spans="1:28" x14ac:dyDescent="0.25">
      <c r="B7" s="31" t="s">
        <v>28</v>
      </c>
      <c r="C7" s="26">
        <f t="shared" si="1"/>
        <v>0</v>
      </c>
      <c r="D7" s="26">
        <f t="shared" ref="D7:AA10" si="3">IF(D$4="X",D15+D23,0)</f>
        <v>0</v>
      </c>
      <c r="E7" s="26">
        <f t="shared" si="3"/>
        <v>306.82929138314881</v>
      </c>
      <c r="F7" s="26">
        <f t="shared" si="3"/>
        <v>1145.4604813264659</v>
      </c>
      <c r="G7" s="26">
        <f t="shared" si="3"/>
        <v>2469.7261658035022</v>
      </c>
      <c r="H7" s="26">
        <f t="shared" si="3"/>
        <v>5536.3988670242034</v>
      </c>
      <c r="I7" s="26">
        <f t="shared" si="3"/>
        <v>12163.294977826517</v>
      </c>
      <c r="J7" s="26">
        <f t="shared" si="3"/>
        <v>21314.202281729362</v>
      </c>
      <c r="K7" s="26">
        <f t="shared" si="3"/>
        <v>29959.991710446702</v>
      </c>
      <c r="L7" s="26">
        <f t="shared" si="3"/>
        <v>34797.158145725138</v>
      </c>
      <c r="M7" s="26">
        <f t="shared" si="3"/>
        <v>39111.530275957964</v>
      </c>
      <c r="N7" s="26">
        <f t="shared" si="3"/>
        <v>45447.985563646922</v>
      </c>
      <c r="O7" s="26">
        <f t="shared" si="3"/>
        <v>52641.685558931546</v>
      </c>
      <c r="P7" s="26">
        <f t="shared" si="3"/>
        <v>58852.374723871071</v>
      </c>
      <c r="Q7" s="26">
        <f t="shared" si="3"/>
        <v>65383.648566352465</v>
      </c>
      <c r="R7" s="26">
        <f t="shared" si="3"/>
        <v>71199.438233016379</v>
      </c>
      <c r="S7" s="26">
        <f t="shared" si="3"/>
        <v>79489.664532917261</v>
      </c>
      <c r="T7" s="26">
        <f t="shared" si="3"/>
        <v>103016.66237790014</v>
      </c>
      <c r="U7" s="26">
        <f t="shared" si="3"/>
        <v>133299.05196300719</v>
      </c>
      <c r="V7" s="26">
        <f t="shared" si="3"/>
        <v>161736.72614135011</v>
      </c>
      <c r="W7" s="26">
        <f t="shared" si="3"/>
        <v>176730.88808217051</v>
      </c>
      <c r="X7" s="26">
        <f t="shared" si="3"/>
        <v>182688.24182893056</v>
      </c>
      <c r="Y7" s="26">
        <f t="shared" si="3"/>
        <v>189092.51655832963</v>
      </c>
      <c r="Z7" s="26">
        <f t="shared" si="3"/>
        <v>196615.37793295592</v>
      </c>
      <c r="AA7" s="26">
        <f t="shared" si="3"/>
        <v>203809.07792824056</v>
      </c>
    </row>
    <row r="8" spans="1:28" x14ac:dyDescent="0.25">
      <c r="B8" s="31" t="s">
        <v>29</v>
      </c>
      <c r="C8" s="26">
        <f t="shared" si="1"/>
        <v>0</v>
      </c>
      <c r="D8" s="26">
        <f t="shared" si="3"/>
        <v>0</v>
      </c>
      <c r="E8" s="26">
        <f t="shared" si="3"/>
        <v>237.50977800082751</v>
      </c>
      <c r="F8" s="26">
        <f t="shared" si="3"/>
        <v>765.41264407573169</v>
      </c>
      <c r="G8" s="26">
        <f t="shared" si="3"/>
        <v>7771.6304217434708</v>
      </c>
      <c r="H8" s="26">
        <f t="shared" si="3"/>
        <v>66421.735073891163</v>
      </c>
      <c r="I8" s="26">
        <f t="shared" si="3"/>
        <v>174613.6067236331</v>
      </c>
      <c r="J8" s="26">
        <f t="shared" si="3"/>
        <v>305605.27115228021</v>
      </c>
      <c r="K8" s="26">
        <f t="shared" si="3"/>
        <v>400423.24360420619</v>
      </c>
      <c r="L8" s="26">
        <f t="shared" si="3"/>
        <v>440411.97222803364</v>
      </c>
      <c r="M8" s="26">
        <f t="shared" si="3"/>
        <v>481843.49007119355</v>
      </c>
      <c r="N8" s="26">
        <f t="shared" si="3"/>
        <v>541635.11272949947</v>
      </c>
      <c r="O8" s="26">
        <f t="shared" si="3"/>
        <v>615049.94312945928</v>
      </c>
      <c r="P8" s="26">
        <f t="shared" si="3"/>
        <v>677493.14401315048</v>
      </c>
      <c r="Q8" s="26">
        <f t="shared" si="3"/>
        <v>742458.62842204445</v>
      </c>
      <c r="R8" s="26">
        <f t="shared" si="3"/>
        <v>800276.73393212142</v>
      </c>
      <c r="S8" s="26">
        <f t="shared" si="3"/>
        <v>880023.8017657944</v>
      </c>
      <c r="T8" s="26">
        <f t="shared" si="3"/>
        <v>1122620.1942937309</v>
      </c>
      <c r="U8" s="26">
        <f t="shared" si="3"/>
        <v>1417643.1129071373</v>
      </c>
      <c r="V8" s="26">
        <f t="shared" si="3"/>
        <v>1698841.8068888437</v>
      </c>
      <c r="W8" s="26">
        <f t="shared" si="3"/>
        <v>1866012.7270589897</v>
      </c>
      <c r="X8" s="26">
        <f t="shared" si="3"/>
        <v>1930383.5683581769</v>
      </c>
      <c r="Y8" s="26">
        <f t="shared" si="3"/>
        <v>1993026.8805783461</v>
      </c>
      <c r="Z8" s="26">
        <f t="shared" si="3"/>
        <v>2064591.0057266003</v>
      </c>
      <c r="AA8" s="26">
        <f t="shared" si="3"/>
        <v>2138005.8361265603</v>
      </c>
    </row>
    <row r="9" spans="1:28" x14ac:dyDescent="0.25">
      <c r="B9" s="31" t="s">
        <v>30</v>
      </c>
      <c r="C9" s="26">
        <f t="shared" si="1"/>
        <v>0</v>
      </c>
      <c r="D9" s="26">
        <f t="shared" si="3"/>
        <v>0</v>
      </c>
      <c r="E9" s="26">
        <f t="shared" si="3"/>
        <v>655.42233136807556</v>
      </c>
      <c r="F9" s="26">
        <f t="shared" si="3"/>
        <v>2041.8541622413886</v>
      </c>
      <c r="G9" s="26">
        <f t="shared" si="3"/>
        <v>4081.6756711263256</v>
      </c>
      <c r="H9" s="26">
        <f t="shared" si="3"/>
        <v>13195.331527436734</v>
      </c>
      <c r="I9" s="26">
        <f t="shared" si="3"/>
        <v>41424.086250747045</v>
      </c>
      <c r="J9" s="26">
        <f t="shared" si="3"/>
        <v>86301.219113422005</v>
      </c>
      <c r="K9" s="26">
        <f t="shared" si="3"/>
        <v>110545.17596089642</v>
      </c>
      <c r="L9" s="26">
        <f t="shared" si="3"/>
        <v>119624.32914772247</v>
      </c>
      <c r="M9" s="26">
        <f t="shared" si="3"/>
        <v>131533.35060821124</v>
      </c>
      <c r="N9" s="26">
        <f t="shared" si="3"/>
        <v>151345.91474533235</v>
      </c>
      <c r="O9" s="26">
        <f t="shared" si="3"/>
        <v>176196.35690106938</v>
      </c>
      <c r="P9" s="26">
        <f t="shared" si="3"/>
        <v>197350.65067717156</v>
      </c>
      <c r="Q9" s="26">
        <f t="shared" si="3"/>
        <v>216935.5626882269</v>
      </c>
      <c r="R9" s="26">
        <f t="shared" si="3"/>
        <v>231820.54002520625</v>
      </c>
      <c r="S9" s="26">
        <f t="shared" si="3"/>
        <v>252116.89511308822</v>
      </c>
      <c r="T9" s="26">
        <f t="shared" si="3"/>
        <v>328225.53974348406</v>
      </c>
      <c r="U9" s="26">
        <f t="shared" si="3"/>
        <v>419457.58198481926</v>
      </c>
      <c r="V9" s="26">
        <f t="shared" si="3"/>
        <v>508792.76517527475</v>
      </c>
      <c r="W9" s="26">
        <f t="shared" si="3"/>
        <v>556052.01465803792</v>
      </c>
      <c r="X9" s="26">
        <f t="shared" si="3"/>
        <v>571688.05715118023</v>
      </c>
      <c r="Y9" s="26">
        <f t="shared" si="3"/>
        <v>589621.63758960715</v>
      </c>
      <c r="Z9" s="26">
        <f t="shared" si="3"/>
        <v>613257.57497830805</v>
      </c>
      <c r="AA9" s="26">
        <f t="shared" si="3"/>
        <v>638108.01713404502</v>
      </c>
    </row>
    <row r="10" spans="1:28" ht="15.75" thickBot="1" x14ac:dyDescent="0.3">
      <c r="B10" s="15" t="s">
        <v>31</v>
      </c>
      <c r="C10" s="97">
        <f t="shared" si="1"/>
        <v>0</v>
      </c>
      <c r="D10" s="97">
        <f t="shared" si="3"/>
        <v>0</v>
      </c>
      <c r="E10" s="97">
        <f t="shared" si="3"/>
        <v>19.242485315990997</v>
      </c>
      <c r="F10" s="97">
        <f t="shared" si="3"/>
        <v>209.44814784360599</v>
      </c>
      <c r="G10" s="97">
        <f t="shared" si="3"/>
        <v>1148.4138180500579</v>
      </c>
      <c r="H10" s="97">
        <f t="shared" si="3"/>
        <v>6865.4617861367287</v>
      </c>
      <c r="I10" s="97">
        <f t="shared" si="3"/>
        <v>12940.165092675546</v>
      </c>
      <c r="J10" s="97">
        <f t="shared" si="3"/>
        <v>19190.97464458926</v>
      </c>
      <c r="K10" s="97">
        <f t="shared" si="3"/>
        <v>22066.743452061597</v>
      </c>
      <c r="L10" s="97">
        <f t="shared" si="3"/>
        <v>22283.140710186828</v>
      </c>
      <c r="M10" s="97">
        <f t="shared" si="3"/>
        <v>22345.149945879642</v>
      </c>
      <c r="N10" s="97">
        <f t="shared" si="3"/>
        <v>22381.082620965808</v>
      </c>
      <c r="O10" s="97">
        <f t="shared" si="3"/>
        <v>22432.682909725951</v>
      </c>
      <c r="P10" s="97">
        <f t="shared" si="3"/>
        <v>22474.803332763742</v>
      </c>
      <c r="Q10" s="97">
        <f t="shared" si="3"/>
        <v>22576.017583599874</v>
      </c>
      <c r="R10" s="97">
        <f t="shared" si="3"/>
        <v>22890.004406197822</v>
      </c>
      <c r="S10" s="97">
        <f t="shared" si="3"/>
        <v>24317.140198750829</v>
      </c>
      <c r="T10" s="97">
        <f t="shared" si="3"/>
        <v>33233.444392571655</v>
      </c>
      <c r="U10" s="97">
        <f t="shared" si="3"/>
        <v>42545.468498209404</v>
      </c>
      <c r="V10" s="97">
        <f t="shared" si="3"/>
        <v>52127.449097083489</v>
      </c>
      <c r="W10" s="97">
        <f t="shared" si="3"/>
        <v>56535.767842230816</v>
      </c>
      <c r="X10" s="97">
        <f t="shared" si="3"/>
        <v>56867.48716782932</v>
      </c>
      <c r="Y10" s="97">
        <f t="shared" si="3"/>
        <v>56960.693019520921</v>
      </c>
      <c r="Z10" s="97">
        <f t="shared" si="3"/>
        <v>57003.514969566211</v>
      </c>
      <c r="AA10" s="97">
        <f t="shared" si="3"/>
        <v>57055.115258326354</v>
      </c>
      <c r="AB10" s="207" t="s">
        <v>170</v>
      </c>
    </row>
    <row r="11" spans="1:28" ht="15.75" thickBot="1" x14ac:dyDescent="0.3">
      <c r="A11" s="1"/>
      <c r="B11" s="32" t="s">
        <v>32</v>
      </c>
      <c r="C11" s="98">
        <f>SUM(C6:C10)</f>
        <v>0</v>
      </c>
      <c r="D11" s="99">
        <f t="shared" ref="D11:AA11" si="4">SUM(D6:D10)</f>
        <v>1642.4529393774922</v>
      </c>
      <c r="E11" s="99">
        <f t="shared" si="4"/>
        <v>5570.3642070042624</v>
      </c>
      <c r="F11" s="99">
        <f t="shared" si="4"/>
        <v>11243.148623556795</v>
      </c>
      <c r="G11" s="99">
        <f t="shared" si="4"/>
        <v>27638.247565392958</v>
      </c>
      <c r="H11" s="99">
        <f t="shared" si="4"/>
        <v>139099.48809848865</v>
      </c>
      <c r="I11" s="99">
        <f t="shared" si="4"/>
        <v>346796.84179246699</v>
      </c>
      <c r="J11" s="99">
        <f t="shared" si="4"/>
        <v>606959.31730975467</v>
      </c>
      <c r="K11" s="99">
        <f t="shared" si="4"/>
        <v>779347.76001835009</v>
      </c>
      <c r="L11" s="623">
        <f t="shared" si="4"/>
        <v>850065.29385745293</v>
      </c>
      <c r="M11" s="99">
        <f t="shared" si="4"/>
        <v>947788.24960143038</v>
      </c>
      <c r="N11" s="99">
        <f t="shared" si="4"/>
        <v>1115427.1241425376</v>
      </c>
      <c r="O11" s="99">
        <f t="shared" si="4"/>
        <v>1309910.984423223</v>
      </c>
      <c r="P11" s="99">
        <f t="shared" si="4"/>
        <v>1474726.3704642425</v>
      </c>
      <c r="Q11" s="99">
        <f t="shared" si="4"/>
        <v>1626165.9912910606</v>
      </c>
      <c r="R11" s="99">
        <f t="shared" si="4"/>
        <v>1735428.2584768827</v>
      </c>
      <c r="S11" s="99">
        <f t="shared" si="4"/>
        <v>1869984.5288224111</v>
      </c>
      <c r="T11" s="99">
        <f t="shared" si="4"/>
        <v>2322102.3765039756</v>
      </c>
      <c r="U11" s="99">
        <f t="shared" si="4"/>
        <v>2882213.241040709</v>
      </c>
      <c r="V11" s="99">
        <f t="shared" si="4"/>
        <v>3418616.058456589</v>
      </c>
      <c r="W11" s="99">
        <f t="shared" si="4"/>
        <v>3722421.1038661581</v>
      </c>
      <c r="X11" s="99">
        <f t="shared" si="4"/>
        <v>3838319.9286660594</v>
      </c>
      <c r="Y11" s="99">
        <f t="shared" si="4"/>
        <v>3979928.2294285665</v>
      </c>
      <c r="Z11" s="99">
        <f t="shared" si="4"/>
        <v>4172193.7309548282</v>
      </c>
      <c r="AA11" s="99">
        <f t="shared" si="4"/>
        <v>4366677.5912355147</v>
      </c>
      <c r="AB11" s="209">
        <f>AB93</f>
        <v>4366677.5912355138</v>
      </c>
    </row>
    <row r="12" spans="1:28" s="202" customFormat="1" ht="15.75" thickBot="1" x14ac:dyDescent="0.3">
      <c r="B12" s="203" t="s">
        <v>161</v>
      </c>
      <c r="C12" s="210">
        <f>IF(C4="x",'1M - RES'!C95+'2M - SGS'!C113+'3M - LGS'!C125+'4M - SPS'!C125+'11M - LPS'!C125+'LI 1M - RES'!C95+'LI 2M - SGS'!C113+'LI 3M - LGS'!C125+'LI 4M - SPS'!C125+'LI 11M - LPS'!C125+'Biz DRENE'!C90+'Biz DRENE'!C91+'Biz DRENE'!C92+'Biz DRENE'!C93,0)</f>
        <v>0</v>
      </c>
      <c r="D12" s="210">
        <f>IF(D4="x",'1M - RES'!D95+'2M - SGS'!D113+'3M - LGS'!D125+'4M - SPS'!D125+'11M - LPS'!D125+'LI 1M - RES'!D95+'LI 2M - SGS'!D113+'LI 3M - LGS'!D125+'LI 4M - SPS'!D125+'LI 11M - LPS'!D125+'Biz DRENE'!D90+'Biz DRENE'!D91+'Biz DRENE'!D92+'Biz DRENE'!D93,0)</f>
        <v>1642.4529393774922</v>
      </c>
      <c r="E12" s="210">
        <f>IF(E4="x",'1M - RES'!E95+'2M - SGS'!E113+'3M - LGS'!E125+'4M - SPS'!E125+'11M - LPS'!E125+'LI 1M - RES'!E95+'LI 2M - SGS'!E113+'LI 3M - LGS'!E125+'LI 4M - SPS'!E125+'LI 11M - LPS'!E125+'Biz DRENE'!E90+'Biz DRENE'!E91+'Biz DRENE'!E92+'Biz DRENE'!E93,0)</f>
        <v>5570.3642070042615</v>
      </c>
      <c r="F12" s="210">
        <f>IF(F4="x",'1M - RES'!F95+'2M - SGS'!F113+'3M - LGS'!F125+'4M - SPS'!F125+'11M - LPS'!F125+'LI 1M - RES'!F95+'LI 2M - SGS'!F113+'LI 3M - LGS'!F125+'LI 4M - SPS'!F125+'LI 11M - LPS'!F125+'Biz DRENE'!F90+'Biz DRENE'!F91+'Biz DRENE'!F92+'Biz DRENE'!F93,0)</f>
        <v>11243.148623556795</v>
      </c>
      <c r="G12" s="210">
        <f>IF(G4="x",'1M - RES'!G95+'2M - SGS'!G113+'3M - LGS'!G125+'4M - SPS'!G125+'11M - LPS'!G125+'LI 1M - RES'!G95+'LI 2M - SGS'!G113+'LI 3M - LGS'!G125+'LI 4M - SPS'!G125+'LI 11M - LPS'!G125+'Biz DRENE'!G90+'Biz DRENE'!G91+'Biz DRENE'!G92+'Biz DRENE'!G93,0)</f>
        <v>27638.247565392958</v>
      </c>
      <c r="H12" s="210">
        <f>IF(H4="x",'1M - RES'!H95+'2M - SGS'!H113+'3M - LGS'!H125+'4M - SPS'!H125+'11M - LPS'!H125+'LI 1M - RES'!H95+'LI 2M - SGS'!H113+'LI 3M - LGS'!H125+'LI 4M - SPS'!H125+'LI 11M - LPS'!H125+'Biz DRENE'!H90+'Biz DRENE'!H91+'Biz DRENE'!H92+'Biz DRENE'!H93,0)</f>
        <v>139099.48809848865</v>
      </c>
      <c r="I12" s="210">
        <f>IF(I4="x",'1M - RES'!I95+'2M - SGS'!I113+'3M - LGS'!I125+'4M - SPS'!I125+'11M - LPS'!I125+'LI 1M - RES'!I95+'LI 2M - SGS'!I113+'LI 3M - LGS'!I125+'LI 4M - SPS'!I125+'LI 11M - LPS'!I125+'Biz DRENE'!I90+'Biz DRENE'!I91+'Biz DRENE'!I92+'Biz DRENE'!I93,0)</f>
        <v>346796.84179246699</v>
      </c>
      <c r="J12" s="210">
        <f>IF(J4="x",'1M - RES'!J95+'2M - SGS'!J113+'3M - LGS'!J125+'4M - SPS'!J125+'11M - LPS'!J125+'LI 1M - RES'!J95+'LI 2M - SGS'!J113+'LI 3M - LGS'!J125+'LI 4M - SPS'!J125+'LI 11M - LPS'!J125+'Biz DRENE'!J90+'Biz DRENE'!J91+'Biz DRENE'!J92+'Biz DRENE'!J93,0)</f>
        <v>606959.31730975467</v>
      </c>
      <c r="K12" s="210">
        <f>IF(K4="x",'1M - RES'!K95+'2M - SGS'!K113+'3M - LGS'!K125+'4M - SPS'!K125+'11M - LPS'!K125+'LI 1M - RES'!K95+'LI 2M - SGS'!K113+'LI 3M - LGS'!K125+'LI 4M - SPS'!K125+'LI 11M - LPS'!K125+'Biz DRENE'!K90+'Biz DRENE'!K91+'Biz DRENE'!K92+'Biz DRENE'!K93,0)</f>
        <v>779347.76001835021</v>
      </c>
      <c r="L12" s="210">
        <f>IF(L4="x",'1M - RES'!L95+'2M - SGS'!L113+'3M - LGS'!L125+'4M - SPS'!L125+'11M - LPS'!L125+'LI 1M - RES'!L95+'LI 2M - SGS'!L113+'LI 3M - LGS'!L125+'LI 4M - SPS'!L125+'LI 11M - LPS'!L125+'Biz DRENE'!L90+'Biz DRENE'!L91+'Biz DRENE'!L92+'Biz DRENE'!L93,0)</f>
        <v>850065.29385745316</v>
      </c>
      <c r="M12" s="210">
        <f>IF(M4="x",'1M - RES'!M95+'2M - SGS'!M113+'3M - LGS'!M125+'4M - SPS'!M125+'11M - LPS'!M125+'LI 1M - RES'!M95+'LI 2M - SGS'!M113+'LI 3M - LGS'!M125+'LI 4M - SPS'!M125+'LI 11M - LPS'!M125+'Biz DRENE'!M90+'Biz DRENE'!M91+'Biz DRENE'!M92+'Biz DRENE'!M93,0)</f>
        <v>947788.24960143026</v>
      </c>
      <c r="N12" s="210">
        <f>IF(N4="x",'1M - RES'!N95+'2M - SGS'!N113+'3M - LGS'!N125+'4M - SPS'!N125+'11M - LPS'!N125+'LI 1M - RES'!N95+'LI 2M - SGS'!N113+'LI 3M - LGS'!N125+'LI 4M - SPS'!N125+'LI 11M - LPS'!N125+'Biz DRENE'!N90+'Biz DRENE'!N91+'Biz DRENE'!N92+'Biz DRENE'!N93,0)</f>
        <v>1115427.1241425376</v>
      </c>
      <c r="O12" s="210">
        <f>IF(O4="x",'1M - RES'!O95+'2M - SGS'!O113+'3M - LGS'!O125+'4M - SPS'!O125+'11M - LPS'!O125+'LI 1M - RES'!O95+'LI 2M - SGS'!O113+'LI 3M - LGS'!O125+'LI 4M - SPS'!O125+'LI 11M - LPS'!O125+'Biz DRENE'!O90+'Biz DRENE'!O91+'Biz DRENE'!O92+'Biz DRENE'!O93,0)</f>
        <v>1309910.984423223</v>
      </c>
      <c r="P12" s="210">
        <f>IF(P4="x",'1M - RES'!P95+'2M - SGS'!P113+'3M - LGS'!P125+'4M - SPS'!P125+'11M - LPS'!P125+'LI 1M - RES'!P95+'LI 2M - SGS'!P113+'LI 3M - LGS'!P125+'LI 4M - SPS'!P125+'LI 11M - LPS'!P125+'Biz DRENE'!P90+'Biz DRENE'!P91+'Biz DRENE'!P92+'Biz DRENE'!P93,0)</f>
        <v>1474726.3704642428</v>
      </c>
      <c r="Q12" s="210">
        <f>IF(Q4="x",'1M - RES'!Q95+'2M - SGS'!Q113+'3M - LGS'!Q125+'4M - SPS'!Q125+'11M - LPS'!Q125+'LI 1M - RES'!Q95+'LI 2M - SGS'!Q113+'LI 3M - LGS'!Q125+'LI 4M - SPS'!Q125+'LI 11M - LPS'!Q125+'Biz DRENE'!Q90+'Biz DRENE'!Q91+'Biz DRENE'!Q92+'Biz DRENE'!Q93,0)</f>
        <v>1626165.9912910608</v>
      </c>
      <c r="R12" s="210">
        <f>IF(R4="x",'1M - RES'!R95+'2M - SGS'!R113+'3M - LGS'!R125+'4M - SPS'!R125+'11M - LPS'!R125+'LI 1M - RES'!R95+'LI 2M - SGS'!R113+'LI 3M - LGS'!R125+'LI 4M - SPS'!R125+'LI 11M - LPS'!R125+'Biz DRENE'!R90+'Biz DRENE'!R91+'Biz DRENE'!R92+'Biz DRENE'!R93,0)</f>
        <v>1735428.2584768827</v>
      </c>
      <c r="S12" s="210">
        <f>IF(S4="x",'1M - RES'!S95+'2M - SGS'!S113+'3M - LGS'!S125+'4M - SPS'!S125+'11M - LPS'!S125+'LI 1M - RES'!S95+'LI 2M - SGS'!S113+'LI 3M - LGS'!S125+'LI 4M - SPS'!S125+'LI 11M - LPS'!S125+'Biz DRENE'!S90+'Biz DRENE'!S91+'Biz DRENE'!S92+'Biz DRENE'!S93,0)</f>
        <v>1869984.5288224109</v>
      </c>
      <c r="T12" s="210">
        <f>IF(T4="x",'1M - RES'!T95+'2M - SGS'!T113+'3M - LGS'!T125+'4M - SPS'!T125+'11M - LPS'!T125+'LI 1M - RES'!T95+'LI 2M - SGS'!T113+'LI 3M - LGS'!T125+'LI 4M - SPS'!T125+'LI 11M - LPS'!T125+'Biz DRENE'!T90+'Biz DRENE'!T91+'Biz DRENE'!T92+'Biz DRENE'!T93,0)</f>
        <v>2322102.3765039751</v>
      </c>
      <c r="U12" s="210">
        <f>IF(U4="x",'1M - RES'!U95+'2M - SGS'!U113+'3M - LGS'!U125+'4M - SPS'!U125+'11M - LPS'!U125+'LI 1M - RES'!U95+'LI 2M - SGS'!U113+'LI 3M - LGS'!U125+'LI 4M - SPS'!U125+'LI 11M - LPS'!U125+'Biz DRENE'!U90+'Biz DRENE'!U91+'Biz DRENE'!U92+'Biz DRENE'!U93,0)</f>
        <v>2882213.2410407085</v>
      </c>
      <c r="V12" s="210">
        <f>IF(V4="x",'1M - RES'!V95+'2M - SGS'!V113+'3M - LGS'!V125+'4M - SPS'!V125+'11M - LPS'!V125+'LI 1M - RES'!V95+'LI 2M - SGS'!V113+'LI 3M - LGS'!V125+'LI 4M - SPS'!V125+'LI 11M - LPS'!V125+'Biz DRENE'!V90+'Biz DRENE'!V91+'Biz DRENE'!V92+'Biz DRENE'!V93,0)</f>
        <v>3418616.0584565895</v>
      </c>
      <c r="W12" s="210">
        <f>IF(W4="x",'1M - RES'!W95+'2M - SGS'!W113+'3M - LGS'!W125+'4M - SPS'!W125+'11M - LPS'!W125+'LI 1M - RES'!W95+'LI 2M - SGS'!W113+'LI 3M - LGS'!W125+'LI 4M - SPS'!W125+'LI 11M - LPS'!W125+'Biz DRENE'!W90+'Biz DRENE'!W91+'Biz DRENE'!W92+'Biz DRENE'!W93,0)</f>
        <v>3722421.1038661581</v>
      </c>
      <c r="X12" s="210">
        <f>IF(X4="x",'1M - RES'!X95+'2M - SGS'!X113+'3M - LGS'!X125+'4M - SPS'!X125+'11M - LPS'!X125+'LI 1M - RES'!X95+'LI 2M - SGS'!X113+'LI 3M - LGS'!X125+'LI 4M - SPS'!X125+'LI 11M - LPS'!X125+'Biz DRENE'!X90+'Biz DRENE'!X91+'Biz DRENE'!X92+'Biz DRENE'!X93,0)</f>
        <v>3838319.9286660599</v>
      </c>
      <c r="Y12" s="210">
        <f>IF(Y4="x",'1M - RES'!Y95+'2M - SGS'!Y113+'3M - LGS'!Y125+'4M - SPS'!Y125+'11M - LPS'!Y125+'LI 1M - RES'!Y95+'LI 2M - SGS'!Y113+'LI 3M - LGS'!Y125+'LI 4M - SPS'!Y125+'LI 11M - LPS'!Y125+'Biz DRENE'!Y90+'Biz DRENE'!Y91+'Biz DRENE'!Y92+'Biz DRENE'!Y93,0)</f>
        <v>3979928.2294285656</v>
      </c>
      <c r="Z12" s="210">
        <f>IF(Z4="x",'1M - RES'!Z95+'2M - SGS'!Z113+'3M - LGS'!Z125+'4M - SPS'!Z125+'11M - LPS'!Z125+'LI 1M - RES'!Z95+'LI 2M - SGS'!Z113+'LI 3M - LGS'!Z125+'LI 4M - SPS'!Z125+'LI 11M - LPS'!Z125+'Biz DRENE'!Z90+'Biz DRENE'!Z91+'Biz DRENE'!Z92+'Biz DRENE'!Z93,0)</f>
        <v>4172193.7309548287</v>
      </c>
      <c r="AA12" s="210">
        <f>IF(AA4="x",'1M - RES'!AA95+'2M - SGS'!AA113+'3M - LGS'!AA125+'4M - SPS'!AA125+'11M - LPS'!AA125+'LI 1M - RES'!AA95+'LI 2M - SGS'!AA113+'LI 3M - LGS'!AA125+'LI 4M - SPS'!AA125+'LI 11M - LPS'!AA125+'Biz DRENE'!AA90+'Biz DRENE'!AA91+'Biz DRENE'!AA92+'Biz DRENE'!AA93,0)</f>
        <v>4366677.5912355138</v>
      </c>
    </row>
    <row r="13" spans="1:28" ht="15.75" thickBot="1" x14ac:dyDescent="0.3">
      <c r="B13" s="106" t="s">
        <v>145</v>
      </c>
      <c r="C13" s="91">
        <f t="shared" ref="C13:AA13" si="5">C5</f>
        <v>45658</v>
      </c>
      <c r="D13" s="103">
        <f t="shared" si="5"/>
        <v>45689</v>
      </c>
      <c r="E13" s="103">
        <f t="shared" si="5"/>
        <v>45717</v>
      </c>
      <c r="F13" s="103">
        <f t="shared" si="5"/>
        <v>45748</v>
      </c>
      <c r="G13" s="103">
        <f t="shared" si="5"/>
        <v>45778</v>
      </c>
      <c r="H13" s="103">
        <f t="shared" si="5"/>
        <v>45809</v>
      </c>
      <c r="I13" s="103">
        <f t="shared" si="5"/>
        <v>45839</v>
      </c>
      <c r="J13" s="103">
        <f t="shared" si="5"/>
        <v>45870</v>
      </c>
      <c r="K13" s="103">
        <f t="shared" si="5"/>
        <v>45901</v>
      </c>
      <c r="L13" s="103">
        <f t="shared" si="5"/>
        <v>45931</v>
      </c>
      <c r="M13" s="103">
        <f t="shared" si="5"/>
        <v>45962</v>
      </c>
      <c r="N13" s="103">
        <f t="shared" si="5"/>
        <v>45992</v>
      </c>
      <c r="O13" s="103">
        <f t="shared" si="5"/>
        <v>46023</v>
      </c>
      <c r="P13" s="103">
        <f t="shared" si="5"/>
        <v>46054</v>
      </c>
      <c r="Q13" s="103">
        <f t="shared" si="5"/>
        <v>46082</v>
      </c>
      <c r="R13" s="103">
        <f t="shared" si="5"/>
        <v>46113</v>
      </c>
      <c r="S13" s="103">
        <f t="shared" si="5"/>
        <v>46143</v>
      </c>
      <c r="T13" s="103">
        <f t="shared" si="5"/>
        <v>46174</v>
      </c>
      <c r="U13" s="103">
        <f t="shared" si="5"/>
        <v>46204</v>
      </c>
      <c r="V13" s="103">
        <f t="shared" si="5"/>
        <v>46235</v>
      </c>
      <c r="W13" s="103">
        <f t="shared" si="5"/>
        <v>46266</v>
      </c>
      <c r="X13" s="103">
        <f t="shared" si="5"/>
        <v>46296</v>
      </c>
      <c r="Y13" s="103">
        <f t="shared" si="5"/>
        <v>46327</v>
      </c>
      <c r="Z13" s="103">
        <f t="shared" si="5"/>
        <v>46357</v>
      </c>
      <c r="AA13" s="103">
        <f t="shared" si="5"/>
        <v>46388</v>
      </c>
    </row>
    <row r="14" spans="1:28" x14ac:dyDescent="0.25">
      <c r="B14" s="30" t="s">
        <v>27</v>
      </c>
      <c r="C14" s="25">
        <f>IF(C$4="X",'1M - RES'!C$95,0)</f>
        <v>0</v>
      </c>
      <c r="D14" s="25">
        <f>IF(D$4="X",'1M - RES'!D$95,0)</f>
        <v>27.8734432963311</v>
      </c>
      <c r="E14" s="25">
        <f>IF(E$4="X",'1M - RES'!E$95,0)</f>
        <v>225.56240128027324</v>
      </c>
      <c r="F14" s="25">
        <f>IF(F$4="X",'1M - RES'!F$95,0)</f>
        <v>583.86324334147514</v>
      </c>
      <c r="G14" s="25">
        <f>IF(G$4="X",'1M - RES'!G$95,0)</f>
        <v>1134.8918523925913</v>
      </c>
      <c r="H14" s="25">
        <f>IF(H$4="X",'1M - RES'!H$95,0)</f>
        <v>3993.3692693991961</v>
      </c>
      <c r="I14" s="25">
        <f>IF(I$4="X",'1M - RES'!I$95,0)</f>
        <v>8555.9616950966629</v>
      </c>
      <c r="J14" s="25">
        <f>IF(J$4="X",'1M - RES'!J$95,0)</f>
        <v>14118.22626702289</v>
      </c>
      <c r="K14" s="25">
        <f>IF(K$4="X",'1M - RES'!K$95,0)</f>
        <v>18450.298513245143</v>
      </c>
      <c r="L14" s="25">
        <f>IF(L$4="X",'1M - RES'!L$95,0)</f>
        <v>20490.12256784704</v>
      </c>
      <c r="M14" s="25">
        <f>IF(M$4="X",'1M - RES'!M$95,0)</f>
        <v>24484.427087842614</v>
      </c>
      <c r="N14" s="25">
        <f>IF(N$4="X",'1M - RES'!N$95,0)</f>
        <v>31922.087605651093</v>
      </c>
      <c r="O14" s="25">
        <f>IF(O$4="X",'1M - RES'!O$95,0)</f>
        <v>39976.387749633694</v>
      </c>
      <c r="P14" s="25">
        <f>IF(P$4="X",'1M - RES'!P$95,0)</f>
        <v>46823.504639546518</v>
      </c>
      <c r="Q14" s="25">
        <f>IF(Q$4="X",'1M - RES'!Q$95,0)</f>
        <v>52732.171074734695</v>
      </c>
      <c r="R14" s="25">
        <f>IF(R$4="X",'1M - RES'!R$95,0)</f>
        <v>56422.611286958541</v>
      </c>
      <c r="S14" s="25">
        <f>IF(S$4="X",'1M - RES'!S$95,0)</f>
        <v>60299.501446677037</v>
      </c>
      <c r="T14" s="25">
        <f>IF(T$4="X",'1M - RES'!T$95,0)</f>
        <v>75113.774469375756</v>
      </c>
      <c r="U14" s="25">
        <f>IF(U$4="X",'1M - RES'!U$95,0)</f>
        <v>94154.371971499742</v>
      </c>
      <c r="V14" s="25">
        <f>IF(V$4="X",'1M - RES'!V$95,0)</f>
        <v>112415.4720736819</v>
      </c>
      <c r="W14" s="25">
        <f>IF(W$4="X",'1M - RES'!W$95,0)</f>
        <v>122985.78726838008</v>
      </c>
      <c r="X14" s="25">
        <f>IF(X$4="X",'1M - RES'!X$95,0)</f>
        <v>126648.6272461653</v>
      </c>
      <c r="Y14" s="25">
        <f>IF(Y$4="X",'1M - RES'!Y$95,0)</f>
        <v>132118.94720359892</v>
      </c>
      <c r="Z14" s="25">
        <f>IF(Z$4="X",'1M - RES'!Z$95,0)</f>
        <v>140243.10712837538</v>
      </c>
      <c r="AA14" s="25">
        <f>IF(AA$4="X",'1M - RES'!AA$95,0)</f>
        <v>148297.40727235799</v>
      </c>
    </row>
    <row r="15" spans="1:28" x14ac:dyDescent="0.25">
      <c r="B15" s="31" t="s">
        <v>28</v>
      </c>
      <c r="C15" s="26">
        <f>IF(C$4="X",'2M - SGS'!C113+'Biz DRENE'!C90,0)</f>
        <v>0</v>
      </c>
      <c r="D15" s="26">
        <f>IF(D$4="X",'2M - SGS'!D113+'Biz DRENE'!D90,0)</f>
        <v>0</v>
      </c>
      <c r="E15" s="26">
        <f>IF(E$4="X",'2M - SGS'!E113+'Biz DRENE'!E90,0)</f>
        <v>306.82929138314881</v>
      </c>
      <c r="F15" s="26">
        <f>IF(F$4="X",'2M - SGS'!F113+'Biz DRENE'!F90,0)</f>
        <v>1068.4108667868679</v>
      </c>
      <c r="G15" s="26">
        <f>IF(G$4="X",'2M - SGS'!G113+'Biz DRENE'!G90,0)</f>
        <v>2073.9025671915351</v>
      </c>
      <c r="H15" s="26">
        <f>IF(H$4="X",'2M - SGS'!H113+'Biz DRENE'!H90,0)</f>
        <v>4558.8191374305752</v>
      </c>
      <c r="I15" s="26">
        <f>IF(I$4="X",'2M - SGS'!I113+'Biz DRENE'!I90,0)</f>
        <v>10430.266910148554</v>
      </c>
      <c r="J15" s="26">
        <f>IF(J$4="X",'2M - SGS'!J113+'Biz DRENE'!J90,0)</f>
        <v>18963.741053270951</v>
      </c>
      <c r="K15" s="26">
        <f>IF(K$4="X",'2M - SGS'!K113+'Biz DRENE'!K90,0)</f>
        <v>26957.684222026328</v>
      </c>
      <c r="L15" s="26">
        <f>IF(L$4="X",'2M - SGS'!L113+'Biz DRENE'!L90,0)</f>
        <v>31311.759617785865</v>
      </c>
      <c r="M15" s="26">
        <f>IF(M$4="X",'2M - SGS'!M113+'Biz DRENE'!M90,0)</f>
        <v>35222.836323672222</v>
      </c>
      <c r="N15" s="26">
        <f>IF(N$4="X",'2M - SGS'!N113+'Biz DRENE'!N90,0)</f>
        <v>41085.716538843648</v>
      </c>
      <c r="O15" s="26">
        <f>IF(O$4="X",'2M - SGS'!O113+'Biz DRENE'!O90,0)</f>
        <v>47724.681837172771</v>
      </c>
      <c r="P15" s="26">
        <f>IF(P$4="X",'2M - SGS'!P113+'Biz DRENE'!P90,0)</f>
        <v>53508.780453781459</v>
      </c>
      <c r="Q15" s="26">
        <f>IF(Q$4="X",'2M - SGS'!Q113+'Biz DRENE'!Q90,0)</f>
        <v>59534.467748180898</v>
      </c>
      <c r="R15" s="26">
        <f>IF(R$4="X",'2M - SGS'!R113+'Biz DRENE'!R90,0)</f>
        <v>64839.82442195186</v>
      </c>
      <c r="S15" s="26">
        <f>IF(S$4="X",'2M - SGS'!S113+'Biz DRENE'!S90,0)</f>
        <v>72450.615965265635</v>
      </c>
      <c r="T15" s="26">
        <f>IF(T$4="X",'2M - SGS'!T113+'Biz DRENE'!T90,0)</f>
        <v>95188.45174208557</v>
      </c>
      <c r="U15" s="26">
        <f>IF(U$4="X",'2M - SGS'!U113+'Biz DRENE'!U90,0)</f>
        <v>124466.62975088507</v>
      </c>
      <c r="V15" s="26">
        <f>IF(V$4="X",'2M - SGS'!V113+'Biz DRENE'!V90,0)</f>
        <v>152099.70289098856</v>
      </c>
      <c r="W15" s="26">
        <f>IF(W$4="X",'2M - SGS'!W113+'Biz DRENE'!W90,0)</f>
        <v>166244.41875269823</v>
      </c>
      <c r="X15" s="26">
        <f>IF(X$4="X",'2M - SGS'!X113+'Biz DRENE'!X90,0)</f>
        <v>171572.23787668266</v>
      </c>
      <c r="Y15" s="26">
        <f>IF(Y$4="X",'2M - SGS'!Y113+'Biz DRENE'!Y90,0)</f>
        <v>177450.96273646309</v>
      </c>
      <c r="Z15" s="26">
        <f>IF(Z$4="X",'2M - SGS'!Z113+'Biz DRENE'!Z90,0)</f>
        <v>184437.91717538482</v>
      </c>
      <c r="AA15" s="26">
        <f>IF(AA$4="X",'2M - SGS'!AA113+'Biz DRENE'!AA90,0)</f>
        <v>191076.88247371395</v>
      </c>
    </row>
    <row r="16" spans="1:28" x14ac:dyDescent="0.25">
      <c r="B16" s="31" t="s">
        <v>29</v>
      </c>
      <c r="C16" s="26">
        <f>IF(C$4="X",'3M - LGS'!C125+'Biz DRENE'!C91,0)</f>
        <v>0</v>
      </c>
      <c r="D16" s="26">
        <f>IF(D$4="X",'3M - LGS'!D125+'Biz DRENE'!D91,0)</f>
        <v>0</v>
      </c>
      <c r="E16" s="26">
        <f>IF(E$4="X",'3M - LGS'!E125+'Biz DRENE'!E91,0)</f>
        <v>237.50977800082751</v>
      </c>
      <c r="F16" s="26">
        <f>IF(F$4="X",'3M - LGS'!F125+'Biz DRENE'!F91,0)</f>
        <v>765.41264407573169</v>
      </c>
      <c r="G16" s="26">
        <f>IF(G$4="X",'3M - LGS'!G125+'Biz DRENE'!G91,0)</f>
        <v>4902.720598387803</v>
      </c>
      <c r="H16" s="26">
        <f>IF(H$4="X",'3M - LGS'!H125+'Biz DRENE'!H91,0)</f>
        <v>46135.5899876568</v>
      </c>
      <c r="I16" s="26">
        <f>IF(I$4="X",'3M - LGS'!I125+'Biz DRENE'!I91,0)</f>
        <v>122049.29313887993</v>
      </c>
      <c r="J16" s="26">
        <f>IF(J$4="X",'3M - LGS'!J125+'Biz DRENE'!J91,0)</f>
        <v>223980.4738694572</v>
      </c>
      <c r="K16" s="26">
        <f>IF(K$4="X",'3M - LGS'!K125+'Biz DRENE'!K91,0)</f>
        <v>288758.2112415111</v>
      </c>
      <c r="L16" s="26">
        <f>IF(L$4="X",'3M - LGS'!L125+'Biz DRENE'!L91,0)</f>
        <v>309592.64118721825</v>
      </c>
      <c r="M16" s="26">
        <f>IF(M$4="X",'3M - LGS'!M125+'Biz DRENE'!M91,0)</f>
        <v>335186.87196741207</v>
      </c>
      <c r="N16" s="26">
        <f>IF(N$4="X",'3M - LGS'!N125+'Biz DRENE'!N91,0)</f>
        <v>374270.52542562672</v>
      </c>
      <c r="O16" s="26">
        <f>IF(O$4="X",'3M - LGS'!O125+'Biz DRENE'!O91,0)</f>
        <v>420467.5967411871</v>
      </c>
      <c r="P16" s="26">
        <f>IF(P$4="X",'3M - LGS'!P125+'Biz DRENE'!P91,0)</f>
        <v>461738.439294276</v>
      </c>
      <c r="Q16" s="26">
        <f>IF(Q$4="X",'3M - LGS'!Q125+'Biz DRENE'!Q91,0)</f>
        <v>502717.94220443937</v>
      </c>
      <c r="R16" s="26">
        <f>IF(R$4="X",'3M - LGS'!R125+'Biz DRENE'!R91,0)</f>
        <v>536855.09337400901</v>
      </c>
      <c r="S16" s="26">
        <f>IF(S$4="X",'3M - LGS'!S125+'Biz DRENE'!S91,0)</f>
        <v>586292.47539623862</v>
      </c>
      <c r="T16" s="26">
        <f>IF(T$4="X",'3M - LGS'!T125+'Biz DRENE'!T91,0)</f>
        <v>783727.23350405367</v>
      </c>
      <c r="U16" s="26">
        <f>IF(U$4="X",'3M - LGS'!U125+'Biz DRENE'!U91,0)</f>
        <v>1023429.8068306402</v>
      </c>
      <c r="V16" s="26">
        <f>IF(V$4="X",'3M - LGS'!V125+'Biz DRENE'!V91,0)</f>
        <v>1259051.8238797374</v>
      </c>
      <c r="W16" s="26">
        <f>IF(W$4="X",'3M - LGS'!W125+'Biz DRENE'!W91,0)</f>
        <v>1380194.982040257</v>
      </c>
      <c r="X16" s="26">
        <f>IF(X$4="X",'3M - LGS'!X125+'Biz DRENE'!X91,0)</f>
        <v>1415221.5938212872</v>
      </c>
      <c r="Y16" s="26">
        <f>IF(Y$4="X",'3M - LGS'!Y125+'Biz DRENE'!Y91,0)</f>
        <v>1453692.1869773946</v>
      </c>
      <c r="Z16" s="26">
        <f>IF(Z$4="X",'3M - LGS'!Z125+'Biz DRENE'!Z91,0)</f>
        <v>1500269.2439864243</v>
      </c>
      <c r="AA16" s="26">
        <f>IF(AA$4="X",'3M - LGS'!AA125+'Biz DRENE'!AA91,0)</f>
        <v>1546466.3153019848</v>
      </c>
    </row>
    <row r="17" spans="1:40" x14ac:dyDescent="0.25">
      <c r="B17" s="31" t="s">
        <v>30</v>
      </c>
      <c r="C17" s="26">
        <f>IF(C$4="X",'4M - SPS'!C125+'Biz DRENE'!C92,0)</f>
        <v>0</v>
      </c>
      <c r="D17" s="26">
        <f>IF(D$4="X",'4M - SPS'!D125+'Biz DRENE'!D92,0)</f>
        <v>0</v>
      </c>
      <c r="E17" s="26">
        <f>IF(E$4="X",'4M - SPS'!E125+'Biz DRENE'!E92,0)</f>
        <v>655.42233136807556</v>
      </c>
      <c r="F17" s="26">
        <f>IF(F$4="X",'4M - SPS'!F125+'Biz DRENE'!F92,0)</f>
        <v>2041.8541622413886</v>
      </c>
      <c r="G17" s="26">
        <f>IF(G$4="X",'4M - SPS'!G125+'Biz DRENE'!G92,0)</f>
        <v>4081.6756711263256</v>
      </c>
      <c r="H17" s="26">
        <f>IF(H$4="X",'4M - SPS'!H125+'Biz DRENE'!H92,0)</f>
        <v>13195.331527436734</v>
      </c>
      <c r="I17" s="26">
        <f>IF(I$4="X",'4M - SPS'!I125+'Biz DRENE'!I92,0)</f>
        <v>41424.086250747045</v>
      </c>
      <c r="J17" s="26">
        <f>IF(J$4="X",'4M - SPS'!J125+'Biz DRENE'!J92,0)</f>
        <v>85791.151803596076</v>
      </c>
      <c r="K17" s="26">
        <f>IF(K$4="X",'4M - SPS'!K125+'Biz DRENE'!K92,0)</f>
        <v>109004.13701568023</v>
      </c>
      <c r="L17" s="26">
        <f>IF(L$4="X",'4M - SPS'!L125+'Biz DRENE'!L92,0)</f>
        <v>117130.28424484006</v>
      </c>
      <c r="M17" s="26">
        <f>IF(M$4="X",'4M - SPS'!M125+'Biz DRENE'!M92,0)</f>
        <v>128034.08416297335</v>
      </c>
      <c r="N17" s="26">
        <f>IF(N$4="X",'4M - SPS'!N125+'Biz DRENE'!N92,0)</f>
        <v>146587.03577548941</v>
      </c>
      <c r="O17" s="26">
        <f>IF(O$4="X",'4M - SPS'!O125+'Biz DRENE'!O92,0)</f>
        <v>169716.68802681152</v>
      </c>
      <c r="P17" s="26">
        <f>IF(P$4="X",'4M - SPS'!P125+'Biz DRENE'!P92,0)</f>
        <v>189535.10439356152</v>
      </c>
      <c r="Q17" s="26">
        <f>IF(Q$4="X",'4M - SPS'!Q125+'Biz DRENE'!Q92,0)</f>
        <v>207617.18152196982</v>
      </c>
      <c r="R17" s="26">
        <f>IF(R$4="X",'4M - SPS'!R125+'Biz DRENE'!R92,0)</f>
        <v>220974.97612807853</v>
      </c>
      <c r="S17" s="26">
        <f>IF(S$4="X",'4M - SPS'!S125+'Biz DRENE'!S92,0)</f>
        <v>239332.45929445405</v>
      </c>
      <c r="T17" s="26">
        <f>IF(T$4="X",'4M - SPS'!T125+'Biz DRENE'!T92,0)</f>
        <v>312597.48079871509</v>
      </c>
      <c r="U17" s="26">
        <f>IF(U$4="X",'4M - SPS'!U125+'Biz DRENE'!U92,0)</f>
        <v>400365.43601480359</v>
      </c>
      <c r="V17" s="26">
        <f>IF(V$4="X",'4M - SPS'!V125+'Biz DRENE'!V92,0)</f>
        <v>486861.19399986661</v>
      </c>
      <c r="W17" s="26">
        <f>IF(W$4="X",'4M - SPS'!W125+'Biz DRENE'!W92,0)</f>
        <v>531250.85471348197</v>
      </c>
      <c r="X17" s="26">
        <f>IF(X$4="X",'4M - SPS'!X125+'Biz DRENE'!X92,0)</f>
        <v>545000.27031207562</v>
      </c>
      <c r="Y17" s="26">
        <f>IF(Y$4="X",'4M - SPS'!Y125+'Biz DRENE'!Y92,0)</f>
        <v>561389.73144136707</v>
      </c>
      <c r="Z17" s="26">
        <f>IF(Z$4="X",'4M - SPS'!Z125+'Biz DRENE'!Z92,0)</f>
        <v>583499.79046811094</v>
      </c>
      <c r="AA17" s="26">
        <f>IF(AA$4="X",'4M - SPS'!AA125+'Biz DRENE'!AA92,0)</f>
        <v>606629.44271943299</v>
      </c>
    </row>
    <row r="18" spans="1:40" ht="15.75" thickBot="1" x14ac:dyDescent="0.3">
      <c r="B18" s="15" t="s">
        <v>31</v>
      </c>
      <c r="C18" s="27">
        <f>IF(C$4="X",'11M - LPS'!C125+'Biz DRENE'!C93,0)</f>
        <v>0</v>
      </c>
      <c r="D18" s="27">
        <f>IF(D$4="X",'11M - LPS'!D125+'Biz DRENE'!D93,0)</f>
        <v>0</v>
      </c>
      <c r="E18" s="27">
        <f>IF(E$4="X",'11M - LPS'!E125+'Biz DRENE'!E93,0)</f>
        <v>19.242485315990997</v>
      </c>
      <c r="F18" s="27">
        <f>IF(F$4="X",'11M - LPS'!F125+'Biz DRENE'!F93,0)</f>
        <v>209.44814784360599</v>
      </c>
      <c r="G18" s="27">
        <f>IF(G$4="X",'11M - LPS'!G125+'Biz DRENE'!G93,0)</f>
        <v>1148.4138180500579</v>
      </c>
      <c r="H18" s="27">
        <f>IF(H$4="X",'11M - LPS'!H125+'Biz DRENE'!H93,0)</f>
        <v>6865.4617861367287</v>
      </c>
      <c r="I18" s="27">
        <f>IF(I$4="X",'11M - LPS'!I125+'Biz DRENE'!I93,0)</f>
        <v>12940.165092675546</v>
      </c>
      <c r="J18" s="27">
        <f>IF(J$4="X",'11M - LPS'!J125+'Biz DRENE'!J93,0)</f>
        <v>19190.97464458926</v>
      </c>
      <c r="K18" s="27">
        <f>IF(K$4="X",'11M - LPS'!K125+'Biz DRENE'!K93,0)</f>
        <v>22066.743452061597</v>
      </c>
      <c r="L18" s="27">
        <f>IF(L$4="X",'11M - LPS'!L125+'Biz DRENE'!L93,0)</f>
        <v>22283.140710186828</v>
      </c>
      <c r="M18" s="27">
        <f>IF(M$4="X",'11M - LPS'!M125+'Biz DRENE'!M93,0)</f>
        <v>22345.149945879642</v>
      </c>
      <c r="N18" s="27">
        <f>IF(N$4="X",'11M - LPS'!N125+'Biz DRENE'!N93,0)</f>
        <v>22381.082620965808</v>
      </c>
      <c r="O18" s="27">
        <f>IF(O$4="X",'11M - LPS'!O125+'Biz DRENE'!O93,0)</f>
        <v>22432.682909725951</v>
      </c>
      <c r="P18" s="27">
        <f>IF(P$4="X",'11M - LPS'!P125+'Biz DRENE'!P93,0)</f>
        <v>22474.803332763742</v>
      </c>
      <c r="Q18" s="27">
        <f>IF(Q$4="X",'11M - LPS'!Q125+'Biz DRENE'!Q93,0)</f>
        <v>22576.017583599874</v>
      </c>
      <c r="R18" s="27">
        <f>IF(R$4="X",'11M - LPS'!R125+'Biz DRENE'!R93,0)</f>
        <v>22890.004406197822</v>
      </c>
      <c r="S18" s="27">
        <f>IF(S$4="X",'11M - LPS'!S125+'Biz DRENE'!S93,0)</f>
        <v>24317.140198750829</v>
      </c>
      <c r="T18" s="27">
        <f>IF(T$4="X",'11M - LPS'!T125+'Biz DRENE'!T93,0)</f>
        <v>33233.444392571655</v>
      </c>
      <c r="U18" s="27">
        <f>IF(U$4="X",'11M - LPS'!U125+'Biz DRENE'!U93,0)</f>
        <v>42545.468498209404</v>
      </c>
      <c r="V18" s="27">
        <f>IF(V$4="X",'11M - LPS'!V125+'Biz DRENE'!V93,0)</f>
        <v>52127.449097083489</v>
      </c>
      <c r="W18" s="27">
        <f>IF(W$4="X",'11M - LPS'!W125+'Biz DRENE'!W93,0)</f>
        <v>56535.767842230816</v>
      </c>
      <c r="X18" s="27">
        <f>IF(X$4="X",'11M - LPS'!X125+'Biz DRENE'!X93,0)</f>
        <v>56867.48716782932</v>
      </c>
      <c r="Y18" s="27">
        <f>IF(Y$4="X",'11M - LPS'!Y125+'Biz DRENE'!Y93,0)</f>
        <v>56960.693019520921</v>
      </c>
      <c r="Z18" s="27">
        <f>IF(Z$4="X",'11M - LPS'!Z125+'Biz DRENE'!Z93,0)</f>
        <v>57003.514969566211</v>
      </c>
      <c r="AA18" s="27">
        <f>IF(AA$4="X",'11M - LPS'!AA125+'Biz DRENE'!AA93,0)</f>
        <v>57055.115258326354</v>
      </c>
    </row>
    <row r="19" spans="1:40" ht="15.75" thickBot="1" x14ac:dyDescent="0.3">
      <c r="A19" s="1"/>
      <c r="B19" s="32" t="s">
        <v>32</v>
      </c>
      <c r="C19" s="33">
        <f>SUM(C14:C18)</f>
        <v>0</v>
      </c>
      <c r="D19" s="22">
        <f t="shared" ref="D19:AA19" si="6">SUM(D14:D18)</f>
        <v>27.8734432963311</v>
      </c>
      <c r="E19" s="22">
        <f t="shared" si="6"/>
        <v>1444.5662873483161</v>
      </c>
      <c r="F19" s="22">
        <f t="shared" si="6"/>
        <v>4668.9890642890696</v>
      </c>
      <c r="G19" s="22">
        <f t="shared" si="6"/>
        <v>13341.604507148313</v>
      </c>
      <c r="H19" s="22">
        <f t="shared" si="6"/>
        <v>74748.571708060044</v>
      </c>
      <c r="I19" s="22">
        <f t="shared" si="6"/>
        <v>195399.77308754774</v>
      </c>
      <c r="J19" s="22">
        <f t="shared" si="6"/>
        <v>362044.56763793633</v>
      </c>
      <c r="K19" s="22">
        <f t="shared" si="6"/>
        <v>465237.07444452442</v>
      </c>
      <c r="L19" s="22">
        <f t="shared" si="6"/>
        <v>500807.94832787808</v>
      </c>
      <c r="M19" s="22">
        <f t="shared" si="6"/>
        <v>545273.3694877798</v>
      </c>
      <c r="N19" s="22">
        <f t="shared" si="6"/>
        <v>616246.44796657667</v>
      </c>
      <c r="O19" s="22">
        <f t="shared" si="6"/>
        <v>700318.03726453101</v>
      </c>
      <c r="P19" s="22">
        <f t="shared" si="6"/>
        <v>774080.63211392926</v>
      </c>
      <c r="Q19" s="22">
        <f t="shared" si="6"/>
        <v>845177.78013292467</v>
      </c>
      <c r="R19" s="22">
        <f t="shared" si="6"/>
        <v>901982.50961719581</v>
      </c>
      <c r="S19" s="22">
        <f t="shared" si="6"/>
        <v>982692.19230138627</v>
      </c>
      <c r="T19" s="22">
        <f t="shared" si="6"/>
        <v>1299860.3849068019</v>
      </c>
      <c r="U19" s="22">
        <f t="shared" si="6"/>
        <v>1684961.7130660382</v>
      </c>
      <c r="V19" s="22">
        <f t="shared" si="6"/>
        <v>2062555.6419413579</v>
      </c>
      <c r="W19" s="22">
        <f t="shared" si="6"/>
        <v>2257211.8106170478</v>
      </c>
      <c r="X19" s="22">
        <f t="shared" si="6"/>
        <v>2315310.21642404</v>
      </c>
      <c r="Y19" s="22">
        <f t="shared" si="6"/>
        <v>2381612.5213783444</v>
      </c>
      <c r="Z19" s="22">
        <f t="shared" si="6"/>
        <v>2465453.5737278615</v>
      </c>
      <c r="AA19" s="22">
        <f t="shared" si="6"/>
        <v>2549525.163025816</v>
      </c>
    </row>
    <row r="20" spans="1:40" ht="15.75" thickBot="1" x14ac:dyDescent="0.3">
      <c r="B20" s="96"/>
    </row>
    <row r="21" spans="1:40" ht="15.75" thickBot="1" x14ac:dyDescent="0.3">
      <c r="B21" s="104" t="s">
        <v>153</v>
      </c>
      <c r="C21" s="91">
        <f>C13</f>
        <v>45658</v>
      </c>
      <c r="D21" s="103">
        <f>D5</f>
        <v>45689</v>
      </c>
      <c r="E21" s="103">
        <f t="shared" ref="E21:AA21" si="7">E5</f>
        <v>45717</v>
      </c>
      <c r="F21" s="103">
        <f t="shared" si="7"/>
        <v>45748</v>
      </c>
      <c r="G21" s="103">
        <f t="shared" si="7"/>
        <v>45778</v>
      </c>
      <c r="H21" s="103">
        <f t="shared" si="7"/>
        <v>45809</v>
      </c>
      <c r="I21" s="103">
        <f t="shared" si="7"/>
        <v>45839</v>
      </c>
      <c r="J21" s="103">
        <f t="shared" si="7"/>
        <v>45870</v>
      </c>
      <c r="K21" s="103">
        <f t="shared" si="7"/>
        <v>45901</v>
      </c>
      <c r="L21" s="103">
        <f t="shared" si="7"/>
        <v>45931</v>
      </c>
      <c r="M21" s="103">
        <f t="shared" si="7"/>
        <v>45962</v>
      </c>
      <c r="N21" s="103">
        <f t="shared" si="7"/>
        <v>45992</v>
      </c>
      <c r="O21" s="103">
        <f t="shared" si="7"/>
        <v>46023</v>
      </c>
      <c r="P21" s="103">
        <f t="shared" si="7"/>
        <v>46054</v>
      </c>
      <c r="Q21" s="103">
        <f t="shared" si="7"/>
        <v>46082</v>
      </c>
      <c r="R21" s="103">
        <f t="shared" si="7"/>
        <v>46113</v>
      </c>
      <c r="S21" s="103">
        <f t="shared" si="7"/>
        <v>46143</v>
      </c>
      <c r="T21" s="103">
        <f t="shared" si="7"/>
        <v>46174</v>
      </c>
      <c r="U21" s="103">
        <f t="shared" si="7"/>
        <v>46204</v>
      </c>
      <c r="V21" s="103">
        <f t="shared" si="7"/>
        <v>46235</v>
      </c>
      <c r="W21" s="103">
        <f t="shared" si="7"/>
        <v>46266</v>
      </c>
      <c r="X21" s="103">
        <f t="shared" si="7"/>
        <v>46296</v>
      </c>
      <c r="Y21" s="103">
        <f t="shared" si="7"/>
        <v>46327</v>
      </c>
      <c r="Z21" s="103">
        <f t="shared" si="7"/>
        <v>46357</v>
      </c>
      <c r="AA21" s="103">
        <f t="shared" si="7"/>
        <v>46388</v>
      </c>
    </row>
    <row r="22" spans="1:40" x14ac:dyDescent="0.25">
      <c r="B22" s="38" t="s">
        <v>27</v>
      </c>
      <c r="C22" s="35">
        <f>IF(C$4="X",'LI 1M - RES'!C95,0)</f>
        <v>0</v>
      </c>
      <c r="D22" s="35">
        <f>IF(D$4="X",'LI 1M - RES'!D95,0)</f>
        <v>1614.5794960811611</v>
      </c>
      <c r="E22" s="35">
        <f>IF(E$4="X",'LI 1M - RES'!E95,0)</f>
        <v>4125.7979196559454</v>
      </c>
      <c r="F22" s="35">
        <f>IF(F$4="X",'LI 1M - RES'!F95,0)</f>
        <v>6497.1099447281285</v>
      </c>
      <c r="G22" s="35">
        <f>IF(G$4="X",'LI 1M - RES'!G95,0)</f>
        <v>11031.909636277009</v>
      </c>
      <c r="H22" s="35">
        <f>IF(H$4="X",'LI 1M - RES'!H95,0)</f>
        <v>43087.191574600642</v>
      </c>
      <c r="I22" s="35">
        <f>IF(I$4="X",'LI 1M - RES'!I95,0)</f>
        <v>97099.727052488131</v>
      </c>
      <c r="J22" s="35">
        <f>IF(J$4="X",'LI 1M - RES'!J95,0)</f>
        <v>160429.42385071097</v>
      </c>
      <c r="K22" s="35">
        <f>IF(K$4="X",'LI 1M - RES'!K95,0)</f>
        <v>197902.30677749409</v>
      </c>
      <c r="L22" s="35">
        <f>IF(L$4="X",'LI 1M - RES'!L95,0)</f>
        <v>212458.57105793792</v>
      </c>
      <c r="M22" s="35">
        <f>IF(M$4="X",'LI 1M - RES'!M95,0)</f>
        <v>248470.30161234541</v>
      </c>
      <c r="N22" s="35">
        <f>IF(N$4="X",'LI 1M - RES'!N95,0)</f>
        <v>322694.94087744184</v>
      </c>
      <c r="O22" s="35">
        <f>IF(O$4="X",'LI 1M - RES'!O95,0)</f>
        <v>403613.92817440297</v>
      </c>
      <c r="P22" s="35">
        <f>IF(P$4="X",'LI 1M - RES'!P95,0)</f>
        <v>471731.89307773917</v>
      </c>
      <c r="Q22" s="35">
        <f>IF(Q$4="X",'LI 1M - RES'!Q95,0)</f>
        <v>526079.96295610233</v>
      </c>
      <c r="R22" s="35">
        <f>IF(R$4="X",'LI 1M - RES'!R95,0)</f>
        <v>552818.93059338222</v>
      </c>
      <c r="S22" s="35">
        <f>IF(S$4="X",'LI 1M - RES'!S95,0)</f>
        <v>573737.52576518327</v>
      </c>
      <c r="T22" s="35">
        <f>IF(T$4="X",'LI 1M - RES'!T95,0)</f>
        <v>659892.76122691308</v>
      </c>
      <c r="U22" s="35">
        <f>IF(U$4="X",'LI 1M - RES'!U95,0)</f>
        <v>775113.65371603577</v>
      </c>
      <c r="V22" s="35">
        <f>IF(V$4="X",'LI 1M - RES'!V95,0)</f>
        <v>884701.83908035536</v>
      </c>
      <c r="W22" s="35">
        <f>IF(W$4="X",'LI 1M - RES'!W95,0)</f>
        <v>944103.91895634925</v>
      </c>
      <c r="X22" s="35">
        <f>IF(X$4="X",'LI 1M - RES'!X95,0)</f>
        <v>970043.94691377727</v>
      </c>
      <c r="Y22" s="35">
        <f>IF(Y$4="X",'LI 1M - RES'!Y95,0)</f>
        <v>1019107.5544791635</v>
      </c>
      <c r="Z22" s="35">
        <f>IF(Z$4="X",'LI 1M - RES'!Z95,0)</f>
        <v>1100483.1502190225</v>
      </c>
      <c r="AA22" s="35">
        <f>IF(AA$4="X",'LI 1M - RES'!AA95,0)</f>
        <v>1181402.1375159835</v>
      </c>
    </row>
    <row r="23" spans="1:40" x14ac:dyDescent="0.25">
      <c r="B23" s="31" t="s">
        <v>28</v>
      </c>
      <c r="C23" s="26">
        <f>IF(C$4="X",'LI 2M - SGS'!C113,0)</f>
        <v>0</v>
      </c>
      <c r="D23" s="26">
        <f>IF(D$4="X",'LI 2M - SGS'!D113,0)</f>
        <v>0</v>
      </c>
      <c r="E23" s="26">
        <f>IF(E$4="X",'LI 2M - SGS'!E113,0)</f>
        <v>0</v>
      </c>
      <c r="F23" s="26">
        <f>IF(F$4="X",'LI 2M - SGS'!F113,0)</f>
        <v>77.049614539598082</v>
      </c>
      <c r="G23" s="26">
        <f>IF(G$4="X",'LI 2M - SGS'!G113,0)</f>
        <v>395.82359861196699</v>
      </c>
      <c r="H23" s="26">
        <f>IF(H$4="X",'LI 2M - SGS'!H113,0)</f>
        <v>977.57972959362769</v>
      </c>
      <c r="I23" s="26">
        <f>IF(I$4="X",'LI 2M - SGS'!I113,0)</f>
        <v>1733.0280676779635</v>
      </c>
      <c r="J23" s="26">
        <f>IF(J$4="X",'LI 2M - SGS'!J113,0)</f>
        <v>2350.4612284584114</v>
      </c>
      <c r="K23" s="26">
        <f>IF(K$4="X",'LI 2M - SGS'!K113,0)</f>
        <v>3002.3074884203743</v>
      </c>
      <c r="L23" s="26">
        <f>IF(L$4="X",'LI 2M - SGS'!L113,0)</f>
        <v>3485.3985279392723</v>
      </c>
      <c r="M23" s="26">
        <f>IF(M$4="X",'LI 2M - SGS'!M113,0)</f>
        <v>3888.6939522857424</v>
      </c>
      <c r="N23" s="26">
        <f>IF(N$4="X",'LI 2M - SGS'!N113,0)</f>
        <v>4362.2690248032723</v>
      </c>
      <c r="O23" s="26">
        <f>IF(O$4="X",'LI 2M - SGS'!O113,0)</f>
        <v>4917.0037217587733</v>
      </c>
      <c r="P23" s="26">
        <f>IF(P$4="X",'LI 2M - SGS'!P113,0)</f>
        <v>5343.5942700896121</v>
      </c>
      <c r="Q23" s="26">
        <f>IF(Q$4="X",'LI 2M - SGS'!Q113,0)</f>
        <v>5849.180818171566</v>
      </c>
      <c r="R23" s="26">
        <f>IF(R$4="X",'LI 2M - SGS'!R113,0)</f>
        <v>6359.6138110645124</v>
      </c>
      <c r="S23" s="26">
        <f>IF(S$4="X",'LI 2M - SGS'!S113,0)</f>
        <v>7039.0485676516255</v>
      </c>
      <c r="T23" s="26">
        <f>IF(T$4="X",'LI 2M - SGS'!T113,0)</f>
        <v>7828.2106358145684</v>
      </c>
      <c r="U23" s="26">
        <f>IF(U$4="X",'LI 2M - SGS'!U113,0)</f>
        <v>8832.4222121221264</v>
      </c>
      <c r="V23" s="26">
        <f>IF(V$4="X",'LI 2M - SGS'!V113,0)</f>
        <v>9637.0232503615644</v>
      </c>
      <c r="W23" s="26">
        <f>IF(W$4="X",'LI 2M - SGS'!W113,0)</f>
        <v>10486.469329472284</v>
      </c>
      <c r="X23" s="26">
        <f>IF(X$4="X",'LI 2M - SGS'!X113,0)</f>
        <v>11116.003952247898</v>
      </c>
      <c r="Y23" s="26">
        <f>IF(Y$4="X",'LI 2M - SGS'!Y113,0)</f>
        <v>11641.553821866532</v>
      </c>
      <c r="Z23" s="26">
        <f>IF(Z$4="X",'LI 2M - SGS'!Z113,0)</f>
        <v>12177.460757571096</v>
      </c>
      <c r="AA23" s="26">
        <f>IF(AA$4="X",'LI 2M - SGS'!AA113,0)</f>
        <v>12732.195454526596</v>
      </c>
    </row>
    <row r="24" spans="1:40" x14ac:dyDescent="0.25">
      <c r="B24" s="31" t="s">
        <v>29</v>
      </c>
      <c r="C24" s="26">
        <f>IF(C$4="X",'LI 3M - LGS'!C125,0)</f>
        <v>0</v>
      </c>
      <c r="D24" s="26">
        <f>IF(D$4="X",'LI 3M - LGS'!D125,0)</f>
        <v>0</v>
      </c>
      <c r="E24" s="26">
        <f>IF(E$4="X",'LI 3M - LGS'!E125,0)</f>
        <v>0</v>
      </c>
      <c r="F24" s="26">
        <f>IF(F$4="X",'LI 3M - LGS'!F125,0)</f>
        <v>0</v>
      </c>
      <c r="G24" s="26">
        <f>IF(G$4="X",'LI 3M - LGS'!G125,0)</f>
        <v>2868.9098233556679</v>
      </c>
      <c r="H24" s="26">
        <f>IF(H$4="X",'LI 3M - LGS'!H125,0)</f>
        <v>20286.145086234359</v>
      </c>
      <c r="I24" s="26">
        <f>IF(I$4="X",'LI 3M - LGS'!I125,0)</f>
        <v>52564.313584753159</v>
      </c>
      <c r="J24" s="26">
        <f>IF(J$4="X",'LI 3M - LGS'!J125,0)</f>
        <v>81624.797282822998</v>
      </c>
      <c r="K24" s="26">
        <f>IF(K$4="X",'LI 3M - LGS'!K125,0)</f>
        <v>111665.0323626951</v>
      </c>
      <c r="L24" s="26">
        <f>IF(L$4="X",'LI 3M - LGS'!L125,0)</f>
        <v>130819.33104081541</v>
      </c>
      <c r="M24" s="26">
        <f>IF(M$4="X",'LI 3M - LGS'!M125,0)</f>
        <v>146656.61810378151</v>
      </c>
      <c r="N24" s="26">
        <f>IF(N$4="X",'LI 3M - LGS'!N125,0)</f>
        <v>167364.58730387274</v>
      </c>
      <c r="O24" s="26">
        <f>IF(O$4="X",'LI 3M - LGS'!O125,0)</f>
        <v>194582.34638827218</v>
      </c>
      <c r="P24" s="26">
        <f>IF(P$4="X",'LI 3M - LGS'!P125,0)</f>
        <v>215754.70471887448</v>
      </c>
      <c r="Q24" s="26">
        <f>IF(Q$4="X",'LI 3M - LGS'!Q125,0)</f>
        <v>239740.68621760511</v>
      </c>
      <c r="R24" s="26">
        <f>IF(R$4="X",'LI 3M - LGS'!R125,0)</f>
        <v>263421.64055811241</v>
      </c>
      <c r="S24" s="26">
        <f>IF(S$4="X",'LI 3M - LGS'!S125,0)</f>
        <v>293731.32636955573</v>
      </c>
      <c r="T24" s="26">
        <f>IF(T$4="X",'LI 3M - LGS'!T125,0)</f>
        <v>338892.9607896771</v>
      </c>
      <c r="U24" s="26">
        <f>IF(U$4="X",'LI 3M - LGS'!U125,0)</f>
        <v>394213.30607649707</v>
      </c>
      <c r="V24" s="26">
        <f>IF(V$4="X",'LI 3M - LGS'!V125,0)</f>
        <v>439789.9830091063</v>
      </c>
      <c r="W24" s="26">
        <f>IF(W$4="X",'LI 3M - LGS'!W125,0)</f>
        <v>485817.74501873279</v>
      </c>
      <c r="X24" s="26">
        <f>IF(X$4="X",'LI 3M - LGS'!X125,0)</f>
        <v>515161.97453688964</v>
      </c>
      <c r="Y24" s="26">
        <f>IF(Y$4="X",'LI 3M - LGS'!Y125,0)</f>
        <v>539334.69360095134</v>
      </c>
      <c r="Z24" s="26">
        <f>IF(Z$4="X",'LI 3M - LGS'!Z125,0)</f>
        <v>564321.76174017601</v>
      </c>
      <c r="AA24" s="26">
        <f>IF(AA$4="X",'LI 3M - LGS'!AA125,0)</f>
        <v>591539.52082457545</v>
      </c>
    </row>
    <row r="25" spans="1:40" x14ac:dyDescent="0.25">
      <c r="B25" s="31" t="s">
        <v>30</v>
      </c>
      <c r="C25" s="26">
        <f>IF(C$4="X",'LI 4M - SPS'!C125,0)</f>
        <v>0</v>
      </c>
      <c r="D25" s="26">
        <f>IF(D$4="X",'LI 4M - SPS'!D125,0)</f>
        <v>0</v>
      </c>
      <c r="E25" s="26">
        <f>IF(E$4="X",'LI 4M - SPS'!E125,0)</f>
        <v>0</v>
      </c>
      <c r="F25" s="26">
        <f>IF(F$4="X",'LI 4M - SPS'!F125,0)</f>
        <v>0</v>
      </c>
      <c r="G25" s="26">
        <f>IF(G$4="X",'LI 4M - SPS'!G125,0)</f>
        <v>0</v>
      </c>
      <c r="H25" s="26">
        <f>IF(H$4="X",'LI 4M - SPS'!H125,0)</f>
        <v>0</v>
      </c>
      <c r="I25" s="26">
        <f>IF(I$4="X",'LI 4M - SPS'!I125,0)</f>
        <v>0</v>
      </c>
      <c r="J25" s="26">
        <f>IF(J$4="X",'LI 4M - SPS'!J125,0)</f>
        <v>510.06730982592495</v>
      </c>
      <c r="K25" s="26">
        <f>IF(K$4="X",'LI 4M - SPS'!K125,0)</f>
        <v>1541.0389452161849</v>
      </c>
      <c r="L25" s="26">
        <f>IF(L$4="X",'LI 4M - SPS'!L125,0)</f>
        <v>2494.0449028824087</v>
      </c>
      <c r="M25" s="26">
        <f>IF(M$4="X",'LI 4M - SPS'!M125,0)</f>
        <v>3499.2664452379049</v>
      </c>
      <c r="N25" s="26">
        <f>IF(N$4="X",'LI 4M - SPS'!N125,0)</f>
        <v>4758.8789698429546</v>
      </c>
      <c r="O25" s="26">
        <f>IF(O$4="X",'LI 4M - SPS'!O125,0)</f>
        <v>6479.6688742578472</v>
      </c>
      <c r="P25" s="26">
        <f>IF(P$4="X",'LI 4M - SPS'!P125,0)</f>
        <v>7815.5462836100523</v>
      </c>
      <c r="Q25" s="26">
        <f>IF(Q$4="X",'LI 4M - SPS'!Q125,0)</f>
        <v>9318.3811662570934</v>
      </c>
      <c r="R25" s="26">
        <f>IF(R$4="X",'LI 4M - SPS'!R125,0)</f>
        <v>10845.563897127733</v>
      </c>
      <c r="S25" s="26">
        <f>IF(S$4="X",'LI 4M - SPS'!S125,0)</f>
        <v>12784.43581863416</v>
      </c>
      <c r="T25" s="26">
        <f>IF(T$4="X",'LI 4M - SPS'!T125,0)</f>
        <v>15628.058944768954</v>
      </c>
      <c r="U25" s="26">
        <f>IF(U$4="X",'LI 4M - SPS'!U125,0)</f>
        <v>19092.145970015641</v>
      </c>
      <c r="V25" s="26">
        <f>IF(V$4="X",'LI 4M - SPS'!V125,0)</f>
        <v>21931.571175408164</v>
      </c>
      <c r="W25" s="26">
        <f>IF(W$4="X",'LI 4M - SPS'!W125,0)</f>
        <v>24801.159944556006</v>
      </c>
      <c r="X25" s="26">
        <f>IF(X$4="X",'LI 4M - SPS'!X125,0)</f>
        <v>26687.786839104549</v>
      </c>
      <c r="Y25" s="26">
        <f>IF(Y$4="X",'LI 4M - SPS'!Y125,0)</f>
        <v>28231.906148240123</v>
      </c>
      <c r="Z25" s="26">
        <f>IF(Z$4="X",'LI 4M - SPS'!Z125,0)</f>
        <v>29757.784510197154</v>
      </c>
      <c r="AA25" s="26">
        <f>IF(AA$4="X",'LI 4M - SPS'!AA125,0)</f>
        <v>31478.574414612049</v>
      </c>
    </row>
    <row r="26" spans="1:40" ht="15.75" thickBot="1" x14ac:dyDescent="0.3">
      <c r="B26" s="15" t="s">
        <v>31</v>
      </c>
      <c r="C26" s="36">
        <f>IF(C$4="X",'LI 11M - LPS'!C125,0)</f>
        <v>0</v>
      </c>
      <c r="D26" s="36">
        <f>IF(D$4="X",'LI 11M - LPS'!D125,0)</f>
        <v>0</v>
      </c>
      <c r="E26" s="36">
        <f>IF(E$4="X",'LI 11M - LPS'!E125,0)</f>
        <v>0</v>
      </c>
      <c r="F26" s="36">
        <f>IF(F$4="X",'LI 11M - LPS'!F125,0)</f>
        <v>0</v>
      </c>
      <c r="G26" s="36">
        <f>IF(G$4="X",'LI 11M - LPS'!G125,0)</f>
        <v>0</v>
      </c>
      <c r="H26" s="36">
        <f>IF(H$4="X",'LI 11M - LPS'!H125,0)</f>
        <v>0</v>
      </c>
      <c r="I26" s="36">
        <f>IF(I$4="X",'LI 11M - LPS'!I125,0)</f>
        <v>0</v>
      </c>
      <c r="J26" s="36">
        <f>IF(J$4="X",'LI 11M - LPS'!J125,0)</f>
        <v>0</v>
      </c>
      <c r="K26" s="36">
        <f>IF(K$4="X",'LI 11M - LPS'!K125,0)</f>
        <v>0</v>
      </c>
      <c r="L26" s="36">
        <f>IF(L$4="X",'LI 11M - LPS'!L125,0)</f>
        <v>0</v>
      </c>
      <c r="M26" s="36">
        <f>IF(M$4="X",'LI 11M - LPS'!M125,0)</f>
        <v>0</v>
      </c>
      <c r="N26" s="36">
        <f>IF(N$4="X",'LI 11M - LPS'!N125,0)</f>
        <v>0</v>
      </c>
      <c r="O26" s="36">
        <f>IF(O$4="X",'LI 11M - LPS'!O125,0)</f>
        <v>0</v>
      </c>
      <c r="P26" s="36">
        <f>IF(P$4="X",'LI 11M - LPS'!P125,0)</f>
        <v>0</v>
      </c>
      <c r="Q26" s="36">
        <f>IF(Q$4="X",'LI 11M - LPS'!Q125,0)</f>
        <v>0</v>
      </c>
      <c r="R26" s="36">
        <f>IF(R$4="X",'LI 11M - LPS'!R125,0)</f>
        <v>0</v>
      </c>
      <c r="S26" s="36">
        <f>IF(S$4="X",'LI 11M - LPS'!S125,0)</f>
        <v>0</v>
      </c>
      <c r="T26" s="36">
        <f>IF(T$4="X",'LI 11M - LPS'!T125,0)</f>
        <v>0</v>
      </c>
      <c r="U26" s="36">
        <f>IF(U$4="X",'LI 11M - LPS'!U125,0)</f>
        <v>0</v>
      </c>
      <c r="V26" s="36">
        <f>IF(V$4="X",'LI 11M - LPS'!V125,0)</f>
        <v>0</v>
      </c>
      <c r="W26" s="36">
        <f>IF(W$4="X",'LI 11M - LPS'!W125,0)</f>
        <v>0</v>
      </c>
      <c r="X26" s="36">
        <f>IF(X$4="X",'LI 11M - LPS'!X125,0)</f>
        <v>0</v>
      </c>
      <c r="Y26" s="36">
        <f>IF(Y$4="X",'LI 11M - LPS'!Y125,0)</f>
        <v>0</v>
      </c>
      <c r="Z26" s="36">
        <f>IF(Z$4="X",'LI 11M - LPS'!Z125,0)</f>
        <v>0</v>
      </c>
      <c r="AA26" s="36">
        <f>IF(AA$4="X",'LI 11M - LPS'!AA125,0)</f>
        <v>0</v>
      </c>
    </row>
    <row r="27" spans="1:40" ht="15.75" thickBot="1" x14ac:dyDescent="0.3">
      <c r="A27" s="1"/>
      <c r="B27" s="32" t="s">
        <v>32</v>
      </c>
      <c r="C27" s="28">
        <f>SUM(C22:C26)</f>
        <v>0</v>
      </c>
      <c r="D27" s="23">
        <f t="shared" ref="D27:AA27" si="8">SUM(D22:D26)</f>
        <v>1614.5794960811611</v>
      </c>
      <c r="E27" s="23">
        <f t="shared" si="8"/>
        <v>4125.7979196559454</v>
      </c>
      <c r="F27" s="23">
        <f t="shared" si="8"/>
        <v>6574.1595592677268</v>
      </c>
      <c r="G27" s="23">
        <f t="shared" si="8"/>
        <v>14296.643058244645</v>
      </c>
      <c r="H27" s="23">
        <f t="shared" si="8"/>
        <v>64350.916390428625</v>
      </c>
      <c r="I27" s="23">
        <f t="shared" si="8"/>
        <v>151397.06870491925</v>
      </c>
      <c r="J27" s="23">
        <f t="shared" si="8"/>
        <v>244914.74967181828</v>
      </c>
      <c r="K27" s="23">
        <f t="shared" si="8"/>
        <v>314110.68557382573</v>
      </c>
      <c r="L27" s="23">
        <f t="shared" si="8"/>
        <v>349257.34552957502</v>
      </c>
      <c r="M27" s="23">
        <f t="shared" si="8"/>
        <v>402514.88011365058</v>
      </c>
      <c r="N27" s="23">
        <f t="shared" si="8"/>
        <v>499180.67617596081</v>
      </c>
      <c r="O27" s="23">
        <f t="shared" si="8"/>
        <v>609592.94715869182</v>
      </c>
      <c r="P27" s="23">
        <f t="shared" si="8"/>
        <v>700645.73835031327</v>
      </c>
      <c r="Q27" s="23">
        <f t="shared" si="8"/>
        <v>780988.21115813614</v>
      </c>
      <c r="R27" s="23">
        <f t="shared" si="8"/>
        <v>833445.74885968689</v>
      </c>
      <c r="S27" s="23">
        <f t="shared" si="8"/>
        <v>887292.3365210247</v>
      </c>
      <c r="T27" s="23">
        <f t="shared" si="8"/>
        <v>1022241.9915971737</v>
      </c>
      <c r="U27" s="23">
        <f t="shared" si="8"/>
        <v>1197251.5279746705</v>
      </c>
      <c r="V27" s="23">
        <f t="shared" si="8"/>
        <v>1356060.4165152314</v>
      </c>
      <c r="W27" s="23">
        <f t="shared" si="8"/>
        <v>1465209.2932491102</v>
      </c>
      <c r="X27" s="23">
        <f t="shared" si="8"/>
        <v>1523009.7122420194</v>
      </c>
      <c r="Y27" s="23">
        <f t="shared" si="8"/>
        <v>1598315.7080502214</v>
      </c>
      <c r="Z27" s="23">
        <f t="shared" si="8"/>
        <v>1706740.1572269667</v>
      </c>
      <c r="AA27" s="23">
        <f t="shared" si="8"/>
        <v>1817152.4282096976</v>
      </c>
    </row>
    <row r="28" spans="1:40" x14ac:dyDescent="0.25">
      <c r="A28" s="1"/>
      <c r="B28" s="1"/>
      <c r="C28" s="45"/>
      <c r="D28" s="45"/>
      <c r="E28" s="45"/>
      <c r="F28" s="45"/>
      <c r="G28" s="45"/>
      <c r="H28" s="45"/>
      <c r="I28" s="45"/>
      <c r="J28" s="45"/>
      <c r="K28" s="45"/>
      <c r="L28" s="45"/>
      <c r="M28" s="45"/>
      <c r="N28" s="45"/>
      <c r="O28" s="45"/>
      <c r="P28" s="45"/>
      <c r="Q28" s="45"/>
      <c r="R28" s="45"/>
      <c r="S28" s="45"/>
      <c r="T28" s="45"/>
      <c r="U28" s="45"/>
      <c r="V28" s="45"/>
      <c r="W28" s="45"/>
      <c r="X28" s="45"/>
      <c r="Y28" s="45"/>
      <c r="Z28" s="45"/>
      <c r="AA28" s="45"/>
    </row>
    <row r="29" spans="1:40" x14ac:dyDescent="0.25">
      <c r="A29" s="1"/>
      <c r="B29" s="1"/>
      <c r="C29" s="45"/>
      <c r="D29" s="45"/>
      <c r="E29" s="116"/>
      <c r="F29" s="45"/>
      <c r="G29" s="45"/>
      <c r="H29" s="45"/>
      <c r="I29" s="45"/>
      <c r="J29" s="45"/>
      <c r="K29" s="45"/>
      <c r="L29" s="45"/>
      <c r="M29" s="45"/>
      <c r="N29" s="45"/>
      <c r="O29" s="45"/>
      <c r="P29" s="45"/>
      <c r="Q29" s="45"/>
      <c r="R29" s="45"/>
      <c r="S29" s="45"/>
      <c r="T29" s="45"/>
      <c r="U29" s="45"/>
      <c r="V29" s="45"/>
      <c r="W29" s="45"/>
      <c r="X29" s="45"/>
      <c r="Y29" s="45"/>
      <c r="Z29" s="45"/>
      <c r="AA29" s="45"/>
    </row>
    <row r="30" spans="1:40" x14ac:dyDescent="0.25">
      <c r="A30" s="1"/>
      <c r="B30" s="1"/>
      <c r="C30" s="45"/>
      <c r="D30" s="45"/>
      <c r="E30" s="118"/>
      <c r="F30" s="119"/>
      <c r="G30" s="119"/>
      <c r="H30" s="119"/>
      <c r="I30" s="119"/>
      <c r="J30" s="45"/>
      <c r="K30" s="45"/>
      <c r="L30" s="45"/>
      <c r="M30" s="45"/>
      <c r="N30" s="45"/>
      <c r="O30" s="45"/>
      <c r="P30" s="45"/>
      <c r="Q30" s="45"/>
      <c r="R30" s="45"/>
      <c r="S30" s="45"/>
      <c r="T30" s="45"/>
      <c r="U30" s="45"/>
      <c r="V30" s="45"/>
      <c r="W30" s="45"/>
      <c r="X30" s="45"/>
      <c r="Y30" s="45"/>
      <c r="Z30" s="45"/>
      <c r="AA30" s="45"/>
    </row>
    <row r="31" spans="1:40" x14ac:dyDescent="0.25">
      <c r="A31" s="1"/>
      <c r="B31" s="1"/>
      <c r="C31" s="45"/>
      <c r="D31" s="45"/>
      <c r="E31" s="45"/>
      <c r="F31" s="45"/>
      <c r="G31" s="45"/>
      <c r="H31" s="45"/>
      <c r="I31" s="45"/>
      <c r="J31" s="45"/>
      <c r="K31" s="45"/>
      <c r="L31" s="45"/>
      <c r="M31" s="45"/>
      <c r="N31" s="45"/>
      <c r="O31" s="45"/>
      <c r="P31" s="45"/>
      <c r="Q31" s="45"/>
      <c r="R31" s="45"/>
      <c r="S31" s="45"/>
      <c r="T31" s="45"/>
      <c r="U31" s="45"/>
      <c r="V31" s="45"/>
      <c r="W31" s="45"/>
      <c r="X31" s="45"/>
      <c r="Y31" s="45"/>
      <c r="Z31" s="45"/>
      <c r="AA31" s="45"/>
    </row>
    <row r="32" spans="1:40" ht="15" hidden="1" customHeight="1" x14ac:dyDescent="0.25">
      <c r="A32" s="648" t="s">
        <v>39</v>
      </c>
      <c r="B32" s="648"/>
      <c r="C32" s="121" t="s">
        <v>203</v>
      </c>
      <c r="I32" s="122" t="s">
        <v>159</v>
      </c>
      <c r="AC32" s="121" t="s">
        <v>157</v>
      </c>
      <c r="AN32" s="121" t="s">
        <v>202</v>
      </c>
    </row>
    <row r="33" spans="1:49" ht="15" hidden="1" customHeight="1" thickBot="1" x14ac:dyDescent="0.3">
      <c r="A33" s="648"/>
      <c r="B33" s="648"/>
    </row>
    <row r="34" spans="1:49" ht="15.75" hidden="1" customHeight="1" thickBot="1" x14ac:dyDescent="0.3">
      <c r="A34" s="649"/>
      <c r="B34" s="649"/>
      <c r="C34" s="101">
        <f t="shared" ref="C34:AA34" si="9">C21</f>
        <v>45658</v>
      </c>
      <c r="D34" s="34">
        <f t="shared" si="9"/>
        <v>45689</v>
      </c>
      <c r="E34" s="21">
        <f t="shared" si="9"/>
        <v>45717</v>
      </c>
      <c r="F34" s="21">
        <f t="shared" si="9"/>
        <v>45748</v>
      </c>
      <c r="G34" s="21">
        <f t="shared" si="9"/>
        <v>45778</v>
      </c>
      <c r="H34" s="21">
        <f t="shared" si="9"/>
        <v>45809</v>
      </c>
      <c r="I34" s="21">
        <f t="shared" si="9"/>
        <v>45839</v>
      </c>
      <c r="J34" s="21">
        <f t="shared" si="9"/>
        <v>45870</v>
      </c>
      <c r="K34" s="21">
        <f t="shared" si="9"/>
        <v>45901</v>
      </c>
      <c r="L34" s="21">
        <f t="shared" si="9"/>
        <v>45931</v>
      </c>
      <c r="M34" s="21">
        <f t="shared" si="9"/>
        <v>45962</v>
      </c>
      <c r="N34" s="21">
        <f t="shared" si="9"/>
        <v>45992</v>
      </c>
      <c r="O34" s="21">
        <f t="shared" si="9"/>
        <v>46023</v>
      </c>
      <c r="P34" s="21">
        <f t="shared" si="9"/>
        <v>46054</v>
      </c>
      <c r="Q34" s="21">
        <f t="shared" si="9"/>
        <v>46082</v>
      </c>
      <c r="R34" s="21">
        <f t="shared" si="9"/>
        <v>46113</v>
      </c>
      <c r="S34" s="21">
        <f t="shared" si="9"/>
        <v>46143</v>
      </c>
      <c r="T34" s="21">
        <f t="shared" si="9"/>
        <v>46174</v>
      </c>
      <c r="U34" s="21">
        <f t="shared" si="9"/>
        <v>46204</v>
      </c>
      <c r="V34" s="21">
        <f t="shared" si="9"/>
        <v>46235</v>
      </c>
      <c r="W34" s="21">
        <f t="shared" si="9"/>
        <v>46266</v>
      </c>
      <c r="X34" s="21">
        <f t="shared" si="9"/>
        <v>46296</v>
      </c>
      <c r="Y34" s="21">
        <f t="shared" si="9"/>
        <v>46327</v>
      </c>
      <c r="Z34" s="21">
        <f t="shared" si="9"/>
        <v>46357</v>
      </c>
      <c r="AA34" s="21">
        <f t="shared" si="9"/>
        <v>46388</v>
      </c>
      <c r="AC34" s="20">
        <f t="shared" ref="AC34:AT34" si="10">C34</f>
        <v>45658</v>
      </c>
      <c r="AD34" s="20">
        <f t="shared" si="10"/>
        <v>45689</v>
      </c>
      <c r="AE34" s="20">
        <f t="shared" si="10"/>
        <v>45717</v>
      </c>
      <c r="AF34" s="20">
        <f t="shared" si="10"/>
        <v>45748</v>
      </c>
      <c r="AG34" s="20">
        <f t="shared" si="10"/>
        <v>45778</v>
      </c>
      <c r="AH34" s="20">
        <f t="shared" si="10"/>
        <v>45809</v>
      </c>
      <c r="AI34" s="20">
        <f t="shared" si="10"/>
        <v>45839</v>
      </c>
      <c r="AJ34" s="20">
        <f t="shared" si="10"/>
        <v>45870</v>
      </c>
      <c r="AK34" s="20">
        <f t="shared" si="10"/>
        <v>45901</v>
      </c>
      <c r="AL34" s="568">
        <f t="shared" si="10"/>
        <v>45931</v>
      </c>
      <c r="AM34" s="20">
        <f t="shared" si="10"/>
        <v>45962</v>
      </c>
      <c r="AN34" s="20">
        <f t="shared" si="10"/>
        <v>45992</v>
      </c>
      <c r="AO34" s="20">
        <f t="shared" si="10"/>
        <v>46023</v>
      </c>
      <c r="AP34" s="20">
        <f t="shared" si="10"/>
        <v>46054</v>
      </c>
      <c r="AQ34" s="20">
        <f t="shared" si="10"/>
        <v>46082</v>
      </c>
      <c r="AR34" s="20">
        <f t="shared" si="10"/>
        <v>46113</v>
      </c>
      <c r="AS34" s="20">
        <f t="shared" si="10"/>
        <v>46143</v>
      </c>
      <c r="AT34" s="20">
        <f t="shared" si="10"/>
        <v>46174</v>
      </c>
      <c r="AW34" t="s">
        <v>32</v>
      </c>
    </row>
    <row r="35" spans="1:49" hidden="1" x14ac:dyDescent="0.25">
      <c r="A35" s="651" t="s">
        <v>28</v>
      </c>
      <c r="B35" s="46" t="s">
        <v>37</v>
      </c>
      <c r="C35" s="126">
        <f>IF(AC38=0,0,AC35/SUM(AC35:AC36))</f>
        <v>0</v>
      </c>
      <c r="D35" s="126">
        <f t="shared" ref="D35:M35" si="11">IF(AD38=0,0,AD35/SUM(AD35:AD36))</f>
        <v>0</v>
      </c>
      <c r="E35" s="126">
        <f t="shared" si="11"/>
        <v>1</v>
      </c>
      <c r="F35" s="126">
        <f t="shared" si="11"/>
        <v>1</v>
      </c>
      <c r="G35" s="126">
        <f t="shared" si="11"/>
        <v>1</v>
      </c>
      <c r="H35" s="126">
        <f t="shared" si="11"/>
        <v>1</v>
      </c>
      <c r="I35" s="126">
        <f t="shared" si="11"/>
        <v>1</v>
      </c>
      <c r="J35" s="126">
        <f t="shared" si="11"/>
        <v>1</v>
      </c>
      <c r="K35" s="126">
        <f t="shared" si="11"/>
        <v>1</v>
      </c>
      <c r="L35" s="126">
        <f t="shared" si="11"/>
        <v>1</v>
      </c>
      <c r="M35" s="126">
        <f t="shared" si="11"/>
        <v>0</v>
      </c>
      <c r="N35" s="126">
        <f>IF(SUM(AN38:AT38)=0,0,SUM(AN35:AT35)/SUM(AN35:AT36))</f>
        <v>0</v>
      </c>
      <c r="O35" s="123"/>
      <c r="P35" s="123"/>
      <c r="Q35" s="123"/>
      <c r="R35" s="123"/>
      <c r="S35" s="123"/>
      <c r="T35" s="123"/>
      <c r="U35" s="123"/>
      <c r="V35" s="123"/>
      <c r="W35" s="123"/>
      <c r="X35" s="123"/>
      <c r="Y35" s="123"/>
      <c r="Z35" s="123"/>
      <c r="AA35" s="123"/>
      <c r="AC35" s="200"/>
      <c r="AD35" s="200"/>
      <c r="AE35" s="531">
        <v>190195</v>
      </c>
      <c r="AF35" s="531">
        <v>1423</v>
      </c>
      <c r="AG35" s="531">
        <v>42748</v>
      </c>
      <c r="AH35" s="531">
        <v>9090</v>
      </c>
      <c r="AI35" s="531">
        <v>754083</v>
      </c>
      <c r="AJ35" s="531">
        <v>-400898</v>
      </c>
      <c r="AK35" s="531">
        <v>840112</v>
      </c>
      <c r="AL35" s="531">
        <v>-260123</v>
      </c>
      <c r="AM35" s="528"/>
      <c r="AN35" s="529"/>
      <c r="AO35" s="528"/>
      <c r="AP35" s="528"/>
      <c r="AQ35" s="528"/>
      <c r="AR35" s="528"/>
      <c r="AS35" s="528"/>
      <c r="AT35" s="528"/>
      <c r="AW35" s="129">
        <f>SUM(AC35:AT35)</f>
        <v>1176630</v>
      </c>
    </row>
    <row r="36" spans="1:49" hidden="1" x14ac:dyDescent="0.25">
      <c r="A36" s="651"/>
      <c r="B36" s="43" t="s">
        <v>35</v>
      </c>
      <c r="C36" s="127">
        <f>IF(AC38=0,0,AC36/SUM(AC35:AC36))</f>
        <v>0</v>
      </c>
      <c r="D36" s="127">
        <f t="shared" ref="D36:M36" si="12">IF(AD38=0,0,AD36/SUM(AD35:AD36))</f>
        <v>0</v>
      </c>
      <c r="E36" s="127">
        <f t="shared" si="12"/>
        <v>0</v>
      </c>
      <c r="F36" s="127">
        <f t="shared" si="12"/>
        <v>0</v>
      </c>
      <c r="G36" s="127">
        <f t="shared" si="12"/>
        <v>0</v>
      </c>
      <c r="H36" s="127">
        <f t="shared" si="12"/>
        <v>0</v>
      </c>
      <c r="I36" s="127">
        <f t="shared" si="12"/>
        <v>0</v>
      </c>
      <c r="J36" s="127">
        <f t="shared" si="12"/>
        <v>0</v>
      </c>
      <c r="K36" s="127">
        <f t="shared" si="12"/>
        <v>0</v>
      </c>
      <c r="L36" s="127">
        <f t="shared" si="12"/>
        <v>0</v>
      </c>
      <c r="M36" s="127">
        <f t="shared" si="12"/>
        <v>0</v>
      </c>
      <c r="N36" s="127">
        <f>IF(SUM(AN38:AT38)=0,0,SUM(AN36:AT36)/SUM(AN35:AT36))</f>
        <v>0</v>
      </c>
      <c r="O36" s="124"/>
      <c r="P36" s="124"/>
      <c r="Q36" s="124"/>
      <c r="R36" s="124"/>
      <c r="S36" s="124"/>
      <c r="T36" s="124"/>
      <c r="U36" s="124"/>
      <c r="V36" s="124"/>
      <c r="W36" s="124"/>
      <c r="X36" s="124"/>
      <c r="Y36" s="124"/>
      <c r="Z36" s="124"/>
      <c r="AA36" s="124"/>
      <c r="AC36" s="200"/>
      <c r="AD36" s="200"/>
      <c r="AE36" s="531">
        <v>0</v>
      </c>
      <c r="AF36" s="531">
        <v>0</v>
      </c>
      <c r="AG36" s="531">
        <v>0</v>
      </c>
      <c r="AH36" s="531">
        <v>0</v>
      </c>
      <c r="AI36" s="531">
        <v>0</v>
      </c>
      <c r="AJ36" s="531">
        <v>0</v>
      </c>
      <c r="AK36" s="531">
        <v>0</v>
      </c>
      <c r="AL36" s="531">
        <v>0</v>
      </c>
      <c r="AM36" s="528"/>
      <c r="AN36" s="529"/>
      <c r="AO36" s="528"/>
      <c r="AP36" s="528"/>
      <c r="AQ36" s="528"/>
      <c r="AR36" s="528"/>
      <c r="AS36" s="528"/>
      <c r="AT36" s="528"/>
      <c r="AW36" s="129">
        <f t="shared" ref="AW36:AW54" si="13">SUM(AC36:AT36)</f>
        <v>0</v>
      </c>
    </row>
    <row r="37" spans="1:49" hidden="1" x14ac:dyDescent="0.25">
      <c r="A37" s="651"/>
      <c r="B37" s="134" t="s">
        <v>158</v>
      </c>
      <c r="C37" s="128"/>
      <c r="D37" s="128"/>
      <c r="E37" s="128"/>
      <c r="F37" s="128"/>
      <c r="G37" s="128"/>
      <c r="H37" s="128"/>
      <c r="I37" s="128"/>
      <c r="J37" s="128"/>
      <c r="K37" s="128"/>
      <c r="L37" s="128"/>
      <c r="M37" s="128"/>
      <c r="N37" s="128"/>
      <c r="O37" s="133"/>
      <c r="P37" s="133"/>
      <c r="Q37" s="133"/>
      <c r="R37" s="133"/>
      <c r="S37" s="133"/>
      <c r="T37" s="133"/>
      <c r="U37" s="133"/>
      <c r="V37" s="133"/>
      <c r="W37" s="133"/>
      <c r="X37" s="133"/>
      <c r="Y37" s="133"/>
      <c r="Z37" s="133"/>
      <c r="AA37" s="133"/>
      <c r="AC37" s="200"/>
      <c r="AD37" s="200"/>
      <c r="AE37" s="531"/>
      <c r="AF37" s="531">
        <v>83985</v>
      </c>
      <c r="AG37" s="531">
        <v>1568</v>
      </c>
      <c r="AH37" s="531"/>
      <c r="AI37" s="531">
        <v>-1568</v>
      </c>
      <c r="AJ37" s="531">
        <v>128769</v>
      </c>
      <c r="AK37" s="531"/>
      <c r="AL37" s="531"/>
      <c r="AM37" s="200"/>
      <c r="AN37" s="286"/>
      <c r="AO37" s="200"/>
      <c r="AP37" s="200"/>
      <c r="AQ37" s="200"/>
      <c r="AR37" s="200"/>
      <c r="AS37" s="200"/>
      <c r="AT37" s="200"/>
      <c r="AW37" s="129">
        <f t="shared" si="13"/>
        <v>212754</v>
      </c>
    </row>
    <row r="38" spans="1:49" s="47" customFormat="1" ht="15.75" hidden="1" thickBot="1" x14ac:dyDescent="0.3">
      <c r="A38" s="652"/>
      <c r="B38" s="132" t="s">
        <v>32</v>
      </c>
      <c r="C38" s="117">
        <f t="shared" ref="C38" si="14">SUM(C35:C36)</f>
        <v>0</v>
      </c>
      <c r="D38" s="117">
        <f t="shared" ref="D38:M38" si="15">SUM(D35:D36)</f>
        <v>0</v>
      </c>
      <c r="E38" s="117">
        <f t="shared" si="15"/>
        <v>1</v>
      </c>
      <c r="F38" s="117">
        <f t="shared" si="15"/>
        <v>1</v>
      </c>
      <c r="G38" s="117">
        <f t="shared" si="15"/>
        <v>1</v>
      </c>
      <c r="H38" s="117">
        <f t="shared" si="15"/>
        <v>1</v>
      </c>
      <c r="I38" s="117">
        <f t="shared" si="15"/>
        <v>1</v>
      </c>
      <c r="J38" s="117">
        <f t="shared" si="15"/>
        <v>1</v>
      </c>
      <c r="K38" s="117">
        <f t="shared" si="15"/>
        <v>1</v>
      </c>
      <c r="L38" s="117">
        <f t="shared" si="15"/>
        <v>1</v>
      </c>
      <c r="M38" s="117">
        <f t="shared" si="15"/>
        <v>0</v>
      </c>
      <c r="N38" s="117">
        <f>SUM(N35:N36)</f>
        <v>0</v>
      </c>
      <c r="O38" s="125"/>
      <c r="P38" s="125"/>
      <c r="Q38" s="125"/>
      <c r="R38" s="125"/>
      <c r="S38" s="125"/>
      <c r="T38" s="125"/>
      <c r="U38" s="125"/>
      <c r="V38" s="125"/>
      <c r="W38" s="125"/>
      <c r="X38" s="125"/>
      <c r="Y38" s="125"/>
      <c r="Z38" s="125"/>
      <c r="AA38" s="125"/>
      <c r="AC38" s="130">
        <f t="shared" ref="AC38:AM38" si="16">SUM(AC35:AC37)</f>
        <v>0</v>
      </c>
      <c r="AD38" s="130">
        <f t="shared" si="16"/>
        <v>0</v>
      </c>
      <c r="AE38" s="532">
        <f t="shared" si="16"/>
        <v>190195</v>
      </c>
      <c r="AF38" s="532">
        <f t="shared" si="16"/>
        <v>85408</v>
      </c>
      <c r="AG38" s="532">
        <f t="shared" si="16"/>
        <v>44316</v>
      </c>
      <c r="AH38" s="130">
        <f t="shared" si="16"/>
        <v>9090</v>
      </c>
      <c r="AI38" s="130">
        <f t="shared" si="16"/>
        <v>752515</v>
      </c>
      <c r="AJ38" s="130">
        <f t="shared" si="16"/>
        <v>-272129</v>
      </c>
      <c r="AK38" s="532">
        <f t="shared" si="16"/>
        <v>840112</v>
      </c>
      <c r="AL38" s="532">
        <f t="shared" si="16"/>
        <v>-260123</v>
      </c>
      <c r="AM38" s="130">
        <f t="shared" si="16"/>
        <v>0</v>
      </c>
      <c r="AN38" s="131">
        <f>SUM(AN35:AN37)</f>
        <v>0</v>
      </c>
      <c r="AO38" s="130">
        <f t="shared" ref="AO38:AT38" si="17">SUM(AO35:AO37)</f>
        <v>0</v>
      </c>
      <c r="AP38" s="130">
        <f t="shared" si="17"/>
        <v>0</v>
      </c>
      <c r="AQ38" s="130">
        <f t="shared" si="17"/>
        <v>0</v>
      </c>
      <c r="AR38" s="130">
        <f t="shared" si="17"/>
        <v>0</v>
      </c>
      <c r="AS38" s="130">
        <f t="shared" si="17"/>
        <v>0</v>
      </c>
      <c r="AT38" s="130">
        <f t="shared" si="17"/>
        <v>0</v>
      </c>
      <c r="AW38" s="130">
        <f t="shared" si="13"/>
        <v>1389384</v>
      </c>
    </row>
    <row r="39" spans="1:49" hidden="1" x14ac:dyDescent="0.25">
      <c r="A39" s="650" t="s">
        <v>29</v>
      </c>
      <c r="B39" s="44" t="s">
        <v>37</v>
      </c>
      <c r="C39" s="126">
        <f>IF(AC42=0,0,AC39/SUM(AC39:AC40))</f>
        <v>0</v>
      </c>
      <c r="D39" s="126">
        <f t="shared" ref="D39:M39" si="18">IF(AD42=0,0,AD39/SUM(AD39:AD40))</f>
        <v>0</v>
      </c>
      <c r="E39" s="126">
        <f t="shared" si="18"/>
        <v>1</v>
      </c>
      <c r="F39" s="126">
        <f t="shared" si="18"/>
        <v>1</v>
      </c>
      <c r="G39" s="126">
        <f t="shared" si="18"/>
        <v>1</v>
      </c>
      <c r="H39" s="126">
        <f t="shared" si="18"/>
        <v>1</v>
      </c>
      <c r="I39" s="126">
        <f t="shared" si="18"/>
        <v>1</v>
      </c>
      <c r="J39" s="126">
        <f t="shared" si="18"/>
        <v>1</v>
      </c>
      <c r="K39" s="126">
        <f t="shared" si="18"/>
        <v>1</v>
      </c>
      <c r="L39" s="126">
        <f t="shared" si="18"/>
        <v>1</v>
      </c>
      <c r="M39" s="126">
        <f t="shared" si="18"/>
        <v>0</v>
      </c>
      <c r="N39" s="126">
        <f>IF(SUM(AN42:AT42)=0,0,SUM(AN39:AT39)/SUM(AN39:AT40))</f>
        <v>0</v>
      </c>
      <c r="O39" s="123"/>
      <c r="P39" s="123"/>
      <c r="Q39" s="123"/>
      <c r="R39" s="123"/>
      <c r="S39" s="123"/>
      <c r="T39" s="123"/>
      <c r="U39" s="123"/>
      <c r="V39" s="123"/>
      <c r="W39" s="123"/>
      <c r="X39" s="123"/>
      <c r="Y39" s="123"/>
      <c r="Z39" s="123"/>
      <c r="AA39" s="123"/>
      <c r="AC39" s="200"/>
      <c r="AD39" s="200"/>
      <c r="AE39" s="531">
        <v>337728</v>
      </c>
      <c r="AF39" s="531">
        <v>108363</v>
      </c>
      <c r="AG39" s="531">
        <v>3803976</v>
      </c>
      <c r="AH39" s="531">
        <v>4504863</v>
      </c>
      <c r="AI39" s="531">
        <v>936661</v>
      </c>
      <c r="AJ39" s="531">
        <v>2743070</v>
      </c>
      <c r="AK39" s="531">
        <v>665173</v>
      </c>
      <c r="AL39" s="531">
        <v>2112741</v>
      </c>
      <c r="AM39" s="528"/>
      <c r="AN39" s="529"/>
      <c r="AO39" s="528"/>
      <c r="AP39" s="528"/>
      <c r="AQ39" s="528"/>
      <c r="AR39" s="528"/>
      <c r="AS39" s="528"/>
      <c r="AT39" s="528"/>
      <c r="AW39" s="129">
        <f t="shared" si="13"/>
        <v>15212575</v>
      </c>
    </row>
    <row r="40" spans="1:49" hidden="1" x14ac:dyDescent="0.25">
      <c r="A40" s="651"/>
      <c r="B40" s="43" t="s">
        <v>35</v>
      </c>
      <c r="C40" s="127">
        <f>IF(AC42=0,0,AC40/SUM(AC39:AC40))</f>
        <v>0</v>
      </c>
      <c r="D40" s="127">
        <f t="shared" ref="D40:M40" si="19">IF(AD42=0,0,AD40/SUM(AD39:AD40))</f>
        <v>0</v>
      </c>
      <c r="E40" s="127">
        <f t="shared" si="19"/>
        <v>0</v>
      </c>
      <c r="F40" s="127">
        <f t="shared" si="19"/>
        <v>0</v>
      </c>
      <c r="G40" s="127">
        <f t="shared" si="19"/>
        <v>0</v>
      </c>
      <c r="H40" s="127">
        <f t="shared" si="19"/>
        <v>0</v>
      </c>
      <c r="I40" s="127">
        <f t="shared" si="19"/>
        <v>0</v>
      </c>
      <c r="J40" s="127">
        <f t="shared" si="19"/>
        <v>0</v>
      </c>
      <c r="K40" s="127">
        <f t="shared" si="19"/>
        <v>0</v>
      </c>
      <c r="L40" s="127">
        <f t="shared" si="19"/>
        <v>0</v>
      </c>
      <c r="M40" s="127">
        <f t="shared" si="19"/>
        <v>0</v>
      </c>
      <c r="N40" s="127">
        <f>IF(SUM(AN42:AT42)=0,0,SUM(AN40:AT40)/SUM(AN39:AT40))</f>
        <v>0</v>
      </c>
      <c r="O40" s="124"/>
      <c r="P40" s="124"/>
      <c r="Q40" s="124"/>
      <c r="R40" s="124"/>
      <c r="S40" s="124"/>
      <c r="T40" s="124"/>
      <c r="U40" s="124"/>
      <c r="V40" s="124"/>
      <c r="W40" s="124"/>
      <c r="X40" s="124"/>
      <c r="Y40" s="124"/>
      <c r="Z40" s="124"/>
      <c r="AA40" s="124"/>
      <c r="AC40" s="200"/>
      <c r="AD40" s="200"/>
      <c r="AE40" s="531">
        <v>0</v>
      </c>
      <c r="AF40" s="531">
        <v>0</v>
      </c>
      <c r="AG40" s="531">
        <v>0</v>
      </c>
      <c r="AH40" s="531">
        <v>0</v>
      </c>
      <c r="AI40" s="531">
        <v>0</v>
      </c>
      <c r="AJ40" s="531">
        <v>0</v>
      </c>
      <c r="AK40" s="531">
        <v>0</v>
      </c>
      <c r="AL40" s="531">
        <v>0</v>
      </c>
      <c r="AM40" s="528"/>
      <c r="AN40" s="529"/>
      <c r="AO40" s="528"/>
      <c r="AP40" s="528"/>
      <c r="AQ40" s="528"/>
      <c r="AR40" s="528"/>
      <c r="AS40" s="528"/>
      <c r="AT40" s="528"/>
      <c r="AW40" s="129">
        <f t="shared" si="13"/>
        <v>0</v>
      </c>
    </row>
    <row r="41" spans="1:49" hidden="1" x14ac:dyDescent="0.25">
      <c r="A41" s="651"/>
      <c r="B41" s="134" t="s">
        <v>158</v>
      </c>
      <c r="C41" s="128"/>
      <c r="D41" s="128"/>
      <c r="E41" s="128"/>
      <c r="F41" s="128"/>
      <c r="G41" s="128"/>
      <c r="H41" s="128"/>
      <c r="I41" s="128"/>
      <c r="J41" s="128"/>
      <c r="K41" s="128"/>
      <c r="L41" s="128"/>
      <c r="M41" s="128"/>
      <c r="N41" s="128"/>
      <c r="O41" s="133"/>
      <c r="P41" s="133"/>
      <c r="Q41" s="133"/>
      <c r="R41" s="133"/>
      <c r="S41" s="133"/>
      <c r="T41" s="133"/>
      <c r="U41" s="133"/>
      <c r="V41" s="133"/>
      <c r="W41" s="133"/>
      <c r="X41" s="133"/>
      <c r="Y41" s="133"/>
      <c r="Z41" s="133"/>
      <c r="AA41" s="133"/>
      <c r="AC41" s="200"/>
      <c r="AD41" s="200"/>
      <c r="AE41" s="531"/>
      <c r="AF41" s="531">
        <v>65273</v>
      </c>
      <c r="AG41" s="531">
        <v>0</v>
      </c>
      <c r="AH41" s="531"/>
      <c r="AI41" s="531">
        <v>1426496</v>
      </c>
      <c r="AJ41" s="531"/>
      <c r="AK41" s="531"/>
      <c r="AL41" s="531"/>
      <c r="AM41" s="200"/>
      <c r="AN41" s="286"/>
      <c r="AO41" s="200"/>
      <c r="AP41" s="200"/>
      <c r="AQ41" s="200"/>
      <c r="AR41" s="200"/>
      <c r="AS41" s="200"/>
      <c r="AT41" s="200"/>
      <c r="AW41" s="129">
        <f t="shared" si="13"/>
        <v>1491769</v>
      </c>
    </row>
    <row r="42" spans="1:49" s="47" customFormat="1" ht="15.75" hidden="1" thickBot="1" x14ac:dyDescent="0.3">
      <c r="A42" s="652"/>
      <c r="B42" s="132" t="s">
        <v>32</v>
      </c>
      <c r="C42" s="117">
        <f t="shared" ref="C42" si="20">SUM(C39:C40)</f>
        <v>0</v>
      </c>
      <c r="D42" s="117">
        <f t="shared" ref="D42:M42" si="21">SUM(D39:D40)</f>
        <v>0</v>
      </c>
      <c r="E42" s="117">
        <f t="shared" si="21"/>
        <v>1</v>
      </c>
      <c r="F42" s="117">
        <f t="shared" si="21"/>
        <v>1</v>
      </c>
      <c r="G42" s="117">
        <f t="shared" si="21"/>
        <v>1</v>
      </c>
      <c r="H42" s="117">
        <f t="shared" si="21"/>
        <v>1</v>
      </c>
      <c r="I42" s="117">
        <f t="shared" si="21"/>
        <v>1</v>
      </c>
      <c r="J42" s="117">
        <f t="shared" si="21"/>
        <v>1</v>
      </c>
      <c r="K42" s="117">
        <f t="shared" si="21"/>
        <v>1</v>
      </c>
      <c r="L42" s="117">
        <f t="shared" si="21"/>
        <v>1</v>
      </c>
      <c r="M42" s="117">
        <f t="shared" si="21"/>
        <v>0</v>
      </c>
      <c r="N42" s="117">
        <f>SUM(N39:N40)</f>
        <v>0</v>
      </c>
      <c r="O42" s="125"/>
      <c r="P42" s="125"/>
      <c r="Q42" s="125"/>
      <c r="R42" s="125"/>
      <c r="S42" s="125"/>
      <c r="T42" s="125"/>
      <c r="U42" s="125"/>
      <c r="V42" s="125"/>
      <c r="W42" s="125"/>
      <c r="X42" s="125"/>
      <c r="Y42" s="125"/>
      <c r="Z42" s="125"/>
      <c r="AA42" s="125"/>
      <c r="AC42" s="130">
        <f t="shared" ref="AC42:AM42" si="22">SUM(AC39:AC41)</f>
        <v>0</v>
      </c>
      <c r="AD42" s="130">
        <f t="shared" si="22"/>
        <v>0</v>
      </c>
      <c r="AE42" s="532">
        <f t="shared" si="22"/>
        <v>337728</v>
      </c>
      <c r="AF42" s="532">
        <f t="shared" si="22"/>
        <v>173636</v>
      </c>
      <c r="AG42" s="532">
        <f t="shared" si="22"/>
        <v>3803976</v>
      </c>
      <c r="AH42" s="130">
        <f t="shared" si="22"/>
        <v>4504863</v>
      </c>
      <c r="AI42" s="130">
        <f t="shared" si="22"/>
        <v>2363157</v>
      </c>
      <c r="AJ42" s="130">
        <f t="shared" si="22"/>
        <v>2743070</v>
      </c>
      <c r="AK42" s="532">
        <f t="shared" si="22"/>
        <v>665173</v>
      </c>
      <c r="AL42" s="532">
        <f t="shared" si="22"/>
        <v>2112741</v>
      </c>
      <c r="AM42" s="130">
        <f t="shared" si="22"/>
        <v>0</v>
      </c>
      <c r="AN42" s="131">
        <f>SUM(AN39:AN41)</f>
        <v>0</v>
      </c>
      <c r="AO42" s="130">
        <f t="shared" ref="AO42:AT42" si="23">SUM(AO39:AO41)</f>
        <v>0</v>
      </c>
      <c r="AP42" s="130">
        <f t="shared" si="23"/>
        <v>0</v>
      </c>
      <c r="AQ42" s="130">
        <f t="shared" si="23"/>
        <v>0</v>
      </c>
      <c r="AR42" s="130">
        <f t="shared" si="23"/>
        <v>0</v>
      </c>
      <c r="AS42" s="130">
        <f t="shared" si="23"/>
        <v>0</v>
      </c>
      <c r="AT42" s="130">
        <f t="shared" si="23"/>
        <v>0</v>
      </c>
      <c r="AW42" s="130">
        <f t="shared" si="13"/>
        <v>16704344</v>
      </c>
    </row>
    <row r="43" spans="1:49" hidden="1" x14ac:dyDescent="0.25">
      <c r="A43" s="650" t="s">
        <v>30</v>
      </c>
      <c r="B43" s="44" t="s">
        <v>37</v>
      </c>
      <c r="C43" s="126">
        <f>IF(AC46=0,0,AC43/SUM(AC43:AC44))</f>
        <v>0</v>
      </c>
      <c r="D43" s="126">
        <f t="shared" ref="D43:M43" si="24">IF(AD46=0,0,AD43/SUM(AD43:AD44))</f>
        <v>0</v>
      </c>
      <c r="E43" s="126">
        <f t="shared" si="24"/>
        <v>0.21077922555427653</v>
      </c>
      <c r="F43" s="126">
        <f t="shared" si="24"/>
        <v>0</v>
      </c>
      <c r="G43" s="126">
        <f t="shared" si="24"/>
        <v>1</v>
      </c>
      <c r="H43" s="126">
        <f t="shared" si="24"/>
        <v>1</v>
      </c>
      <c r="I43" s="126">
        <f t="shared" si="24"/>
        <v>0.98378736026844305</v>
      </c>
      <c r="J43" s="126">
        <f t="shared" si="24"/>
        <v>1</v>
      </c>
      <c r="K43" s="126">
        <f t="shared" si="24"/>
        <v>1</v>
      </c>
      <c r="L43" s="126">
        <f t="shared" si="24"/>
        <v>1</v>
      </c>
      <c r="M43" s="126">
        <f t="shared" si="24"/>
        <v>0</v>
      </c>
      <c r="N43" s="126">
        <f>IF(SUM(AN46:AT46)=0,0,SUM(AN43:AT43)/SUM(AN43:AT44))</f>
        <v>0</v>
      </c>
      <c r="O43" s="123"/>
      <c r="P43" s="123"/>
      <c r="Q43" s="123"/>
      <c r="R43" s="123"/>
      <c r="S43" s="123"/>
      <c r="T43" s="123"/>
      <c r="U43" s="123"/>
      <c r="V43" s="123"/>
      <c r="W43" s="123"/>
      <c r="X43" s="123"/>
      <c r="Y43" s="123"/>
      <c r="Z43" s="123"/>
      <c r="AA43" s="123"/>
      <c r="AC43" s="200"/>
      <c r="AD43" s="200"/>
      <c r="AE43" s="531">
        <v>149050</v>
      </c>
      <c r="AF43" s="531"/>
      <c r="AG43" s="531">
        <v>197924</v>
      </c>
      <c r="AH43" s="531">
        <v>736034</v>
      </c>
      <c r="AI43" s="531">
        <v>2434007</v>
      </c>
      <c r="AJ43" s="531">
        <v>557513</v>
      </c>
      <c r="AK43" s="531">
        <v>-369131</v>
      </c>
      <c r="AL43" s="531">
        <v>1026285</v>
      </c>
      <c r="AM43" s="528"/>
      <c r="AN43" s="529"/>
      <c r="AO43" s="528"/>
      <c r="AP43" s="528"/>
      <c r="AQ43" s="528"/>
      <c r="AR43" s="528"/>
      <c r="AS43" s="528"/>
      <c r="AT43" s="528"/>
      <c r="AW43" s="129">
        <f t="shared" si="13"/>
        <v>4731682</v>
      </c>
    </row>
    <row r="44" spans="1:49" hidden="1" x14ac:dyDescent="0.25">
      <c r="A44" s="651"/>
      <c r="B44" s="43" t="s">
        <v>35</v>
      </c>
      <c r="C44" s="127">
        <f>IF(AC46=0,0,AC44/SUM(AC43:AC44))</f>
        <v>0</v>
      </c>
      <c r="D44" s="127">
        <f t="shared" ref="D44:M44" si="25">IF(AD46=0,0,AD44/SUM(AD43:AD44))</f>
        <v>0</v>
      </c>
      <c r="E44" s="127">
        <f t="shared" si="25"/>
        <v>0.78922077444572347</v>
      </c>
      <c r="F44" s="127">
        <f t="shared" si="25"/>
        <v>0</v>
      </c>
      <c r="G44" s="127">
        <f t="shared" si="25"/>
        <v>0</v>
      </c>
      <c r="H44" s="127">
        <f t="shared" si="25"/>
        <v>0</v>
      </c>
      <c r="I44" s="127">
        <f t="shared" si="25"/>
        <v>1.6212639731556969E-2</v>
      </c>
      <c r="J44" s="127">
        <f t="shared" si="25"/>
        <v>0</v>
      </c>
      <c r="K44" s="127">
        <f t="shared" si="25"/>
        <v>0</v>
      </c>
      <c r="L44" s="127">
        <f t="shared" si="25"/>
        <v>0</v>
      </c>
      <c r="M44" s="127">
        <f t="shared" si="25"/>
        <v>0</v>
      </c>
      <c r="N44" s="127">
        <f>IF(SUM(AN46:AT46)=0,0,SUM(AN44:AT44)/SUM(AN43:AT44))</f>
        <v>0</v>
      </c>
      <c r="O44" s="124"/>
      <c r="P44" s="124"/>
      <c r="Q44" s="124"/>
      <c r="R44" s="124"/>
      <c r="S44" s="124"/>
      <c r="T44" s="124"/>
      <c r="U44" s="124"/>
      <c r="V44" s="124"/>
      <c r="W44" s="124"/>
      <c r="X44" s="124"/>
      <c r="Y44" s="124"/>
      <c r="Z44" s="124"/>
      <c r="AA44" s="124"/>
      <c r="AC44" s="200"/>
      <c r="AD44" s="200"/>
      <c r="AE44" s="531">
        <v>558088</v>
      </c>
      <c r="AF44" s="531"/>
      <c r="AG44" s="531">
        <v>0</v>
      </c>
      <c r="AH44" s="531">
        <v>0</v>
      </c>
      <c r="AI44" s="531">
        <v>40112</v>
      </c>
      <c r="AJ44" s="531">
        <v>0</v>
      </c>
      <c r="AK44" s="531">
        <v>0</v>
      </c>
      <c r="AL44" s="531">
        <v>0</v>
      </c>
      <c r="AM44" s="528"/>
      <c r="AN44" s="529"/>
      <c r="AO44" s="528"/>
      <c r="AP44" s="528"/>
      <c r="AQ44" s="528"/>
      <c r="AR44" s="528"/>
      <c r="AS44" s="528"/>
      <c r="AT44" s="528"/>
      <c r="AW44" s="129">
        <f t="shared" si="13"/>
        <v>598200</v>
      </c>
    </row>
    <row r="45" spans="1:49" hidden="1" x14ac:dyDescent="0.25">
      <c r="A45" s="651"/>
      <c r="B45" s="134" t="s">
        <v>158</v>
      </c>
      <c r="C45" s="128"/>
      <c r="D45" s="128"/>
      <c r="E45" s="128"/>
      <c r="F45" s="128"/>
      <c r="G45" s="128"/>
      <c r="H45" s="128"/>
      <c r="I45" s="128"/>
      <c r="J45" s="128"/>
      <c r="K45" s="128"/>
      <c r="L45" s="128"/>
      <c r="M45" s="128"/>
      <c r="N45" s="128"/>
      <c r="O45" s="133"/>
      <c r="P45" s="133"/>
      <c r="Q45" s="133"/>
      <c r="R45" s="133"/>
      <c r="S45" s="133"/>
      <c r="T45" s="133"/>
      <c r="U45" s="133"/>
      <c r="V45" s="133"/>
      <c r="W45" s="133"/>
      <c r="X45" s="133"/>
      <c r="Y45" s="133"/>
      <c r="Z45" s="133"/>
      <c r="AA45" s="133"/>
      <c r="AC45" s="200"/>
      <c r="AD45" s="200"/>
      <c r="AE45" s="531"/>
      <c r="AF45" s="531"/>
      <c r="AG45" s="531">
        <v>0</v>
      </c>
      <c r="AH45" s="531"/>
      <c r="AI45" s="531"/>
      <c r="AJ45" s="531"/>
      <c r="AK45" s="531"/>
      <c r="AL45" s="531"/>
      <c r="AM45" s="200"/>
      <c r="AN45" s="286"/>
      <c r="AO45" s="200"/>
      <c r="AP45" s="200"/>
      <c r="AQ45" s="200"/>
      <c r="AR45" s="200"/>
      <c r="AS45" s="200"/>
      <c r="AT45" s="200"/>
      <c r="AW45" s="129">
        <f t="shared" si="13"/>
        <v>0</v>
      </c>
    </row>
    <row r="46" spans="1:49" s="47" customFormat="1" ht="15.75" hidden="1" thickBot="1" x14ac:dyDescent="0.3">
      <c r="A46" s="652"/>
      <c r="B46" s="132" t="s">
        <v>32</v>
      </c>
      <c r="C46" s="117">
        <f t="shared" ref="C46" si="26">SUM(C43:C44)</f>
        <v>0</v>
      </c>
      <c r="D46" s="117">
        <f t="shared" ref="D46:M46" si="27">SUM(D43:D44)</f>
        <v>0</v>
      </c>
      <c r="E46" s="117">
        <f t="shared" si="27"/>
        <v>1</v>
      </c>
      <c r="F46" s="117">
        <f t="shared" si="27"/>
        <v>0</v>
      </c>
      <c r="G46" s="117">
        <f t="shared" si="27"/>
        <v>1</v>
      </c>
      <c r="H46" s="117">
        <f t="shared" si="27"/>
        <v>1</v>
      </c>
      <c r="I46" s="117">
        <f t="shared" si="27"/>
        <v>1</v>
      </c>
      <c r="J46" s="117">
        <f t="shared" si="27"/>
        <v>1</v>
      </c>
      <c r="K46" s="117">
        <f t="shared" si="27"/>
        <v>1</v>
      </c>
      <c r="L46" s="117">
        <f t="shared" si="27"/>
        <v>1</v>
      </c>
      <c r="M46" s="117">
        <f t="shared" si="27"/>
        <v>0</v>
      </c>
      <c r="N46" s="117">
        <f>SUM(N43:N44)</f>
        <v>0</v>
      </c>
      <c r="O46" s="125"/>
      <c r="P46" s="125"/>
      <c r="Q46" s="125"/>
      <c r="R46" s="125"/>
      <c r="S46" s="125"/>
      <c r="T46" s="125"/>
      <c r="U46" s="125"/>
      <c r="V46" s="125"/>
      <c r="W46" s="125"/>
      <c r="X46" s="125"/>
      <c r="Y46" s="125"/>
      <c r="Z46" s="125"/>
      <c r="AA46" s="125"/>
      <c r="AC46" s="130">
        <f t="shared" ref="AC46:AM46" si="28">SUM(AC43:AC45)</f>
        <v>0</v>
      </c>
      <c r="AD46" s="130">
        <f t="shared" si="28"/>
        <v>0</v>
      </c>
      <c r="AE46" s="532">
        <f t="shared" si="28"/>
        <v>707138</v>
      </c>
      <c r="AF46" s="532">
        <f t="shared" si="28"/>
        <v>0</v>
      </c>
      <c r="AG46" s="532">
        <f t="shared" si="28"/>
        <v>197924</v>
      </c>
      <c r="AH46" s="130">
        <f t="shared" si="28"/>
        <v>736034</v>
      </c>
      <c r="AI46" s="130">
        <f t="shared" si="28"/>
        <v>2474119</v>
      </c>
      <c r="AJ46" s="130">
        <f t="shared" si="28"/>
        <v>557513</v>
      </c>
      <c r="AK46" s="532">
        <f t="shared" si="28"/>
        <v>-369131</v>
      </c>
      <c r="AL46" s="532">
        <f t="shared" si="28"/>
        <v>1026285</v>
      </c>
      <c r="AM46" s="130">
        <f t="shared" si="28"/>
        <v>0</v>
      </c>
      <c r="AN46" s="131">
        <f>SUM(AN43:AN45)</f>
        <v>0</v>
      </c>
      <c r="AO46" s="130">
        <f t="shared" ref="AO46:AT46" si="29">SUM(AO43:AO45)</f>
        <v>0</v>
      </c>
      <c r="AP46" s="130">
        <f t="shared" si="29"/>
        <v>0</v>
      </c>
      <c r="AQ46" s="130">
        <f t="shared" si="29"/>
        <v>0</v>
      </c>
      <c r="AR46" s="130">
        <f t="shared" si="29"/>
        <v>0</v>
      </c>
      <c r="AS46" s="130">
        <f t="shared" si="29"/>
        <v>0</v>
      </c>
      <c r="AT46" s="130">
        <f t="shared" si="29"/>
        <v>0</v>
      </c>
      <c r="AW46" s="130">
        <f t="shared" si="13"/>
        <v>5329882</v>
      </c>
    </row>
    <row r="47" spans="1:49" hidden="1" x14ac:dyDescent="0.25">
      <c r="A47" s="650" t="s">
        <v>31</v>
      </c>
      <c r="B47" s="44" t="s">
        <v>37</v>
      </c>
      <c r="C47" s="126">
        <f>IF(AC50=0,0,AC47/SUM(AC47:AC48))</f>
        <v>0</v>
      </c>
      <c r="D47" s="126">
        <f t="shared" ref="D47:M47" si="30">IF(AD50=0,0,AD47/SUM(AD47:AD48))</f>
        <v>0</v>
      </c>
      <c r="E47" s="126">
        <f t="shared" si="30"/>
        <v>1</v>
      </c>
      <c r="F47" s="126">
        <f t="shared" si="30"/>
        <v>0</v>
      </c>
      <c r="G47" s="126">
        <f t="shared" si="30"/>
        <v>0</v>
      </c>
      <c r="H47" s="126">
        <f t="shared" si="30"/>
        <v>1</v>
      </c>
      <c r="I47" s="126">
        <f t="shared" si="30"/>
        <v>0</v>
      </c>
      <c r="J47" s="126">
        <f t="shared" si="30"/>
        <v>0</v>
      </c>
      <c r="K47" s="126">
        <f t="shared" si="30"/>
        <v>0</v>
      </c>
      <c r="L47" s="126">
        <f t="shared" si="30"/>
        <v>0</v>
      </c>
      <c r="M47" s="126">
        <f t="shared" si="30"/>
        <v>0</v>
      </c>
      <c r="N47" s="126">
        <f>IF(SUM(AN50:AT50)=0,0,SUM(AN47:AT47)/SUM(AN47:AT48))</f>
        <v>0</v>
      </c>
      <c r="O47" s="123"/>
      <c r="P47" s="123"/>
      <c r="Q47" s="123"/>
      <c r="R47" s="123"/>
      <c r="S47" s="123"/>
      <c r="T47" s="123"/>
      <c r="U47" s="123"/>
      <c r="V47" s="123"/>
      <c r="W47" s="123"/>
      <c r="X47" s="123"/>
      <c r="Y47" s="123"/>
      <c r="Z47" s="123"/>
      <c r="AA47" s="123"/>
      <c r="AC47" s="200"/>
      <c r="AD47" s="200"/>
      <c r="AE47" s="531">
        <v>380181</v>
      </c>
      <c r="AF47" s="531"/>
      <c r="AG47" s="531">
        <v>0</v>
      </c>
      <c r="AH47" s="531">
        <v>19276</v>
      </c>
      <c r="AI47" s="531">
        <v>0</v>
      </c>
      <c r="AJ47" s="528">
        <v>0</v>
      </c>
      <c r="AK47" s="531">
        <v>0</v>
      </c>
      <c r="AL47" s="531">
        <v>0</v>
      </c>
      <c r="AM47" s="528"/>
      <c r="AN47" s="529"/>
      <c r="AO47" s="528"/>
      <c r="AP47" s="528"/>
      <c r="AQ47" s="528"/>
      <c r="AR47" s="528"/>
      <c r="AS47" s="528"/>
      <c r="AT47" s="528"/>
      <c r="AW47" s="129">
        <f t="shared" si="13"/>
        <v>399457</v>
      </c>
    </row>
    <row r="48" spans="1:49" hidden="1" x14ac:dyDescent="0.25">
      <c r="A48" s="651"/>
      <c r="B48" s="43" t="s">
        <v>35</v>
      </c>
      <c r="C48" s="127">
        <f>IF(AC50=0,0,AC48/SUM(AC47:AC48))</f>
        <v>0</v>
      </c>
      <c r="D48" s="127">
        <f t="shared" ref="D48:M48" si="31">IF(AD50=0,0,AD48/SUM(AD47:AD48))</f>
        <v>0</v>
      </c>
      <c r="E48" s="127">
        <f t="shared" si="31"/>
        <v>0</v>
      </c>
      <c r="F48" s="127">
        <f t="shared" si="31"/>
        <v>0</v>
      </c>
      <c r="G48" s="127">
        <f t="shared" si="31"/>
        <v>0</v>
      </c>
      <c r="H48" s="127">
        <f t="shared" si="31"/>
        <v>0</v>
      </c>
      <c r="I48" s="127">
        <f t="shared" si="31"/>
        <v>0</v>
      </c>
      <c r="J48" s="127">
        <f t="shared" si="31"/>
        <v>0</v>
      </c>
      <c r="K48" s="127">
        <f t="shared" si="31"/>
        <v>0</v>
      </c>
      <c r="L48" s="127">
        <f t="shared" si="31"/>
        <v>0</v>
      </c>
      <c r="M48" s="127">
        <f t="shared" si="31"/>
        <v>0</v>
      </c>
      <c r="N48" s="127">
        <f>IF(SUM(AN50:AT50)=0,0,SUM(AN48:AT48)/SUM(AN47:AT48))</f>
        <v>0</v>
      </c>
      <c r="O48" s="124"/>
      <c r="P48" s="124"/>
      <c r="Q48" s="124"/>
      <c r="R48" s="124"/>
      <c r="S48" s="124"/>
      <c r="T48" s="124"/>
      <c r="U48" s="124"/>
      <c r="V48" s="124"/>
      <c r="W48" s="124"/>
      <c r="X48" s="124"/>
      <c r="Y48" s="124"/>
      <c r="Z48" s="124"/>
      <c r="AA48" s="124"/>
      <c r="AC48" s="200"/>
      <c r="AD48" s="200"/>
      <c r="AE48" s="531">
        <v>0</v>
      </c>
      <c r="AF48" s="531"/>
      <c r="AG48" s="531">
        <v>0</v>
      </c>
      <c r="AH48" s="531">
        <v>0</v>
      </c>
      <c r="AI48" s="531">
        <v>0</v>
      </c>
      <c r="AJ48" s="528">
        <v>0</v>
      </c>
      <c r="AK48" s="531">
        <v>0</v>
      </c>
      <c r="AL48" s="531">
        <v>0</v>
      </c>
      <c r="AM48" s="528"/>
      <c r="AN48" s="529"/>
      <c r="AO48" s="528"/>
      <c r="AP48" s="528"/>
      <c r="AQ48" s="528"/>
      <c r="AR48" s="528"/>
      <c r="AS48" s="528"/>
      <c r="AT48" s="528"/>
      <c r="AW48" s="129">
        <f t="shared" si="13"/>
        <v>0</v>
      </c>
    </row>
    <row r="49" spans="1:49" hidden="1" x14ac:dyDescent="0.25">
      <c r="A49" s="651"/>
      <c r="B49" s="134" t="s">
        <v>158</v>
      </c>
      <c r="C49" s="128"/>
      <c r="D49" s="128"/>
      <c r="E49" s="128"/>
      <c r="F49" s="128"/>
      <c r="G49" s="128"/>
      <c r="H49" s="128"/>
      <c r="I49" s="128"/>
      <c r="J49" s="128"/>
      <c r="K49" s="128"/>
      <c r="L49" s="128"/>
      <c r="M49" s="128"/>
      <c r="N49" s="128"/>
      <c r="O49" s="133"/>
      <c r="P49" s="133"/>
      <c r="Q49" s="133"/>
      <c r="R49" s="133"/>
      <c r="S49" s="133"/>
      <c r="T49" s="133"/>
      <c r="U49" s="133"/>
      <c r="V49" s="133"/>
      <c r="W49" s="133"/>
      <c r="X49" s="133"/>
      <c r="Y49" s="133"/>
      <c r="Z49" s="133"/>
      <c r="AA49" s="133"/>
      <c r="AC49" s="200"/>
      <c r="AD49" s="200"/>
      <c r="AE49" s="531"/>
      <c r="AF49" s="531"/>
      <c r="AG49" s="531">
        <v>0</v>
      </c>
      <c r="AH49" s="531"/>
      <c r="AI49" s="531"/>
      <c r="AJ49" s="200"/>
      <c r="AK49" s="531"/>
      <c r="AL49" s="531"/>
      <c r="AM49" s="200"/>
      <c r="AN49" s="286"/>
      <c r="AO49" s="200"/>
      <c r="AP49" s="200"/>
      <c r="AQ49" s="200"/>
      <c r="AR49" s="200"/>
      <c r="AS49" s="200"/>
      <c r="AT49" s="200"/>
      <c r="AW49" s="129">
        <f t="shared" si="13"/>
        <v>0</v>
      </c>
    </row>
    <row r="50" spans="1:49" s="47" customFormat="1" ht="15.75" hidden="1" thickBot="1" x14ac:dyDescent="0.3">
      <c r="A50" s="652"/>
      <c r="B50" s="132" t="s">
        <v>32</v>
      </c>
      <c r="C50" s="117">
        <f t="shared" ref="C50" si="32">SUM(C47:C48)</f>
        <v>0</v>
      </c>
      <c r="D50" s="117">
        <f t="shared" ref="D50:M50" si="33">SUM(D47:D48)</f>
        <v>0</v>
      </c>
      <c r="E50" s="117">
        <f t="shared" si="33"/>
        <v>1</v>
      </c>
      <c r="F50" s="117">
        <f t="shared" si="33"/>
        <v>0</v>
      </c>
      <c r="G50" s="117">
        <f t="shared" si="33"/>
        <v>0</v>
      </c>
      <c r="H50" s="117">
        <f t="shared" si="33"/>
        <v>1</v>
      </c>
      <c r="I50" s="117">
        <f t="shared" si="33"/>
        <v>0</v>
      </c>
      <c r="J50" s="117">
        <f t="shared" si="33"/>
        <v>0</v>
      </c>
      <c r="K50" s="117">
        <f t="shared" si="33"/>
        <v>0</v>
      </c>
      <c r="L50" s="117">
        <f t="shared" si="33"/>
        <v>0</v>
      </c>
      <c r="M50" s="117">
        <f t="shared" si="33"/>
        <v>0</v>
      </c>
      <c r="N50" s="117">
        <f>SUM(N47:N48)</f>
        <v>0</v>
      </c>
      <c r="O50" s="125"/>
      <c r="P50" s="125"/>
      <c r="Q50" s="125"/>
      <c r="R50" s="125"/>
      <c r="S50" s="125"/>
      <c r="T50" s="125"/>
      <c r="U50" s="125"/>
      <c r="V50" s="125"/>
      <c r="W50" s="125"/>
      <c r="X50" s="125"/>
      <c r="Y50" s="125"/>
      <c r="Z50" s="125"/>
      <c r="AA50" s="125"/>
      <c r="AC50" s="130">
        <f t="shared" ref="AC50:AM50" si="34">SUM(AC47:AC49)</f>
        <v>0</v>
      </c>
      <c r="AD50" s="130">
        <f t="shared" si="34"/>
        <v>0</v>
      </c>
      <c r="AE50" s="532">
        <f t="shared" si="34"/>
        <v>380181</v>
      </c>
      <c r="AF50" s="532">
        <f t="shared" si="34"/>
        <v>0</v>
      </c>
      <c r="AG50" s="130">
        <f t="shared" si="34"/>
        <v>0</v>
      </c>
      <c r="AH50" s="130">
        <f t="shared" si="34"/>
        <v>19276</v>
      </c>
      <c r="AI50" s="130">
        <f t="shared" si="34"/>
        <v>0</v>
      </c>
      <c r="AJ50" s="130">
        <f t="shared" si="34"/>
        <v>0</v>
      </c>
      <c r="AK50" s="532">
        <f t="shared" si="34"/>
        <v>0</v>
      </c>
      <c r="AL50" s="532">
        <f t="shared" si="34"/>
        <v>0</v>
      </c>
      <c r="AM50" s="130">
        <f t="shared" si="34"/>
        <v>0</v>
      </c>
      <c r="AN50" s="131">
        <f>SUM(AN47:AN49)</f>
        <v>0</v>
      </c>
      <c r="AO50" s="130">
        <f t="shared" ref="AO50:AT50" si="35">SUM(AO47:AO49)</f>
        <v>0</v>
      </c>
      <c r="AP50" s="130">
        <f t="shared" si="35"/>
        <v>0</v>
      </c>
      <c r="AQ50" s="130">
        <f t="shared" si="35"/>
        <v>0</v>
      </c>
      <c r="AR50" s="130">
        <f t="shared" si="35"/>
        <v>0</v>
      </c>
      <c r="AS50" s="130">
        <f t="shared" si="35"/>
        <v>0</v>
      </c>
      <c r="AT50" s="130">
        <f t="shared" si="35"/>
        <v>0</v>
      </c>
      <c r="AW50" s="130">
        <f t="shared" si="13"/>
        <v>399457</v>
      </c>
    </row>
    <row r="51" spans="1:49" hidden="1" x14ac:dyDescent="0.25">
      <c r="A51" s="653" t="s">
        <v>38</v>
      </c>
      <c r="B51" s="46" t="s">
        <v>37</v>
      </c>
      <c r="C51" s="126">
        <f>IF(AC54=0,0,AC51/SUM(AC51:AC52))</f>
        <v>0</v>
      </c>
      <c r="D51" s="126">
        <f t="shared" ref="D51:M51" si="36">IF(AD54=0,0,AD51/SUM(AD51:AD52))</f>
        <v>0</v>
      </c>
      <c r="E51" s="126">
        <f t="shared" si="36"/>
        <v>0.65448644847026016</v>
      </c>
      <c r="F51" s="126">
        <f t="shared" si="36"/>
        <v>1</v>
      </c>
      <c r="G51" s="126">
        <f t="shared" si="36"/>
        <v>1</v>
      </c>
      <c r="H51" s="126">
        <f t="shared" si="36"/>
        <v>1</v>
      </c>
      <c r="I51" s="126">
        <f t="shared" si="36"/>
        <v>0.99036895091147059</v>
      </c>
      <c r="J51" s="126">
        <f t="shared" si="36"/>
        <v>1</v>
      </c>
      <c r="K51" s="126">
        <f t="shared" si="36"/>
        <v>1</v>
      </c>
      <c r="L51" s="126">
        <f t="shared" si="36"/>
        <v>1</v>
      </c>
      <c r="M51" s="126">
        <f t="shared" si="36"/>
        <v>0</v>
      </c>
      <c r="N51" s="126">
        <f>IF(SUM(AN54:AT54)=0,0,SUM(AN51:AT51)/SUM(AN51:AT52))</f>
        <v>0</v>
      </c>
      <c r="O51" s="123"/>
      <c r="P51" s="123"/>
      <c r="Q51" s="123"/>
      <c r="R51" s="123"/>
      <c r="S51" s="123"/>
      <c r="T51" s="123"/>
      <c r="U51" s="123"/>
      <c r="V51" s="123"/>
      <c r="W51" s="123"/>
      <c r="X51" s="123"/>
      <c r="Y51" s="123"/>
      <c r="Z51" s="123"/>
      <c r="AA51" s="123"/>
      <c r="AC51" s="129">
        <f t="shared" ref="AC51:AN51" si="37">AC35+AC39+AC43+AC47</f>
        <v>0</v>
      </c>
      <c r="AD51" s="129">
        <f t="shared" si="37"/>
        <v>0</v>
      </c>
      <c r="AE51" s="533">
        <f t="shared" si="37"/>
        <v>1057154</v>
      </c>
      <c r="AF51" s="129">
        <f t="shared" si="37"/>
        <v>109786</v>
      </c>
      <c r="AG51" s="129">
        <f t="shared" si="37"/>
        <v>4044648</v>
      </c>
      <c r="AH51" s="129">
        <f t="shared" si="37"/>
        <v>5269263</v>
      </c>
      <c r="AI51" s="129">
        <f t="shared" si="37"/>
        <v>4124751</v>
      </c>
      <c r="AJ51" s="129">
        <f t="shared" si="37"/>
        <v>2899685</v>
      </c>
      <c r="AK51" s="533">
        <f t="shared" si="37"/>
        <v>1136154</v>
      </c>
      <c r="AL51" s="533">
        <f t="shared" si="37"/>
        <v>2878903</v>
      </c>
      <c r="AM51" s="129">
        <f t="shared" si="37"/>
        <v>0</v>
      </c>
      <c r="AN51" s="135">
        <f t="shared" si="37"/>
        <v>0</v>
      </c>
      <c r="AO51" s="129">
        <f t="shared" ref="AO51:AT51" si="38">AO35+AO39+AO43+AO47</f>
        <v>0</v>
      </c>
      <c r="AP51" s="129">
        <f t="shared" si="38"/>
        <v>0</v>
      </c>
      <c r="AQ51" s="129">
        <f t="shared" si="38"/>
        <v>0</v>
      </c>
      <c r="AR51" s="129">
        <f t="shared" si="38"/>
        <v>0</v>
      </c>
      <c r="AS51" s="129">
        <f t="shared" si="38"/>
        <v>0</v>
      </c>
      <c r="AT51" s="129">
        <f t="shared" si="38"/>
        <v>0</v>
      </c>
      <c r="AW51" s="129">
        <f t="shared" si="13"/>
        <v>21520344</v>
      </c>
    </row>
    <row r="52" spans="1:49" hidden="1" x14ac:dyDescent="0.25">
      <c r="A52" s="654"/>
      <c r="B52" s="43" t="s">
        <v>35</v>
      </c>
      <c r="C52" s="127">
        <f>IF(AC54=0,0,AC52/SUM(AC51:AC52))</f>
        <v>0</v>
      </c>
      <c r="D52" s="127">
        <f t="shared" ref="D52:M52" si="39">IF(AD54=0,0,AD52/SUM(AD51:AD52))</f>
        <v>0</v>
      </c>
      <c r="E52" s="127">
        <f t="shared" si="39"/>
        <v>0.34551355152973984</v>
      </c>
      <c r="F52" s="127">
        <f t="shared" si="39"/>
        <v>0</v>
      </c>
      <c r="G52" s="127">
        <f t="shared" si="39"/>
        <v>0</v>
      </c>
      <c r="H52" s="127">
        <f t="shared" si="39"/>
        <v>0</v>
      </c>
      <c r="I52" s="127">
        <f t="shared" si="39"/>
        <v>9.6310490885294434E-3</v>
      </c>
      <c r="J52" s="127">
        <f t="shared" si="39"/>
        <v>0</v>
      </c>
      <c r="K52" s="127">
        <f t="shared" si="39"/>
        <v>0</v>
      </c>
      <c r="L52" s="127">
        <f t="shared" si="39"/>
        <v>0</v>
      </c>
      <c r="M52" s="127">
        <f t="shared" si="39"/>
        <v>0</v>
      </c>
      <c r="N52" s="127">
        <f>IF(SUM(AN54:AT54)=0,0,SUM(AN52:AT52)/SUM(AN51:AT52))</f>
        <v>0</v>
      </c>
      <c r="O52" s="124"/>
      <c r="P52" s="124"/>
      <c r="Q52" s="124"/>
      <c r="R52" s="124"/>
      <c r="S52" s="124"/>
      <c r="T52" s="124"/>
      <c r="U52" s="124"/>
      <c r="V52" s="124"/>
      <c r="W52" s="124"/>
      <c r="X52" s="124"/>
      <c r="Y52" s="124"/>
      <c r="Z52" s="124"/>
      <c r="AA52" s="124"/>
      <c r="AC52" s="129">
        <f t="shared" ref="AC52:AN52" si="40">AC36+AC40+AC44+AC48</f>
        <v>0</v>
      </c>
      <c r="AD52" s="129">
        <f t="shared" si="40"/>
        <v>0</v>
      </c>
      <c r="AE52" s="533">
        <f t="shared" si="40"/>
        <v>558088</v>
      </c>
      <c r="AF52" s="129">
        <f t="shared" si="40"/>
        <v>0</v>
      </c>
      <c r="AG52" s="129">
        <f t="shared" si="40"/>
        <v>0</v>
      </c>
      <c r="AH52" s="129">
        <f t="shared" si="40"/>
        <v>0</v>
      </c>
      <c r="AI52" s="129">
        <f t="shared" si="40"/>
        <v>40112</v>
      </c>
      <c r="AJ52" s="129">
        <f t="shared" si="40"/>
        <v>0</v>
      </c>
      <c r="AK52" s="533">
        <f t="shared" si="40"/>
        <v>0</v>
      </c>
      <c r="AL52" s="533">
        <f t="shared" si="40"/>
        <v>0</v>
      </c>
      <c r="AM52" s="129">
        <f t="shared" si="40"/>
        <v>0</v>
      </c>
      <c r="AN52" s="135">
        <f t="shared" si="40"/>
        <v>0</v>
      </c>
      <c r="AO52" s="129">
        <f t="shared" ref="AO52:AT52" si="41">AO36+AO40+AO44+AO48</f>
        <v>0</v>
      </c>
      <c r="AP52" s="129">
        <f t="shared" si="41"/>
        <v>0</v>
      </c>
      <c r="AQ52" s="129">
        <f t="shared" si="41"/>
        <v>0</v>
      </c>
      <c r="AR52" s="129">
        <f t="shared" si="41"/>
        <v>0</v>
      </c>
      <c r="AS52" s="129">
        <f t="shared" si="41"/>
        <v>0</v>
      </c>
      <c r="AT52" s="129">
        <f t="shared" si="41"/>
        <v>0</v>
      </c>
      <c r="AW52" s="129">
        <f t="shared" si="13"/>
        <v>598200</v>
      </c>
    </row>
    <row r="53" spans="1:49" hidden="1" x14ac:dyDescent="0.25">
      <c r="A53" s="654"/>
      <c r="B53" s="134" t="s">
        <v>158</v>
      </c>
      <c r="C53" s="128"/>
      <c r="D53" s="128"/>
      <c r="E53" s="128"/>
      <c r="F53" s="128"/>
      <c r="G53" s="128"/>
      <c r="H53" s="128"/>
      <c r="I53" s="128"/>
      <c r="J53" s="128"/>
      <c r="K53" s="128"/>
      <c r="L53" s="128"/>
      <c r="M53" s="128"/>
      <c r="N53" s="128"/>
      <c r="O53" s="133"/>
      <c r="P53" s="133"/>
      <c r="Q53" s="133"/>
      <c r="R53" s="133"/>
      <c r="S53" s="133"/>
      <c r="T53" s="133"/>
      <c r="U53" s="133"/>
      <c r="V53" s="133"/>
      <c r="W53" s="133"/>
      <c r="X53" s="133"/>
      <c r="Y53" s="133"/>
      <c r="Z53" s="133"/>
      <c r="AA53" s="133"/>
      <c r="AC53" s="129">
        <f t="shared" ref="AC53:AN53" si="42">AC37+AC41+AC45+AC49</f>
        <v>0</v>
      </c>
      <c r="AD53" s="129">
        <f t="shared" si="42"/>
        <v>0</v>
      </c>
      <c r="AE53" s="129">
        <f t="shared" si="42"/>
        <v>0</v>
      </c>
      <c r="AF53" s="129">
        <f t="shared" si="42"/>
        <v>149258</v>
      </c>
      <c r="AG53" s="129">
        <f t="shared" si="42"/>
        <v>1568</v>
      </c>
      <c r="AH53" s="129">
        <f t="shared" si="42"/>
        <v>0</v>
      </c>
      <c r="AI53" s="129">
        <f t="shared" si="42"/>
        <v>1424928</v>
      </c>
      <c r="AJ53" s="129">
        <f t="shared" si="42"/>
        <v>128769</v>
      </c>
      <c r="AK53" s="129">
        <f t="shared" si="42"/>
        <v>0</v>
      </c>
      <c r="AL53" s="533">
        <f t="shared" si="42"/>
        <v>0</v>
      </c>
      <c r="AM53" s="129">
        <f t="shared" si="42"/>
        <v>0</v>
      </c>
      <c r="AN53" s="135">
        <f t="shared" si="42"/>
        <v>0</v>
      </c>
      <c r="AO53" s="129">
        <f t="shared" ref="AO53:AT53" si="43">AO37+AO41+AO45+AO49</f>
        <v>0</v>
      </c>
      <c r="AP53" s="129">
        <f t="shared" si="43"/>
        <v>0</v>
      </c>
      <c r="AQ53" s="129">
        <f t="shared" si="43"/>
        <v>0</v>
      </c>
      <c r="AR53" s="129">
        <f t="shared" si="43"/>
        <v>0</v>
      </c>
      <c r="AS53" s="129">
        <f t="shared" si="43"/>
        <v>0</v>
      </c>
      <c r="AT53" s="129">
        <f t="shared" si="43"/>
        <v>0</v>
      </c>
      <c r="AW53" s="129">
        <f t="shared" si="13"/>
        <v>1704523</v>
      </c>
    </row>
    <row r="54" spans="1:49" s="47" customFormat="1" ht="15.75" hidden="1" thickBot="1" x14ac:dyDescent="0.3">
      <c r="A54" s="655"/>
      <c r="B54" s="132" t="s">
        <v>32</v>
      </c>
      <c r="C54" s="117">
        <f t="shared" ref="C54" si="44">SUM(C51:C52)</f>
        <v>0</v>
      </c>
      <c r="D54" s="117">
        <f t="shared" ref="D54:M54" si="45">SUM(D51:D52)</f>
        <v>0</v>
      </c>
      <c r="E54" s="117">
        <f t="shared" si="45"/>
        <v>1</v>
      </c>
      <c r="F54" s="117">
        <f t="shared" si="45"/>
        <v>1</v>
      </c>
      <c r="G54" s="117">
        <f t="shared" si="45"/>
        <v>1</v>
      </c>
      <c r="H54" s="117">
        <f t="shared" si="45"/>
        <v>1</v>
      </c>
      <c r="I54" s="117">
        <f t="shared" si="45"/>
        <v>1</v>
      </c>
      <c r="J54" s="117">
        <f t="shared" si="45"/>
        <v>1</v>
      </c>
      <c r="K54" s="117">
        <f t="shared" si="45"/>
        <v>1</v>
      </c>
      <c r="L54" s="117">
        <f t="shared" si="45"/>
        <v>1</v>
      </c>
      <c r="M54" s="117">
        <f t="shared" si="45"/>
        <v>0</v>
      </c>
      <c r="N54" s="117">
        <f>SUM(N51:N52)</f>
        <v>0</v>
      </c>
      <c r="O54" s="125"/>
      <c r="P54" s="125"/>
      <c r="Q54" s="125"/>
      <c r="R54" s="125"/>
      <c r="S54" s="125"/>
      <c r="T54" s="125"/>
      <c r="U54" s="125"/>
      <c r="V54" s="125"/>
      <c r="W54" s="125"/>
      <c r="X54" s="125"/>
      <c r="Y54" s="125"/>
      <c r="Z54" s="125"/>
      <c r="AA54" s="125"/>
      <c r="AC54" s="130">
        <f t="shared" ref="AC54:AM54" si="46">SUM(AC51:AC53)</f>
        <v>0</v>
      </c>
      <c r="AD54" s="130">
        <f t="shared" si="46"/>
        <v>0</v>
      </c>
      <c r="AE54" s="130">
        <f t="shared" si="46"/>
        <v>1615242</v>
      </c>
      <c r="AF54" s="130">
        <f t="shared" si="46"/>
        <v>259044</v>
      </c>
      <c r="AG54" s="130">
        <f t="shared" si="46"/>
        <v>4046216</v>
      </c>
      <c r="AH54" s="130">
        <f t="shared" si="46"/>
        <v>5269263</v>
      </c>
      <c r="AI54" s="130">
        <f t="shared" si="46"/>
        <v>5589791</v>
      </c>
      <c r="AJ54" s="130">
        <f t="shared" si="46"/>
        <v>3028454</v>
      </c>
      <c r="AK54" s="130">
        <f t="shared" si="46"/>
        <v>1136154</v>
      </c>
      <c r="AL54" s="532">
        <f t="shared" si="46"/>
        <v>2878903</v>
      </c>
      <c r="AM54" s="130">
        <f t="shared" si="46"/>
        <v>0</v>
      </c>
      <c r="AN54" s="131">
        <f>SUM(AN51:AN53)</f>
        <v>0</v>
      </c>
      <c r="AO54" s="130">
        <f t="shared" ref="AO54:AT54" si="47">SUM(AO51:AO53)</f>
        <v>0</v>
      </c>
      <c r="AP54" s="130">
        <f t="shared" si="47"/>
        <v>0</v>
      </c>
      <c r="AQ54" s="130">
        <f t="shared" si="47"/>
        <v>0</v>
      </c>
      <c r="AR54" s="130">
        <f t="shared" si="47"/>
        <v>0</v>
      </c>
      <c r="AS54" s="130">
        <f t="shared" si="47"/>
        <v>0</v>
      </c>
      <c r="AT54" s="130">
        <f t="shared" si="47"/>
        <v>0</v>
      </c>
      <c r="AW54" s="130">
        <f t="shared" si="13"/>
        <v>23823067</v>
      </c>
    </row>
    <row r="55" spans="1:49" hidden="1" x14ac:dyDescent="0.25">
      <c r="E55" s="61"/>
      <c r="F55" s="61"/>
      <c r="G55" s="61"/>
      <c r="H55" s="61"/>
    </row>
    <row r="56" spans="1:49" hidden="1" x14ac:dyDescent="0.25">
      <c r="AC56" s="129"/>
      <c r="AD56" s="129"/>
      <c r="AE56" s="129"/>
      <c r="AF56" s="129"/>
      <c r="AG56" s="129"/>
      <c r="AH56" s="129"/>
      <c r="AI56" s="129"/>
      <c r="AJ56" s="129"/>
      <c r="AK56" s="129"/>
      <c r="AL56" s="129"/>
      <c r="AM56" s="129"/>
    </row>
    <row r="57" spans="1:49" x14ac:dyDescent="0.25">
      <c r="A57" s="647" t="s">
        <v>34</v>
      </c>
      <c r="B57" s="647"/>
      <c r="C57" s="121" t="s">
        <v>160</v>
      </c>
      <c r="AC57" s="129"/>
      <c r="AD57" s="129"/>
      <c r="AE57" s="129"/>
      <c r="AF57" s="129"/>
      <c r="AG57" s="129"/>
      <c r="AH57" s="129"/>
      <c r="AI57" s="129"/>
      <c r="AJ57" s="129"/>
      <c r="AK57" s="129"/>
      <c r="AL57" s="129"/>
      <c r="AM57" s="129"/>
    </row>
    <row r="58" spans="1:49" ht="15.75" thickBot="1" x14ac:dyDescent="0.3">
      <c r="A58" s="647"/>
      <c r="B58" s="647"/>
      <c r="C58" s="137"/>
      <c r="D58" s="137"/>
      <c r="E58" s="137"/>
      <c r="F58" s="137"/>
      <c r="G58" s="137"/>
      <c r="H58" s="137"/>
      <c r="I58" s="137"/>
      <c r="J58" s="137"/>
      <c r="K58" s="137"/>
      <c r="L58" s="137"/>
      <c r="M58" s="137"/>
      <c r="N58" s="137"/>
      <c r="O58" s="137"/>
      <c r="P58" s="137"/>
      <c r="AC58" s="129"/>
      <c r="AD58" s="129"/>
      <c r="AE58" s="129"/>
      <c r="AF58" s="129"/>
      <c r="AG58" s="129"/>
      <c r="AH58" s="129"/>
      <c r="AI58" s="129"/>
      <c r="AJ58" s="129"/>
      <c r="AK58" s="129"/>
      <c r="AL58" s="129">
        <v>0</v>
      </c>
      <c r="AM58" s="129"/>
    </row>
    <row r="59" spans="1:49" ht="15.75" thickBot="1" x14ac:dyDescent="0.3">
      <c r="B59" s="29" t="s">
        <v>33</v>
      </c>
      <c r="C59" s="24">
        <f>C34</f>
        <v>45658</v>
      </c>
      <c r="D59" s="24">
        <f t="shared" ref="D59:AA59" si="48">D34</f>
        <v>45689</v>
      </c>
      <c r="E59" s="24">
        <f t="shared" si="48"/>
        <v>45717</v>
      </c>
      <c r="F59" s="24">
        <f t="shared" si="48"/>
        <v>45748</v>
      </c>
      <c r="G59" s="24">
        <f t="shared" si="48"/>
        <v>45778</v>
      </c>
      <c r="H59" s="24">
        <f t="shared" si="48"/>
        <v>45809</v>
      </c>
      <c r="I59" s="24">
        <f t="shared" si="48"/>
        <v>45839</v>
      </c>
      <c r="J59" s="24">
        <f t="shared" si="48"/>
        <v>45870</v>
      </c>
      <c r="K59" s="24">
        <f t="shared" si="48"/>
        <v>45901</v>
      </c>
      <c r="L59" s="24">
        <f t="shared" si="48"/>
        <v>45931</v>
      </c>
      <c r="M59" s="24">
        <f t="shared" si="48"/>
        <v>45962</v>
      </c>
      <c r="N59" s="24">
        <f t="shared" si="48"/>
        <v>45992</v>
      </c>
      <c r="O59" s="24">
        <f t="shared" si="48"/>
        <v>46023</v>
      </c>
      <c r="P59" s="24">
        <f t="shared" si="48"/>
        <v>46054</v>
      </c>
      <c r="Q59" s="24">
        <f t="shared" si="48"/>
        <v>46082</v>
      </c>
      <c r="R59" s="24">
        <f t="shared" si="48"/>
        <v>46113</v>
      </c>
      <c r="S59" s="24">
        <f t="shared" si="48"/>
        <v>46143</v>
      </c>
      <c r="T59" s="24">
        <f t="shared" si="48"/>
        <v>46174</v>
      </c>
      <c r="U59" s="24">
        <f t="shared" si="48"/>
        <v>46204</v>
      </c>
      <c r="V59" s="24">
        <f t="shared" si="48"/>
        <v>46235</v>
      </c>
      <c r="W59" s="24">
        <f t="shared" si="48"/>
        <v>46266</v>
      </c>
      <c r="X59" s="24">
        <f t="shared" si="48"/>
        <v>46296</v>
      </c>
      <c r="Y59" s="24">
        <f t="shared" si="48"/>
        <v>46327</v>
      </c>
      <c r="Z59" s="24">
        <f t="shared" si="48"/>
        <v>46357</v>
      </c>
      <c r="AA59" s="24">
        <f t="shared" si="48"/>
        <v>46388</v>
      </c>
      <c r="AC59" s="129"/>
      <c r="AD59" s="129"/>
      <c r="AE59" s="129"/>
      <c r="AF59" s="129"/>
      <c r="AG59" s="129"/>
      <c r="AH59" s="129"/>
      <c r="AI59" s="129"/>
      <c r="AJ59" s="129"/>
      <c r="AK59" s="129"/>
      <c r="AL59" s="129"/>
      <c r="AM59" s="129"/>
    </row>
    <row r="60" spans="1:49" x14ac:dyDescent="0.25">
      <c r="B60" s="30" t="s">
        <v>27</v>
      </c>
      <c r="C60" s="40">
        <f t="shared" ref="C60" si="49">SUM(C68,C76)</f>
        <v>0</v>
      </c>
      <c r="D60" s="40">
        <f t="shared" ref="D60:AA60" si="50">SUM(D68,D76)</f>
        <v>663233.51</v>
      </c>
      <c r="E60" s="40">
        <f t="shared" si="50"/>
        <v>73568.009999999995</v>
      </c>
      <c r="F60" s="40">
        <f t="shared" si="50"/>
        <v>843178.39</v>
      </c>
      <c r="G60" s="40">
        <f t="shared" si="50"/>
        <v>701200.99</v>
      </c>
      <c r="H60" s="40">
        <f t="shared" si="50"/>
        <v>201736.88999999996</v>
      </c>
      <c r="I60" s="40">
        <f t="shared" si="50"/>
        <v>808313.26</v>
      </c>
      <c r="J60" s="40">
        <f t="shared" si="50"/>
        <v>356119.25</v>
      </c>
      <c r="K60" s="40">
        <f t="shared" si="50"/>
        <v>1540817.9000000001</v>
      </c>
      <c r="L60" s="40">
        <f t="shared" si="50"/>
        <v>1456093.7199999995</v>
      </c>
      <c r="M60" s="40">
        <f t="shared" si="50"/>
        <v>1735204.9093164359</v>
      </c>
      <c r="N60" s="40">
        <f t="shared" si="50"/>
        <v>1648078.0520040193</v>
      </c>
      <c r="O60" s="40">
        <f t="shared" si="50"/>
        <v>0</v>
      </c>
      <c r="P60" s="40">
        <f t="shared" si="50"/>
        <v>0</v>
      </c>
      <c r="Q60" s="40">
        <f t="shared" si="50"/>
        <v>0</v>
      </c>
      <c r="R60" s="40">
        <f t="shared" si="50"/>
        <v>0</v>
      </c>
      <c r="S60" s="40">
        <f t="shared" si="50"/>
        <v>0</v>
      </c>
      <c r="T60" s="40">
        <f t="shared" si="50"/>
        <v>0</v>
      </c>
      <c r="U60" s="40">
        <f t="shared" si="50"/>
        <v>0</v>
      </c>
      <c r="V60" s="40">
        <f t="shared" si="50"/>
        <v>0</v>
      </c>
      <c r="W60" s="40">
        <f t="shared" si="50"/>
        <v>0</v>
      </c>
      <c r="X60" s="40">
        <f t="shared" si="50"/>
        <v>0</v>
      </c>
      <c r="Y60" s="40">
        <f t="shared" si="50"/>
        <v>0</v>
      </c>
      <c r="Z60" s="40">
        <f t="shared" si="50"/>
        <v>0</v>
      </c>
      <c r="AA60" s="40">
        <f t="shared" si="50"/>
        <v>0</v>
      </c>
    </row>
    <row r="61" spans="1:49" x14ac:dyDescent="0.25">
      <c r="B61" s="31" t="s">
        <v>28</v>
      </c>
      <c r="C61" s="40">
        <f t="shared" ref="C61" si="51">SUM(C69,C77)</f>
        <v>0</v>
      </c>
      <c r="D61" s="40">
        <f t="shared" ref="D61:AA61" si="52">SUM(D69,D77)</f>
        <v>0</v>
      </c>
      <c r="E61" s="40">
        <f t="shared" si="52"/>
        <v>190195</v>
      </c>
      <c r="F61" s="40">
        <f t="shared" si="52"/>
        <v>114506.97</v>
      </c>
      <c r="G61" s="40">
        <f t="shared" si="52"/>
        <v>44316</v>
      </c>
      <c r="H61" s="40">
        <f t="shared" si="52"/>
        <v>9090</v>
      </c>
      <c r="I61" s="40">
        <f t="shared" si="52"/>
        <v>752515</v>
      </c>
      <c r="J61" s="40">
        <f t="shared" si="52"/>
        <v>-272129</v>
      </c>
      <c r="K61" s="40">
        <f t="shared" si="52"/>
        <v>840112</v>
      </c>
      <c r="L61" s="40">
        <f t="shared" si="52"/>
        <v>-260123</v>
      </c>
      <c r="M61" s="40">
        <f t="shared" si="52"/>
        <v>53629.399814389551</v>
      </c>
      <c r="N61" s="40">
        <f t="shared" si="52"/>
        <v>686919.23139275599</v>
      </c>
      <c r="O61" s="40">
        <f t="shared" si="52"/>
        <v>0</v>
      </c>
      <c r="P61" s="40">
        <f t="shared" si="52"/>
        <v>0</v>
      </c>
      <c r="Q61" s="40">
        <f t="shared" si="52"/>
        <v>0</v>
      </c>
      <c r="R61" s="40">
        <f t="shared" si="52"/>
        <v>0</v>
      </c>
      <c r="S61" s="40">
        <f t="shared" si="52"/>
        <v>0</v>
      </c>
      <c r="T61" s="40">
        <f t="shared" si="52"/>
        <v>0</v>
      </c>
      <c r="U61" s="40">
        <f t="shared" si="52"/>
        <v>0</v>
      </c>
      <c r="V61" s="40">
        <f t="shared" si="52"/>
        <v>0</v>
      </c>
      <c r="W61" s="40">
        <f t="shared" si="52"/>
        <v>0</v>
      </c>
      <c r="X61" s="40">
        <f t="shared" si="52"/>
        <v>0</v>
      </c>
      <c r="Y61" s="40">
        <f t="shared" si="52"/>
        <v>0</v>
      </c>
      <c r="Z61" s="40">
        <f t="shared" si="52"/>
        <v>0</v>
      </c>
      <c r="AA61" s="40">
        <f t="shared" si="52"/>
        <v>0</v>
      </c>
    </row>
    <row r="62" spans="1:49" x14ac:dyDescent="0.25">
      <c r="B62" s="31" t="s">
        <v>29</v>
      </c>
      <c r="C62" s="40">
        <f t="shared" ref="C62" si="53">SUM(C70,C78)</f>
        <v>0</v>
      </c>
      <c r="D62" s="40">
        <f t="shared" ref="D62:AA62" si="54">SUM(D70,D78)</f>
        <v>0</v>
      </c>
      <c r="E62" s="40">
        <f t="shared" si="54"/>
        <v>337728</v>
      </c>
      <c r="F62" s="40">
        <f t="shared" si="54"/>
        <v>173636</v>
      </c>
      <c r="G62" s="40">
        <f t="shared" si="54"/>
        <v>3803976</v>
      </c>
      <c r="H62" s="40">
        <f t="shared" si="54"/>
        <v>4504863</v>
      </c>
      <c r="I62" s="40">
        <f t="shared" si="54"/>
        <v>2363157</v>
      </c>
      <c r="J62" s="40">
        <f t="shared" si="54"/>
        <v>2803947.44</v>
      </c>
      <c r="K62" s="40">
        <f t="shared" si="54"/>
        <v>665173</v>
      </c>
      <c r="L62" s="40">
        <f t="shared" si="54"/>
        <v>2112741</v>
      </c>
      <c r="M62" s="40">
        <f t="shared" si="54"/>
        <v>508872.87590548431</v>
      </c>
      <c r="N62" s="40">
        <f t="shared" si="54"/>
        <v>8405518.0593284406</v>
      </c>
      <c r="O62" s="40">
        <f t="shared" si="54"/>
        <v>0</v>
      </c>
      <c r="P62" s="40">
        <f t="shared" si="54"/>
        <v>0</v>
      </c>
      <c r="Q62" s="40">
        <f t="shared" si="54"/>
        <v>0</v>
      </c>
      <c r="R62" s="40">
        <f t="shared" si="54"/>
        <v>0</v>
      </c>
      <c r="S62" s="40">
        <f t="shared" si="54"/>
        <v>0</v>
      </c>
      <c r="T62" s="40">
        <f t="shared" si="54"/>
        <v>0</v>
      </c>
      <c r="U62" s="40">
        <f t="shared" si="54"/>
        <v>0</v>
      </c>
      <c r="V62" s="40">
        <f t="shared" si="54"/>
        <v>0</v>
      </c>
      <c r="W62" s="40">
        <f t="shared" si="54"/>
        <v>0</v>
      </c>
      <c r="X62" s="40">
        <f t="shared" si="54"/>
        <v>0</v>
      </c>
      <c r="Y62" s="40">
        <f t="shared" si="54"/>
        <v>0</v>
      </c>
      <c r="Z62" s="40">
        <f t="shared" si="54"/>
        <v>0</v>
      </c>
      <c r="AA62" s="40">
        <f t="shared" si="54"/>
        <v>0</v>
      </c>
    </row>
    <row r="63" spans="1:49" x14ac:dyDescent="0.25">
      <c r="B63" s="31" t="s">
        <v>30</v>
      </c>
      <c r="C63" s="40">
        <f t="shared" ref="C63" si="55">SUM(C71,C79)</f>
        <v>0</v>
      </c>
      <c r="D63" s="40">
        <f t="shared" ref="D63:AA63" si="56">SUM(D71,D79)</f>
        <v>0</v>
      </c>
      <c r="E63" s="40">
        <f t="shared" si="56"/>
        <v>707138</v>
      </c>
      <c r="F63" s="40">
        <f t="shared" si="56"/>
        <v>0</v>
      </c>
      <c r="G63" s="40">
        <f t="shared" si="56"/>
        <v>197924</v>
      </c>
      <c r="H63" s="40">
        <f t="shared" si="56"/>
        <v>736034</v>
      </c>
      <c r="I63" s="40">
        <f t="shared" si="56"/>
        <v>2474119</v>
      </c>
      <c r="J63" s="40">
        <f t="shared" si="56"/>
        <v>557513</v>
      </c>
      <c r="K63" s="40">
        <f t="shared" si="56"/>
        <v>-369131</v>
      </c>
      <c r="L63" s="40">
        <f t="shared" si="56"/>
        <v>1026285</v>
      </c>
      <c r="M63" s="40">
        <f t="shared" si="56"/>
        <v>201664.9377490773</v>
      </c>
      <c r="N63" s="40">
        <f t="shared" si="56"/>
        <v>2639514.6768764677</v>
      </c>
      <c r="O63" s="40">
        <f t="shared" si="56"/>
        <v>0</v>
      </c>
      <c r="P63" s="40">
        <f t="shared" si="56"/>
        <v>0</v>
      </c>
      <c r="Q63" s="40">
        <f t="shared" si="56"/>
        <v>0</v>
      </c>
      <c r="R63" s="40">
        <f t="shared" si="56"/>
        <v>0</v>
      </c>
      <c r="S63" s="40">
        <f t="shared" si="56"/>
        <v>0</v>
      </c>
      <c r="T63" s="40">
        <f t="shared" si="56"/>
        <v>0</v>
      </c>
      <c r="U63" s="40">
        <f t="shared" si="56"/>
        <v>0</v>
      </c>
      <c r="V63" s="40">
        <f t="shared" si="56"/>
        <v>0</v>
      </c>
      <c r="W63" s="40">
        <f t="shared" si="56"/>
        <v>0</v>
      </c>
      <c r="X63" s="40">
        <f t="shared" si="56"/>
        <v>0</v>
      </c>
      <c r="Y63" s="40">
        <f t="shared" si="56"/>
        <v>0</v>
      </c>
      <c r="Z63" s="40">
        <f t="shared" si="56"/>
        <v>0</v>
      </c>
      <c r="AA63" s="40">
        <f t="shared" si="56"/>
        <v>0</v>
      </c>
    </row>
    <row r="64" spans="1:49" ht="15.75" thickBot="1" x14ac:dyDescent="0.3">
      <c r="B64" s="15" t="s">
        <v>31</v>
      </c>
      <c r="C64" s="48">
        <f t="shared" ref="C64" si="57">SUM(C72,C80)</f>
        <v>0</v>
      </c>
      <c r="D64" s="48">
        <f t="shared" ref="D64:AA64" si="58">SUM(D72,D80)</f>
        <v>0</v>
      </c>
      <c r="E64" s="48">
        <f t="shared" si="58"/>
        <v>380181</v>
      </c>
      <c r="F64" s="48">
        <f t="shared" si="58"/>
        <v>0</v>
      </c>
      <c r="G64" s="48">
        <f t="shared" si="58"/>
        <v>0</v>
      </c>
      <c r="H64" s="48">
        <f t="shared" si="58"/>
        <v>19276</v>
      </c>
      <c r="I64" s="48">
        <f t="shared" si="58"/>
        <v>0</v>
      </c>
      <c r="J64" s="48">
        <f t="shared" si="58"/>
        <v>0</v>
      </c>
      <c r="K64" s="48">
        <f t="shared" si="58"/>
        <v>0</v>
      </c>
      <c r="L64" s="48">
        <f t="shared" si="58"/>
        <v>0</v>
      </c>
      <c r="M64" s="48">
        <f t="shared" si="58"/>
        <v>15850.786531048849</v>
      </c>
      <c r="N64" s="48">
        <f t="shared" si="58"/>
        <v>197027.17461212215</v>
      </c>
      <c r="O64" s="48">
        <f t="shared" si="58"/>
        <v>0</v>
      </c>
      <c r="P64" s="48">
        <f t="shared" si="58"/>
        <v>0</v>
      </c>
      <c r="Q64" s="48">
        <f t="shared" si="58"/>
        <v>0</v>
      </c>
      <c r="R64" s="48">
        <f t="shared" si="58"/>
        <v>0</v>
      </c>
      <c r="S64" s="48">
        <f t="shared" si="58"/>
        <v>0</v>
      </c>
      <c r="T64" s="48">
        <f t="shared" si="58"/>
        <v>0</v>
      </c>
      <c r="U64" s="48">
        <f t="shared" si="58"/>
        <v>0</v>
      </c>
      <c r="V64" s="48">
        <f t="shared" si="58"/>
        <v>0</v>
      </c>
      <c r="W64" s="48">
        <f t="shared" si="58"/>
        <v>0</v>
      </c>
      <c r="X64" s="48">
        <f t="shared" si="58"/>
        <v>0</v>
      </c>
      <c r="Y64" s="48">
        <f t="shared" si="58"/>
        <v>0</v>
      </c>
      <c r="Z64" s="48">
        <f t="shared" si="58"/>
        <v>0</v>
      </c>
      <c r="AA64" s="48">
        <f t="shared" si="58"/>
        <v>0</v>
      </c>
      <c r="AB64" s="207" t="s">
        <v>170</v>
      </c>
    </row>
    <row r="65" spans="2:28" ht="15.75" thickBot="1" x14ac:dyDescent="0.3">
      <c r="B65" s="32" t="s">
        <v>32</v>
      </c>
      <c r="C65" s="49">
        <f>SUM(C60:C64)</f>
        <v>0</v>
      </c>
      <c r="D65" s="50">
        <f t="shared" ref="D65:AA65" si="59">SUM(D60:D64)</f>
        <v>663233.51</v>
      </c>
      <c r="E65" s="50">
        <f t="shared" si="59"/>
        <v>1688810.01</v>
      </c>
      <c r="F65" s="50">
        <f t="shared" si="59"/>
        <v>1131321.3599999999</v>
      </c>
      <c r="G65" s="50">
        <f t="shared" si="59"/>
        <v>4747416.99</v>
      </c>
      <c r="H65" s="50">
        <f t="shared" si="59"/>
        <v>5470999.8899999997</v>
      </c>
      <c r="I65" s="50">
        <f t="shared" si="59"/>
        <v>6398104.2599999998</v>
      </c>
      <c r="J65" s="50">
        <f t="shared" si="59"/>
        <v>3445450.69</v>
      </c>
      <c r="K65" s="50">
        <f t="shared" si="59"/>
        <v>2676971.9000000004</v>
      </c>
      <c r="L65" s="50">
        <f t="shared" si="59"/>
        <v>4334996.72</v>
      </c>
      <c r="M65" s="50">
        <f t="shared" si="59"/>
        <v>2515222.9093164359</v>
      </c>
      <c r="N65" s="50">
        <f t="shared" si="59"/>
        <v>13577057.194213806</v>
      </c>
      <c r="O65" s="50">
        <f t="shared" si="59"/>
        <v>0</v>
      </c>
      <c r="P65" s="50">
        <f t="shared" si="59"/>
        <v>0</v>
      </c>
      <c r="Q65" s="50">
        <f t="shared" si="59"/>
        <v>0</v>
      </c>
      <c r="R65" s="50">
        <f t="shared" si="59"/>
        <v>0</v>
      </c>
      <c r="S65" s="50">
        <f t="shared" si="59"/>
        <v>0</v>
      </c>
      <c r="T65" s="50">
        <f t="shared" si="59"/>
        <v>0</v>
      </c>
      <c r="U65" s="50">
        <f t="shared" si="59"/>
        <v>0</v>
      </c>
      <c r="V65" s="50">
        <f t="shared" si="59"/>
        <v>0</v>
      </c>
      <c r="W65" s="50">
        <f t="shared" si="59"/>
        <v>0</v>
      </c>
      <c r="X65" s="50">
        <f t="shared" si="59"/>
        <v>0</v>
      </c>
      <c r="Y65" s="50">
        <f t="shared" si="59"/>
        <v>0</v>
      </c>
      <c r="Z65" s="50">
        <f t="shared" si="59"/>
        <v>0</v>
      </c>
      <c r="AA65" s="50">
        <f t="shared" si="59"/>
        <v>0</v>
      </c>
      <c r="AB65" s="208">
        <f>SUM(C65:AA65)</f>
        <v>46649585.433530241</v>
      </c>
    </row>
    <row r="66" spans="2:28" ht="15.75" thickBot="1" x14ac:dyDescent="0.3">
      <c r="C66" s="39"/>
      <c r="D66" s="39"/>
      <c r="E66" s="39"/>
      <c r="F66" s="39"/>
      <c r="G66" s="39"/>
      <c r="H66" s="39"/>
      <c r="I66" s="39"/>
      <c r="J66" s="39"/>
      <c r="K66" s="39"/>
      <c r="L66" s="39"/>
      <c r="M66" s="39"/>
      <c r="N66" s="39"/>
      <c r="O66" s="39"/>
      <c r="P66" s="39"/>
      <c r="Q66" s="39"/>
      <c r="R66" s="39"/>
      <c r="S66" s="39"/>
      <c r="T66" s="39"/>
      <c r="U66" s="39"/>
      <c r="V66" s="39"/>
      <c r="W66" s="39"/>
      <c r="X66" s="39"/>
      <c r="Y66" s="39"/>
      <c r="Z66" s="39"/>
      <c r="AA66" s="39"/>
      <c r="AB66" s="208">
        <f>'1M - RES'!O30-'1M - RES'!C15+'2M - SGS'!O36+'3M - LGS'!O36+'4M - SPS'!O36+'11M - LPS'!O36+'LI 1M - RES'!O30+'LI 2M - SGS'!O36+'LI 3M - LGS'!O36+'LI 4M - SPS'!O36+'Biz DRENE'!P73</f>
        <v>46649585.433530241</v>
      </c>
    </row>
    <row r="67" spans="2:28" ht="15.75" thickBot="1" x14ac:dyDescent="0.3">
      <c r="B67" s="29" t="s">
        <v>152</v>
      </c>
      <c r="C67" s="24">
        <f>C59</f>
        <v>45658</v>
      </c>
      <c r="D67" s="24">
        <f t="shared" ref="D67:AA67" si="60">D59</f>
        <v>45689</v>
      </c>
      <c r="E67" s="24">
        <f t="shared" si="60"/>
        <v>45717</v>
      </c>
      <c r="F67" s="24">
        <f t="shared" si="60"/>
        <v>45748</v>
      </c>
      <c r="G67" s="24">
        <f t="shared" si="60"/>
        <v>45778</v>
      </c>
      <c r="H67" s="24">
        <f t="shared" si="60"/>
        <v>45809</v>
      </c>
      <c r="I67" s="24">
        <f t="shared" si="60"/>
        <v>45839</v>
      </c>
      <c r="J67" s="24">
        <f t="shared" si="60"/>
        <v>45870</v>
      </c>
      <c r="K67" s="24">
        <f t="shared" si="60"/>
        <v>45901</v>
      </c>
      <c r="L67" s="24">
        <f t="shared" si="60"/>
        <v>45931</v>
      </c>
      <c r="M67" s="24">
        <f t="shared" si="60"/>
        <v>45962</v>
      </c>
      <c r="N67" s="24">
        <f t="shared" si="60"/>
        <v>45992</v>
      </c>
      <c r="O67" s="24">
        <f t="shared" si="60"/>
        <v>46023</v>
      </c>
      <c r="P67" s="24">
        <f t="shared" si="60"/>
        <v>46054</v>
      </c>
      <c r="Q67" s="24">
        <f t="shared" si="60"/>
        <v>46082</v>
      </c>
      <c r="R67" s="24">
        <f t="shared" si="60"/>
        <v>46113</v>
      </c>
      <c r="S67" s="24">
        <f t="shared" si="60"/>
        <v>46143</v>
      </c>
      <c r="T67" s="24">
        <f t="shared" si="60"/>
        <v>46174</v>
      </c>
      <c r="U67" s="24">
        <f t="shared" si="60"/>
        <v>46204</v>
      </c>
      <c r="V67" s="24">
        <f t="shared" si="60"/>
        <v>46235</v>
      </c>
      <c r="W67" s="24">
        <f t="shared" si="60"/>
        <v>46266</v>
      </c>
      <c r="X67" s="24">
        <f t="shared" si="60"/>
        <v>46296</v>
      </c>
      <c r="Y67" s="24">
        <f t="shared" si="60"/>
        <v>46327</v>
      </c>
      <c r="Z67" s="24">
        <f t="shared" si="60"/>
        <v>46357</v>
      </c>
      <c r="AA67" s="24">
        <f t="shared" si="60"/>
        <v>46388</v>
      </c>
      <c r="AB67" s="224"/>
    </row>
    <row r="68" spans="2:28" x14ac:dyDescent="0.25">
      <c r="B68" s="30" t="s">
        <v>27</v>
      </c>
      <c r="C68" s="534">
        <f>'1M - RES'!C14+'Res DRENE'!C14</f>
        <v>0</v>
      </c>
      <c r="D68" s="534">
        <f>'1M - RES'!D14+'Res DRENE'!D14</f>
        <v>12090.199999999997</v>
      </c>
      <c r="E68" s="534">
        <f>'1M - RES'!E14+'Res DRENE'!E14</f>
        <v>67166.299999999988</v>
      </c>
      <c r="F68" s="534">
        <f>'1M - RES'!F14+'Res DRENE'!F14</f>
        <v>47424.82</v>
      </c>
      <c r="G68" s="534">
        <f>'1M - RES'!G14+'Res DRENE'!G14</f>
        <v>78157.200000000012</v>
      </c>
      <c r="H68" s="534">
        <f>'1M - RES'!H14+'Res DRENE'!H14</f>
        <v>50852.150000000009</v>
      </c>
      <c r="I68" s="534">
        <f>'1M - RES'!I14+'Res DRENE'!I14</f>
        <v>88430.19</v>
      </c>
      <c r="J68" s="534">
        <f>'1M - RES'!J14+'Res DRENE'!J14</f>
        <v>68617.240000000005</v>
      </c>
      <c r="K68" s="534">
        <f>'1M - RES'!K14+'Res DRENE'!K14</f>
        <v>113858.52</v>
      </c>
      <c r="L68" s="534">
        <f>'1M - RES'!L14+'Res DRENE'!L14</f>
        <v>192256.69000000003</v>
      </c>
      <c r="M68" s="534">
        <f>'1M - RES'!M14+'Res DRENE'!M14</f>
        <v>230315.07670854672</v>
      </c>
      <c r="N68" s="534">
        <f>'1M - RES'!N14+'Res DRENE'!N14</f>
        <v>193034.50884674466</v>
      </c>
      <c r="O68" s="534">
        <f>'1M - RES'!O14+'Res DRENE'!O14</f>
        <v>0</v>
      </c>
      <c r="P68" s="534">
        <f>'1M - RES'!P14+'Res DRENE'!P14</f>
        <v>0</v>
      </c>
      <c r="Q68" s="534">
        <f>'1M - RES'!Q14+'Res DRENE'!Q14</f>
        <v>0</v>
      </c>
      <c r="R68" s="534">
        <f>'1M - RES'!R14+'Res DRENE'!R14</f>
        <v>0</v>
      </c>
      <c r="S68" s="534">
        <f>'1M - RES'!S14+'Res DRENE'!S14</f>
        <v>0</v>
      </c>
      <c r="T68" s="534">
        <f>'1M - RES'!T14+'Res DRENE'!T14</f>
        <v>0</v>
      </c>
      <c r="U68" s="534">
        <f>'1M - RES'!U14+'Res DRENE'!U14</f>
        <v>0</v>
      </c>
      <c r="V68" s="534">
        <f>'1M - RES'!V14+'Res DRENE'!V14</f>
        <v>0</v>
      </c>
      <c r="W68" s="534">
        <f>'1M - RES'!W14+'Res DRENE'!W14</f>
        <v>0</v>
      </c>
      <c r="X68" s="534">
        <f>'1M - RES'!X14+'Res DRENE'!X14</f>
        <v>0</v>
      </c>
      <c r="Y68" s="534">
        <f>'1M - RES'!Y14+'Res DRENE'!Y14</f>
        <v>0</v>
      </c>
      <c r="Z68" s="534">
        <f>'1M - RES'!Z14+'Res DRENE'!Z14</f>
        <v>0</v>
      </c>
      <c r="AA68" s="534">
        <f>'1M - RES'!AA14+'Res DRENE'!AA14</f>
        <v>0</v>
      </c>
    </row>
    <row r="69" spans="2:28" x14ac:dyDescent="0.25">
      <c r="B69" s="31" t="s">
        <v>28</v>
      </c>
      <c r="C69" s="40">
        <f>'2M - SGS'!C17+'Biz DRENE'!C17</f>
        <v>0</v>
      </c>
      <c r="D69" s="40">
        <f>'2M - SGS'!D17+'Biz DRENE'!D17</f>
        <v>0</v>
      </c>
      <c r="E69" s="40">
        <f>'2M - SGS'!E17+'Biz DRENE'!E17</f>
        <v>190195</v>
      </c>
      <c r="F69" s="40">
        <f>'2M - SGS'!F17+'Biz DRENE'!F17</f>
        <v>85408</v>
      </c>
      <c r="G69" s="40">
        <f>'2M - SGS'!G17+'Biz DRENE'!G17</f>
        <v>9086</v>
      </c>
      <c r="H69" s="40">
        <f>'2M - SGS'!H17+'Biz DRENE'!H17</f>
        <v>9090</v>
      </c>
      <c r="I69" s="40">
        <f>'2M - SGS'!I17+'Biz DRENE'!I17</f>
        <v>749880</v>
      </c>
      <c r="J69" s="40">
        <f>'2M - SGS'!J17+'Biz DRENE'!J17</f>
        <v>-272129</v>
      </c>
      <c r="K69" s="40">
        <f>'2M - SGS'!K17+'Biz DRENE'!K17</f>
        <v>840112</v>
      </c>
      <c r="L69" s="40">
        <f>'2M - SGS'!L17+'Biz DRENE'!L17</f>
        <v>-260123</v>
      </c>
      <c r="M69" s="40">
        <f>'2M - SGS'!M17+'Biz DRENE'!M17</f>
        <v>53629.399814389551</v>
      </c>
      <c r="N69" s="40">
        <f>'2M - SGS'!N17+'Biz DRENE'!N17</f>
        <v>666619.86147345183</v>
      </c>
      <c r="O69" s="40">
        <f>'2M - SGS'!O17+'Biz DRENE'!O17</f>
        <v>0</v>
      </c>
      <c r="P69" s="40">
        <f>'2M - SGS'!P17+'Biz DRENE'!P17</f>
        <v>0</v>
      </c>
      <c r="Q69" s="40">
        <f>'2M - SGS'!Q17+'Biz DRENE'!Q17</f>
        <v>0</v>
      </c>
      <c r="R69" s="40">
        <f>'2M - SGS'!R17+'Biz DRENE'!R17</f>
        <v>0</v>
      </c>
      <c r="S69" s="40">
        <f>'2M - SGS'!S17+'Biz DRENE'!S17</f>
        <v>0</v>
      </c>
      <c r="T69" s="40">
        <f>'2M - SGS'!T17+'Biz DRENE'!T17</f>
        <v>0</v>
      </c>
      <c r="U69" s="40">
        <f>'2M - SGS'!U17+'Biz DRENE'!U17</f>
        <v>0</v>
      </c>
      <c r="V69" s="40">
        <f>'2M - SGS'!V17+'Biz DRENE'!V17</f>
        <v>0</v>
      </c>
      <c r="W69" s="40">
        <f>'2M - SGS'!W17+'Biz DRENE'!W17</f>
        <v>0</v>
      </c>
      <c r="X69" s="40">
        <f>'2M - SGS'!X17+'Biz DRENE'!X17</f>
        <v>0</v>
      </c>
      <c r="Y69" s="40">
        <f>'2M - SGS'!Y17+'Biz DRENE'!Y17</f>
        <v>0</v>
      </c>
      <c r="Z69" s="40">
        <f>'2M - SGS'!Z17+'Biz DRENE'!Z17</f>
        <v>0</v>
      </c>
      <c r="AA69" s="40">
        <f>'2M - SGS'!AA17+'Biz DRENE'!AA17</f>
        <v>0</v>
      </c>
    </row>
    <row r="70" spans="2:28" x14ac:dyDescent="0.25">
      <c r="B70" s="31" t="s">
        <v>29</v>
      </c>
      <c r="C70" s="40">
        <f>'3M - LGS'!C17+'Biz DRENE'!C35</f>
        <v>0</v>
      </c>
      <c r="D70" s="40">
        <f>'3M - LGS'!D17+'Biz DRENE'!D35</f>
        <v>0</v>
      </c>
      <c r="E70" s="40">
        <f>'3M - LGS'!E17+'Biz DRENE'!E35</f>
        <v>337728</v>
      </c>
      <c r="F70" s="40">
        <f>'3M - LGS'!F17+'Biz DRENE'!F35</f>
        <v>173636</v>
      </c>
      <c r="G70" s="40">
        <f>'3M - LGS'!G17+'Biz DRENE'!G35</f>
        <v>2445154</v>
      </c>
      <c r="H70" s="40">
        <f>'3M - LGS'!H17+'Biz DRENE'!H35</f>
        <v>2589322</v>
      </c>
      <c r="I70" s="40">
        <f>'3M - LGS'!I17+'Biz DRENE'!I35</f>
        <v>1901407</v>
      </c>
      <c r="J70" s="40">
        <f>'3M - LGS'!J17+'Biz DRENE'!J35</f>
        <v>2598987</v>
      </c>
      <c r="K70" s="40">
        <f>'3M - LGS'!K17+'Biz DRENE'!K35</f>
        <v>665173</v>
      </c>
      <c r="L70" s="40">
        <f>'3M - LGS'!L17+'Biz DRENE'!L35</f>
        <v>2112741</v>
      </c>
      <c r="M70" s="40">
        <f>'3M - LGS'!M17+'Biz DRENE'!M35</f>
        <v>508872.87590548431</v>
      </c>
      <c r="N70" s="40">
        <f>'3M - LGS'!N17+'Biz DRENE'!N35</f>
        <v>6325350.7818055451</v>
      </c>
      <c r="O70" s="40">
        <f>'3M - LGS'!O17+'Biz DRENE'!O35</f>
        <v>0</v>
      </c>
      <c r="P70" s="40">
        <f>'3M - LGS'!P17+'Biz DRENE'!P35</f>
        <v>0</v>
      </c>
      <c r="Q70" s="40">
        <f>'3M - LGS'!Q17+'Biz DRENE'!Q35</f>
        <v>0</v>
      </c>
      <c r="R70" s="40">
        <f>'3M - LGS'!R17+'Biz DRENE'!R35</f>
        <v>0</v>
      </c>
      <c r="S70" s="40">
        <f>'3M - LGS'!S17+'Biz DRENE'!S35</f>
        <v>0</v>
      </c>
      <c r="T70" s="40">
        <f>'3M - LGS'!T17+'Biz DRENE'!T35</f>
        <v>0</v>
      </c>
      <c r="U70" s="40">
        <f>'3M - LGS'!U17+'Biz DRENE'!U35</f>
        <v>0</v>
      </c>
      <c r="V70" s="40">
        <f>'3M - LGS'!V17+'Biz DRENE'!V35</f>
        <v>0</v>
      </c>
      <c r="W70" s="40">
        <f>'3M - LGS'!W17+'Biz DRENE'!W35</f>
        <v>0</v>
      </c>
      <c r="X70" s="40">
        <f>'3M - LGS'!X17+'Biz DRENE'!X35</f>
        <v>0</v>
      </c>
      <c r="Y70" s="40">
        <f>'3M - LGS'!Y17+'Biz DRENE'!Y35</f>
        <v>0</v>
      </c>
      <c r="Z70" s="40">
        <f>'3M - LGS'!Z17+'Biz DRENE'!Z35</f>
        <v>0</v>
      </c>
      <c r="AA70" s="40">
        <f>'3M - LGS'!AA17+'Biz DRENE'!AA35</f>
        <v>0</v>
      </c>
    </row>
    <row r="71" spans="2:28" x14ac:dyDescent="0.25">
      <c r="B71" s="31" t="s">
        <v>30</v>
      </c>
      <c r="C71" s="40">
        <f>'4M - SPS'!C17+'Biz DRENE'!C53</f>
        <v>0</v>
      </c>
      <c r="D71" s="40">
        <f>'4M - SPS'!D17+'Biz DRENE'!D53</f>
        <v>0</v>
      </c>
      <c r="E71" s="40">
        <f>'4M - SPS'!E17+'Biz DRENE'!E53</f>
        <v>707138</v>
      </c>
      <c r="F71" s="40">
        <f>'4M - SPS'!F17+'Biz DRENE'!F53</f>
        <v>0</v>
      </c>
      <c r="G71" s="40">
        <f>'4M - SPS'!G17+'Biz DRENE'!G53</f>
        <v>197924</v>
      </c>
      <c r="H71" s="40">
        <f>'4M - SPS'!H17+'Biz DRENE'!H53</f>
        <v>736034</v>
      </c>
      <c r="I71" s="40">
        <f>'4M - SPS'!I17+'Biz DRENE'!I53</f>
        <v>2474119</v>
      </c>
      <c r="J71" s="40">
        <f>'4M - SPS'!J17+'Biz DRENE'!J53</f>
        <v>420808</v>
      </c>
      <c r="K71" s="40">
        <f>'4M - SPS'!K17+'Biz DRENE'!K53</f>
        <v>-369131</v>
      </c>
      <c r="L71" s="40">
        <f>'4M - SPS'!L17+'Biz DRENE'!L53</f>
        <v>915283</v>
      </c>
      <c r="M71" s="40">
        <f>'4M - SPS'!M17+'Biz DRENE'!M53</f>
        <v>201664.9377490773</v>
      </c>
      <c r="N71" s="40">
        <f>'4M - SPS'!N17+'Biz DRENE'!N53</f>
        <v>2506719.3243186679</v>
      </c>
      <c r="O71" s="40">
        <f>'4M - SPS'!O17+'Biz DRENE'!O53</f>
        <v>0</v>
      </c>
      <c r="P71" s="40">
        <f>'4M - SPS'!P17+'Biz DRENE'!P53</f>
        <v>0</v>
      </c>
      <c r="Q71" s="40">
        <f>'4M - SPS'!Q17+'Biz DRENE'!Q53</f>
        <v>0</v>
      </c>
      <c r="R71" s="40">
        <f>'4M - SPS'!R17+'Biz DRENE'!R53</f>
        <v>0</v>
      </c>
      <c r="S71" s="40">
        <f>'4M - SPS'!S17+'Biz DRENE'!S53</f>
        <v>0</v>
      </c>
      <c r="T71" s="40">
        <f>'4M - SPS'!T17+'Biz DRENE'!T53</f>
        <v>0</v>
      </c>
      <c r="U71" s="40">
        <f>'4M - SPS'!U17+'Biz DRENE'!U53</f>
        <v>0</v>
      </c>
      <c r="V71" s="40">
        <f>'4M - SPS'!V17+'Biz DRENE'!V53</f>
        <v>0</v>
      </c>
      <c r="W71" s="40">
        <f>'4M - SPS'!W17+'Biz DRENE'!W53</f>
        <v>0</v>
      </c>
      <c r="X71" s="40">
        <f>'4M - SPS'!X17+'Biz DRENE'!X53</f>
        <v>0</v>
      </c>
      <c r="Y71" s="40">
        <f>'4M - SPS'!Y17+'Biz DRENE'!Y53</f>
        <v>0</v>
      </c>
      <c r="Z71" s="40">
        <f>'4M - SPS'!Z17+'Biz DRENE'!Z53</f>
        <v>0</v>
      </c>
      <c r="AA71" s="40">
        <f>'4M - SPS'!AA17+'Biz DRENE'!AA53</f>
        <v>0</v>
      </c>
    </row>
    <row r="72" spans="2:28" ht="15.75" thickBot="1" x14ac:dyDescent="0.3">
      <c r="B72" s="15" t="s">
        <v>31</v>
      </c>
      <c r="C72" s="48">
        <f>'11M - LPS'!C17+'Biz DRENE'!C71</f>
        <v>0</v>
      </c>
      <c r="D72" s="48">
        <f>'11M - LPS'!D17+'Biz DRENE'!D71</f>
        <v>0</v>
      </c>
      <c r="E72" s="48">
        <f>'11M - LPS'!E17+'Biz DRENE'!E71</f>
        <v>380181</v>
      </c>
      <c r="F72" s="48">
        <f>'11M - LPS'!F17+'Biz DRENE'!F71</f>
        <v>0</v>
      </c>
      <c r="G72" s="48">
        <f>'11M - LPS'!G17+'Biz DRENE'!G71</f>
        <v>0</v>
      </c>
      <c r="H72" s="48">
        <f>'11M - LPS'!H17+'Biz DRENE'!H71</f>
        <v>19276</v>
      </c>
      <c r="I72" s="48">
        <f>'11M - LPS'!I17+'Biz DRENE'!I71</f>
        <v>0</v>
      </c>
      <c r="J72" s="48">
        <f>'11M - LPS'!J17+'Biz DRENE'!J71</f>
        <v>0</v>
      </c>
      <c r="K72" s="48">
        <f>'11M - LPS'!K17+'Biz DRENE'!K71</f>
        <v>0</v>
      </c>
      <c r="L72" s="48">
        <f>'11M - LPS'!L17+'Biz DRENE'!L71</f>
        <v>0</v>
      </c>
      <c r="M72" s="48">
        <f>'11M - LPS'!M17+'Biz DRENE'!M71</f>
        <v>15850.786531048849</v>
      </c>
      <c r="N72" s="48">
        <f>'11M - LPS'!N17+'Biz DRENE'!N71</f>
        <v>197027.17461212215</v>
      </c>
      <c r="O72" s="48">
        <f>'11M - LPS'!O17+'Biz DRENE'!O71</f>
        <v>0</v>
      </c>
      <c r="P72" s="48">
        <f>'11M - LPS'!P17+'Biz DRENE'!P71</f>
        <v>0</v>
      </c>
      <c r="Q72" s="48">
        <f>'11M - LPS'!Q17+'Biz DRENE'!Q71</f>
        <v>0</v>
      </c>
      <c r="R72" s="48">
        <f>'11M - LPS'!R17+'Biz DRENE'!R71</f>
        <v>0</v>
      </c>
      <c r="S72" s="48">
        <f>'11M - LPS'!S17+'Biz DRENE'!S71</f>
        <v>0</v>
      </c>
      <c r="T72" s="48">
        <f>'11M - LPS'!T17+'Biz DRENE'!T71</f>
        <v>0</v>
      </c>
      <c r="U72" s="48">
        <f>'11M - LPS'!U17+'Biz DRENE'!U71</f>
        <v>0</v>
      </c>
      <c r="V72" s="48">
        <f>'11M - LPS'!V17+'Biz DRENE'!V71</f>
        <v>0</v>
      </c>
      <c r="W72" s="48">
        <f>'11M - LPS'!W17+'Biz DRENE'!W71</f>
        <v>0</v>
      </c>
      <c r="X72" s="48">
        <f>'11M - LPS'!X17+'Biz DRENE'!X71</f>
        <v>0</v>
      </c>
      <c r="Y72" s="48">
        <f>'11M - LPS'!Y17+'Biz DRENE'!Y71</f>
        <v>0</v>
      </c>
      <c r="Z72" s="48">
        <f>'11M - LPS'!Z17+'Biz DRENE'!Z71</f>
        <v>0</v>
      </c>
      <c r="AA72" s="48">
        <f>'11M - LPS'!AA17+'Biz DRENE'!AA71</f>
        <v>0</v>
      </c>
    </row>
    <row r="73" spans="2:28" ht="15.75" thickBot="1" x14ac:dyDescent="0.3">
      <c r="B73" s="32" t="s">
        <v>32</v>
      </c>
      <c r="C73" s="49">
        <f>SUM(C68:C72)</f>
        <v>0</v>
      </c>
      <c r="D73" s="50">
        <f t="shared" ref="D73:AA73" si="61">SUM(D68:D72)</f>
        <v>12090.199999999997</v>
      </c>
      <c r="E73" s="50">
        <f t="shared" si="61"/>
        <v>1682408.3</v>
      </c>
      <c r="F73" s="50">
        <f t="shared" si="61"/>
        <v>306468.82</v>
      </c>
      <c r="G73" s="50">
        <f t="shared" si="61"/>
        <v>2730321.2</v>
      </c>
      <c r="H73" s="50">
        <f t="shared" si="61"/>
        <v>3404574.15</v>
      </c>
      <c r="I73" s="50">
        <f t="shared" si="61"/>
        <v>5213836.1899999995</v>
      </c>
      <c r="J73" s="50">
        <f t="shared" si="61"/>
        <v>2816283.24</v>
      </c>
      <c r="K73" s="50">
        <f t="shared" si="61"/>
        <v>1250012.52</v>
      </c>
      <c r="L73" s="50">
        <f t="shared" si="61"/>
        <v>2960157.69</v>
      </c>
      <c r="M73" s="50">
        <f t="shared" si="61"/>
        <v>1010333.0767085467</v>
      </c>
      <c r="N73" s="50">
        <f t="shared" si="61"/>
        <v>9888751.65105653</v>
      </c>
      <c r="O73" s="50">
        <f t="shared" si="61"/>
        <v>0</v>
      </c>
      <c r="P73" s="50">
        <f t="shared" si="61"/>
        <v>0</v>
      </c>
      <c r="Q73" s="50">
        <f t="shared" si="61"/>
        <v>0</v>
      </c>
      <c r="R73" s="50">
        <f t="shared" si="61"/>
        <v>0</v>
      </c>
      <c r="S73" s="50">
        <f t="shared" si="61"/>
        <v>0</v>
      </c>
      <c r="T73" s="50">
        <f t="shared" si="61"/>
        <v>0</v>
      </c>
      <c r="U73" s="50">
        <f t="shared" si="61"/>
        <v>0</v>
      </c>
      <c r="V73" s="50">
        <f t="shared" si="61"/>
        <v>0</v>
      </c>
      <c r="W73" s="50">
        <f t="shared" si="61"/>
        <v>0</v>
      </c>
      <c r="X73" s="50">
        <f t="shared" si="61"/>
        <v>0</v>
      </c>
      <c r="Y73" s="50">
        <f t="shared" si="61"/>
        <v>0</v>
      </c>
      <c r="Z73" s="50">
        <f t="shared" si="61"/>
        <v>0</v>
      </c>
      <c r="AA73" s="50">
        <f t="shared" si="61"/>
        <v>0</v>
      </c>
    </row>
    <row r="74" spans="2:28" ht="15.75" thickBot="1" x14ac:dyDescent="0.3">
      <c r="C74" s="39"/>
      <c r="D74" s="39"/>
      <c r="E74" s="39"/>
      <c r="F74" s="39"/>
      <c r="G74" s="39"/>
      <c r="H74" s="39"/>
      <c r="I74" s="39"/>
      <c r="J74" s="39"/>
      <c r="K74" s="39"/>
      <c r="L74" s="39"/>
      <c r="M74" s="39"/>
      <c r="N74" s="39"/>
      <c r="O74" s="39"/>
      <c r="P74" s="39"/>
      <c r="Q74" s="39"/>
      <c r="R74" s="39"/>
      <c r="S74" s="39"/>
      <c r="T74" s="39"/>
      <c r="U74" s="39"/>
      <c r="V74" s="39"/>
      <c r="W74" s="39"/>
      <c r="X74" s="39"/>
      <c r="Y74" s="39"/>
      <c r="Z74" s="39"/>
      <c r="AA74" s="39"/>
    </row>
    <row r="75" spans="2:28" ht="15.75" thickBot="1" x14ac:dyDescent="0.3">
      <c r="B75" s="37" t="s">
        <v>153</v>
      </c>
      <c r="C75" s="24">
        <f>C67</f>
        <v>45658</v>
      </c>
      <c r="D75" s="24">
        <f t="shared" ref="D75:AA75" si="62">D67</f>
        <v>45689</v>
      </c>
      <c r="E75" s="24">
        <f t="shared" si="62"/>
        <v>45717</v>
      </c>
      <c r="F75" s="24">
        <f t="shared" si="62"/>
        <v>45748</v>
      </c>
      <c r="G75" s="24">
        <f t="shared" si="62"/>
        <v>45778</v>
      </c>
      <c r="H75" s="24">
        <f t="shared" si="62"/>
        <v>45809</v>
      </c>
      <c r="I75" s="24">
        <f t="shared" si="62"/>
        <v>45839</v>
      </c>
      <c r="J75" s="24">
        <f t="shared" si="62"/>
        <v>45870</v>
      </c>
      <c r="K75" s="24">
        <f t="shared" si="62"/>
        <v>45901</v>
      </c>
      <c r="L75" s="24">
        <f t="shared" si="62"/>
        <v>45931</v>
      </c>
      <c r="M75" s="24">
        <f t="shared" si="62"/>
        <v>45962</v>
      </c>
      <c r="N75" s="24">
        <f t="shared" si="62"/>
        <v>45992</v>
      </c>
      <c r="O75" s="24">
        <f t="shared" si="62"/>
        <v>46023</v>
      </c>
      <c r="P75" s="24">
        <f t="shared" si="62"/>
        <v>46054</v>
      </c>
      <c r="Q75" s="24">
        <f t="shared" si="62"/>
        <v>46082</v>
      </c>
      <c r="R75" s="24">
        <f t="shared" si="62"/>
        <v>46113</v>
      </c>
      <c r="S75" s="24">
        <f t="shared" si="62"/>
        <v>46143</v>
      </c>
      <c r="T75" s="24">
        <f t="shared" si="62"/>
        <v>46174</v>
      </c>
      <c r="U75" s="24">
        <f t="shared" si="62"/>
        <v>46204</v>
      </c>
      <c r="V75" s="24">
        <f t="shared" si="62"/>
        <v>46235</v>
      </c>
      <c r="W75" s="24">
        <f t="shared" si="62"/>
        <v>46266</v>
      </c>
      <c r="X75" s="24">
        <f t="shared" si="62"/>
        <v>46296</v>
      </c>
      <c r="Y75" s="24">
        <f t="shared" si="62"/>
        <v>46327</v>
      </c>
      <c r="Z75" s="24">
        <f t="shared" si="62"/>
        <v>46357</v>
      </c>
      <c r="AA75" s="24">
        <f t="shared" si="62"/>
        <v>46388</v>
      </c>
    </row>
    <row r="76" spans="2:28" x14ac:dyDescent="0.25">
      <c r="B76" s="38" t="s">
        <v>27</v>
      </c>
      <c r="C76" s="40">
        <f>'LI 1M - RES'!C14</f>
        <v>0</v>
      </c>
      <c r="D76" s="40">
        <f>'LI 1M - RES'!D14</f>
        <v>651143.31000000006</v>
      </c>
      <c r="E76" s="40">
        <f>'LI 1M - RES'!E14</f>
        <v>6401.71</v>
      </c>
      <c r="F76" s="40">
        <f>'LI 1M - RES'!F14</f>
        <v>795753.57000000007</v>
      </c>
      <c r="G76" s="40">
        <f>'LI 1M - RES'!G14</f>
        <v>623043.79</v>
      </c>
      <c r="H76" s="40">
        <f>'LI 1M - RES'!H14</f>
        <v>150884.73999999996</v>
      </c>
      <c r="I76" s="40">
        <f>'LI 1M - RES'!I14</f>
        <v>719883.07000000007</v>
      </c>
      <c r="J76" s="40">
        <f>'LI 1M - RES'!J14</f>
        <v>287502.01</v>
      </c>
      <c r="K76" s="40">
        <f>'LI 1M - RES'!K14</f>
        <v>1426959.3800000001</v>
      </c>
      <c r="L76" s="40">
        <f>'LI 1M - RES'!L14</f>
        <v>1263837.0299999996</v>
      </c>
      <c r="M76" s="40">
        <f>'LI 1M - RES'!M14</f>
        <v>1504889.8326078893</v>
      </c>
      <c r="N76" s="40">
        <f>'LI 1M - RES'!N14</f>
        <v>1455043.5431572746</v>
      </c>
      <c r="O76" s="40">
        <f>'LI 1M - RES'!O14</f>
        <v>0</v>
      </c>
      <c r="P76" s="40">
        <f>'LI 1M - RES'!P14</f>
        <v>0</v>
      </c>
      <c r="Q76" s="40">
        <f>'LI 1M - RES'!Q14</f>
        <v>0</v>
      </c>
      <c r="R76" s="40">
        <f>'LI 1M - RES'!R14</f>
        <v>0</v>
      </c>
      <c r="S76" s="40">
        <f>'LI 1M - RES'!S14</f>
        <v>0</v>
      </c>
      <c r="T76" s="40">
        <f>'LI 1M - RES'!T14</f>
        <v>0</v>
      </c>
      <c r="U76" s="40">
        <f>'LI 1M - RES'!U14</f>
        <v>0</v>
      </c>
      <c r="V76" s="40">
        <f>'LI 1M - RES'!V14</f>
        <v>0</v>
      </c>
      <c r="W76" s="40">
        <f>'LI 1M - RES'!W14</f>
        <v>0</v>
      </c>
      <c r="X76" s="40">
        <f>'LI 1M - RES'!X14</f>
        <v>0</v>
      </c>
      <c r="Y76" s="40">
        <f>'LI 1M - RES'!Y14</f>
        <v>0</v>
      </c>
      <c r="Z76" s="40">
        <f>'LI 1M - RES'!Z14</f>
        <v>0</v>
      </c>
      <c r="AA76" s="40">
        <f>'LI 1M - RES'!AA14</f>
        <v>0</v>
      </c>
    </row>
    <row r="77" spans="2:28" x14ac:dyDescent="0.25">
      <c r="B77" s="31" t="s">
        <v>28</v>
      </c>
      <c r="C77" s="5">
        <f>'LI 2M - SGS'!C17</f>
        <v>0</v>
      </c>
      <c r="D77" s="5">
        <f>'LI 2M - SGS'!D17</f>
        <v>0</v>
      </c>
      <c r="E77" s="5">
        <f>'LI 2M - SGS'!E17</f>
        <v>0</v>
      </c>
      <c r="F77" s="5">
        <f>'LI 2M - SGS'!F17</f>
        <v>29098.97</v>
      </c>
      <c r="G77" s="5">
        <f>'LI 2M - SGS'!G17</f>
        <v>35230</v>
      </c>
      <c r="H77" s="5">
        <f>'LI 2M - SGS'!H17</f>
        <v>0</v>
      </c>
      <c r="I77" s="5">
        <f>'LI 2M - SGS'!I17</f>
        <v>2635</v>
      </c>
      <c r="J77" s="5">
        <f>'LI 2M - SGS'!J17</f>
        <v>0</v>
      </c>
      <c r="K77" s="5">
        <f>'LI 2M - SGS'!K17</f>
        <v>0</v>
      </c>
      <c r="L77" s="5">
        <f>'LI 2M - SGS'!L17</f>
        <v>0</v>
      </c>
      <c r="M77" s="5">
        <f>'LI 2M - SGS'!M17</f>
        <v>0</v>
      </c>
      <c r="N77" s="5">
        <f>'LI 2M - SGS'!N17</f>
        <v>20299.369919304198</v>
      </c>
      <c r="O77" s="5">
        <f>'LI 2M - SGS'!O17</f>
        <v>0</v>
      </c>
      <c r="P77" s="5">
        <f>'LI 2M - SGS'!P17</f>
        <v>0</v>
      </c>
      <c r="Q77" s="5">
        <f>'LI 2M - SGS'!Q17</f>
        <v>0</v>
      </c>
      <c r="R77" s="5">
        <f>'LI 2M - SGS'!R17</f>
        <v>0</v>
      </c>
      <c r="S77" s="5">
        <f>'LI 2M - SGS'!S17</f>
        <v>0</v>
      </c>
      <c r="T77" s="5">
        <f>'LI 2M - SGS'!T17</f>
        <v>0</v>
      </c>
      <c r="U77" s="5">
        <f>'LI 2M - SGS'!U17</f>
        <v>0</v>
      </c>
      <c r="V77" s="5">
        <f>'LI 2M - SGS'!V17</f>
        <v>0</v>
      </c>
      <c r="W77" s="5">
        <f>'LI 2M - SGS'!W17</f>
        <v>0</v>
      </c>
      <c r="X77" s="5">
        <f>'LI 2M - SGS'!X17</f>
        <v>0</v>
      </c>
      <c r="Y77" s="5">
        <f>'LI 2M - SGS'!Y17</f>
        <v>0</v>
      </c>
      <c r="Z77" s="5">
        <f>'LI 2M - SGS'!Z17</f>
        <v>0</v>
      </c>
      <c r="AA77" s="5">
        <f>'LI 2M - SGS'!AA17</f>
        <v>0</v>
      </c>
    </row>
    <row r="78" spans="2:28" x14ac:dyDescent="0.25">
      <c r="B78" s="31" t="s">
        <v>29</v>
      </c>
      <c r="C78" s="5">
        <f>'LI 3M - LGS'!C17</f>
        <v>0</v>
      </c>
      <c r="D78" s="5">
        <f>'LI 3M - LGS'!D17</f>
        <v>0</v>
      </c>
      <c r="E78" s="5">
        <f>'LI 3M - LGS'!E17</f>
        <v>0</v>
      </c>
      <c r="F78" s="5">
        <f>'LI 3M - LGS'!F17</f>
        <v>0</v>
      </c>
      <c r="G78" s="5">
        <f>'LI 3M - LGS'!G17</f>
        <v>1358822</v>
      </c>
      <c r="H78" s="5">
        <f>'LI 3M - LGS'!H17</f>
        <v>1915541</v>
      </c>
      <c r="I78" s="5">
        <f>'LI 3M - LGS'!I17</f>
        <v>461750</v>
      </c>
      <c r="J78" s="5">
        <f>'LI 3M - LGS'!J17</f>
        <v>204960.44</v>
      </c>
      <c r="K78" s="5">
        <f>'LI 3M - LGS'!K17</f>
        <v>0</v>
      </c>
      <c r="L78" s="5">
        <f>'LI 3M - LGS'!L17</f>
        <v>0</v>
      </c>
      <c r="M78" s="5">
        <f>'LI 3M - LGS'!M17</f>
        <v>0</v>
      </c>
      <c r="N78" s="5">
        <f>'LI 3M - LGS'!N17</f>
        <v>2080167.2775228962</v>
      </c>
      <c r="O78" s="5">
        <f>'LI 3M - LGS'!O17</f>
        <v>0</v>
      </c>
      <c r="P78" s="5">
        <f>'LI 3M - LGS'!P17</f>
        <v>0</v>
      </c>
      <c r="Q78" s="5">
        <f>'LI 3M - LGS'!Q17</f>
        <v>0</v>
      </c>
      <c r="R78" s="5">
        <f>'LI 3M - LGS'!R17</f>
        <v>0</v>
      </c>
      <c r="S78" s="5">
        <f>'LI 3M - LGS'!S17</f>
        <v>0</v>
      </c>
      <c r="T78" s="5">
        <f>'LI 3M - LGS'!T17</f>
        <v>0</v>
      </c>
      <c r="U78" s="5">
        <f>'LI 3M - LGS'!U17</f>
        <v>0</v>
      </c>
      <c r="V78" s="5">
        <f>'LI 3M - LGS'!V17</f>
        <v>0</v>
      </c>
      <c r="W78" s="5">
        <f>'LI 3M - LGS'!W17</f>
        <v>0</v>
      </c>
      <c r="X78" s="5">
        <f>'LI 3M - LGS'!X17</f>
        <v>0</v>
      </c>
      <c r="Y78" s="5">
        <f>'LI 3M - LGS'!Y17</f>
        <v>0</v>
      </c>
      <c r="Z78" s="5">
        <f>'LI 3M - LGS'!Z17</f>
        <v>0</v>
      </c>
      <c r="AA78" s="5">
        <f>'LI 3M - LGS'!AA17</f>
        <v>0</v>
      </c>
    </row>
    <row r="79" spans="2:28" x14ac:dyDescent="0.25">
      <c r="B79" s="31" t="s">
        <v>30</v>
      </c>
      <c r="C79" s="5">
        <f>'LI 4M - SPS'!C17</f>
        <v>0</v>
      </c>
      <c r="D79" s="5">
        <f>'LI 4M - SPS'!D17</f>
        <v>0</v>
      </c>
      <c r="E79" s="5">
        <f>'LI 4M - SPS'!E17</f>
        <v>0</v>
      </c>
      <c r="F79" s="5">
        <f>'LI 4M - SPS'!F17</f>
        <v>0</v>
      </c>
      <c r="G79" s="5">
        <f>'LI 4M - SPS'!G17</f>
        <v>0</v>
      </c>
      <c r="H79" s="5">
        <f>'LI 4M - SPS'!H17</f>
        <v>0</v>
      </c>
      <c r="I79" s="5">
        <f>'LI 4M - SPS'!I17</f>
        <v>0</v>
      </c>
      <c r="J79" s="5">
        <f>'LI 4M - SPS'!J17</f>
        <v>136705</v>
      </c>
      <c r="K79" s="5">
        <f>'LI 4M - SPS'!K17</f>
        <v>0</v>
      </c>
      <c r="L79" s="5">
        <f>'LI 4M - SPS'!L17</f>
        <v>111002</v>
      </c>
      <c r="M79" s="5">
        <f>'LI 4M - SPS'!M17</f>
        <v>0</v>
      </c>
      <c r="N79" s="5">
        <f>'LI 4M - SPS'!N17</f>
        <v>132795.35255779966</v>
      </c>
      <c r="O79" s="5">
        <f>'LI 4M - SPS'!O17</f>
        <v>0</v>
      </c>
      <c r="P79" s="5">
        <f>'LI 4M - SPS'!P17</f>
        <v>0</v>
      </c>
      <c r="Q79" s="5">
        <f>'LI 4M - SPS'!Q17</f>
        <v>0</v>
      </c>
      <c r="R79" s="5">
        <f>'LI 4M - SPS'!R17</f>
        <v>0</v>
      </c>
      <c r="S79" s="5">
        <f>'LI 4M - SPS'!S17</f>
        <v>0</v>
      </c>
      <c r="T79" s="5">
        <f>'LI 4M - SPS'!T17</f>
        <v>0</v>
      </c>
      <c r="U79" s="5">
        <f>'LI 4M - SPS'!U17</f>
        <v>0</v>
      </c>
      <c r="V79" s="5">
        <f>'LI 4M - SPS'!V17</f>
        <v>0</v>
      </c>
      <c r="W79" s="5">
        <f>'LI 4M - SPS'!W17</f>
        <v>0</v>
      </c>
      <c r="X79" s="5">
        <f>'LI 4M - SPS'!X17</f>
        <v>0</v>
      </c>
      <c r="Y79" s="5">
        <f>'LI 4M - SPS'!Y17</f>
        <v>0</v>
      </c>
      <c r="Z79" s="5">
        <f>'LI 4M - SPS'!Z17</f>
        <v>0</v>
      </c>
      <c r="AA79" s="5">
        <f>'LI 4M - SPS'!AA17</f>
        <v>0</v>
      </c>
    </row>
    <row r="80" spans="2:28" ht="15.75" thickBot="1" x14ac:dyDescent="0.3">
      <c r="B80" s="15" t="s">
        <v>31</v>
      </c>
      <c r="C80" s="89">
        <f>'LI 11M - LPS'!C17</f>
        <v>0</v>
      </c>
      <c r="D80" s="89">
        <f>'LI 11M - LPS'!D17</f>
        <v>0</v>
      </c>
      <c r="E80" s="89">
        <f>'LI 11M - LPS'!E17</f>
        <v>0</v>
      </c>
      <c r="F80" s="89">
        <f>'LI 11M - LPS'!F17</f>
        <v>0</v>
      </c>
      <c r="G80" s="89">
        <f>'LI 11M - LPS'!G17</f>
        <v>0</v>
      </c>
      <c r="H80" s="89">
        <f>'LI 11M - LPS'!H17</f>
        <v>0</v>
      </c>
      <c r="I80" s="89">
        <f>'LI 11M - LPS'!I17</f>
        <v>0</v>
      </c>
      <c r="J80" s="89">
        <f>'LI 11M - LPS'!J17</f>
        <v>0</v>
      </c>
      <c r="K80" s="89">
        <f>'LI 11M - LPS'!K17</f>
        <v>0</v>
      </c>
      <c r="L80" s="89">
        <f>'LI 11M - LPS'!L17</f>
        <v>0</v>
      </c>
      <c r="M80" s="89">
        <f>'LI 11M - LPS'!M17</f>
        <v>0</v>
      </c>
      <c r="N80" s="89">
        <f>'LI 11M - LPS'!N17</f>
        <v>0</v>
      </c>
      <c r="O80" s="89">
        <f>'LI 11M - LPS'!O17</f>
        <v>0</v>
      </c>
      <c r="P80" s="89">
        <f>'LI 11M - LPS'!P17</f>
        <v>0</v>
      </c>
      <c r="Q80" s="41">
        <f>'LI 11M - LPS'!Q17</f>
        <v>0</v>
      </c>
      <c r="R80" s="41">
        <f>'LI 11M - LPS'!R17</f>
        <v>0</v>
      </c>
      <c r="S80" s="41">
        <f>'LI 11M - LPS'!S17</f>
        <v>0</v>
      </c>
      <c r="T80" s="41">
        <f>'LI 11M - LPS'!T17</f>
        <v>0</v>
      </c>
      <c r="U80" s="41">
        <f>'LI 11M - LPS'!U17</f>
        <v>0</v>
      </c>
      <c r="V80" s="41">
        <f>'LI 11M - LPS'!V17</f>
        <v>0</v>
      </c>
      <c r="W80" s="41">
        <f>'LI 11M - LPS'!W17</f>
        <v>0</v>
      </c>
      <c r="X80" s="41">
        <f>'LI 11M - LPS'!X17</f>
        <v>0</v>
      </c>
      <c r="Y80" s="41">
        <f>'LI 11M - LPS'!Y17</f>
        <v>0</v>
      </c>
      <c r="Z80" s="41">
        <f>'LI 11M - LPS'!Z17</f>
        <v>0</v>
      </c>
      <c r="AA80" s="41">
        <f>'LI 11M - LPS'!AA17</f>
        <v>0</v>
      </c>
    </row>
    <row r="81" spans="1:40" ht="15.75" thickBot="1" x14ac:dyDescent="0.3">
      <c r="B81" s="32" t="s">
        <v>32</v>
      </c>
      <c r="C81" s="49">
        <f>SUM(C76:C80)</f>
        <v>0</v>
      </c>
      <c r="D81" s="50">
        <f t="shared" ref="D81:AA81" si="63">SUM(D76:D80)</f>
        <v>651143.31000000006</v>
      </c>
      <c r="E81" s="50">
        <f t="shared" si="63"/>
        <v>6401.71</v>
      </c>
      <c r="F81" s="50">
        <f t="shared" si="63"/>
        <v>824852.54</v>
      </c>
      <c r="G81" s="50">
        <f t="shared" si="63"/>
        <v>2017095.79</v>
      </c>
      <c r="H81" s="50">
        <f t="shared" si="63"/>
        <v>2066425.74</v>
      </c>
      <c r="I81" s="50">
        <f t="shared" si="63"/>
        <v>1184268.07</v>
      </c>
      <c r="J81" s="50">
        <f t="shared" si="63"/>
        <v>629167.44999999995</v>
      </c>
      <c r="K81" s="50">
        <f t="shared" si="63"/>
        <v>1426959.3800000001</v>
      </c>
      <c r="L81" s="50">
        <f t="shared" si="63"/>
        <v>1374839.0299999996</v>
      </c>
      <c r="M81" s="50">
        <f t="shared" si="63"/>
        <v>1504889.8326078893</v>
      </c>
      <c r="N81" s="50">
        <f t="shared" si="63"/>
        <v>3688305.5431572748</v>
      </c>
      <c r="O81" s="50">
        <f t="shared" si="63"/>
        <v>0</v>
      </c>
      <c r="P81" s="50">
        <f t="shared" si="63"/>
        <v>0</v>
      </c>
      <c r="Q81" s="42">
        <f t="shared" si="63"/>
        <v>0</v>
      </c>
      <c r="R81" s="42">
        <f t="shared" si="63"/>
        <v>0</v>
      </c>
      <c r="S81" s="42">
        <f t="shared" si="63"/>
        <v>0</v>
      </c>
      <c r="T81" s="42">
        <f t="shared" si="63"/>
        <v>0</v>
      </c>
      <c r="U81" s="42">
        <f t="shared" si="63"/>
        <v>0</v>
      </c>
      <c r="V81" s="42">
        <f t="shared" si="63"/>
        <v>0</v>
      </c>
      <c r="W81" s="42">
        <f t="shared" si="63"/>
        <v>0</v>
      </c>
      <c r="X81" s="42">
        <f t="shared" si="63"/>
        <v>0</v>
      </c>
      <c r="Y81" s="42">
        <f t="shared" si="63"/>
        <v>0</v>
      </c>
      <c r="Z81" s="42">
        <f t="shared" si="63"/>
        <v>0</v>
      </c>
      <c r="AA81" s="42">
        <f t="shared" si="63"/>
        <v>0</v>
      </c>
    </row>
    <row r="85" spans="1:40" ht="18" customHeight="1" x14ac:dyDescent="0.25">
      <c r="A85" s="648" t="s">
        <v>84</v>
      </c>
      <c r="B85" s="648"/>
      <c r="C85" s="121" t="s">
        <v>160</v>
      </c>
    </row>
    <row r="86" spans="1:40" ht="15.75" thickBot="1" x14ac:dyDescent="0.3">
      <c r="A86" s="648"/>
      <c r="B86" s="648"/>
    </row>
    <row r="87" spans="1:40" ht="15.75" thickBot="1" x14ac:dyDescent="0.3">
      <c r="B87" s="29" t="s">
        <v>33</v>
      </c>
      <c r="C87" s="24">
        <f>C59</f>
        <v>45658</v>
      </c>
      <c r="D87" s="24">
        <f t="shared" ref="D87:AA87" si="64">D59</f>
        <v>45689</v>
      </c>
      <c r="E87" s="24">
        <f t="shared" si="64"/>
        <v>45717</v>
      </c>
      <c r="F87" s="24">
        <f t="shared" si="64"/>
        <v>45748</v>
      </c>
      <c r="G87" s="24">
        <f t="shared" si="64"/>
        <v>45778</v>
      </c>
      <c r="H87" s="24">
        <f t="shared" si="64"/>
        <v>45809</v>
      </c>
      <c r="I87" s="24">
        <f t="shared" si="64"/>
        <v>45839</v>
      </c>
      <c r="J87" s="24">
        <f t="shared" si="64"/>
        <v>45870</v>
      </c>
      <c r="K87" s="24">
        <f t="shared" si="64"/>
        <v>45901</v>
      </c>
      <c r="L87" s="24">
        <f t="shared" si="64"/>
        <v>45931</v>
      </c>
      <c r="M87" s="24">
        <f t="shared" si="64"/>
        <v>45962</v>
      </c>
      <c r="N87" s="24">
        <f t="shared" si="64"/>
        <v>45992</v>
      </c>
      <c r="O87" s="24">
        <f t="shared" si="64"/>
        <v>46023</v>
      </c>
      <c r="P87" s="24">
        <f t="shared" si="64"/>
        <v>46054</v>
      </c>
      <c r="Q87" s="24">
        <f t="shared" si="64"/>
        <v>46082</v>
      </c>
      <c r="R87" s="24">
        <f t="shared" si="64"/>
        <v>46113</v>
      </c>
      <c r="S87" s="24">
        <f t="shared" si="64"/>
        <v>46143</v>
      </c>
      <c r="T87" s="24">
        <f t="shared" si="64"/>
        <v>46174</v>
      </c>
      <c r="U87" s="24">
        <f t="shared" si="64"/>
        <v>46204</v>
      </c>
      <c r="V87" s="24">
        <f t="shared" si="64"/>
        <v>46235</v>
      </c>
      <c r="W87" s="24">
        <f t="shared" si="64"/>
        <v>46266</v>
      </c>
      <c r="X87" s="24">
        <f t="shared" si="64"/>
        <v>46296</v>
      </c>
      <c r="Y87" s="24">
        <f t="shared" si="64"/>
        <v>46327</v>
      </c>
      <c r="Z87" s="24">
        <f t="shared" si="64"/>
        <v>46357</v>
      </c>
      <c r="AA87" s="24">
        <f t="shared" si="64"/>
        <v>46388</v>
      </c>
      <c r="AB87" s="20"/>
      <c r="AC87" s="20"/>
      <c r="AD87" s="20"/>
      <c r="AE87" s="20"/>
      <c r="AF87" s="20"/>
      <c r="AG87" s="20"/>
      <c r="AH87" s="20"/>
      <c r="AI87" s="20"/>
      <c r="AJ87" s="20"/>
      <c r="AK87" s="20"/>
      <c r="AL87" s="20"/>
      <c r="AM87" s="20"/>
      <c r="AN87" s="20"/>
    </row>
    <row r="88" spans="1:40" x14ac:dyDescent="0.25">
      <c r="B88" s="30" t="s">
        <v>27</v>
      </c>
      <c r="C88" s="26">
        <f t="shared" ref="C88:K92" si="65">IF(C$4="X",C96+C104,0)</f>
        <v>0</v>
      </c>
      <c r="D88" s="26">
        <f t="shared" si="65"/>
        <v>1642.4529393774922</v>
      </c>
      <c r="E88" s="26">
        <f t="shared" si="65"/>
        <v>2708.9073815587262</v>
      </c>
      <c r="F88" s="26">
        <f t="shared" si="65"/>
        <v>2729.6128671333845</v>
      </c>
      <c r="G88" s="26">
        <f t="shared" si="65"/>
        <v>5085.8283005999965</v>
      </c>
      <c r="H88" s="26">
        <f t="shared" si="65"/>
        <v>34913.759355330243</v>
      </c>
      <c r="I88" s="26">
        <f t="shared" si="65"/>
        <v>58575.127903584958</v>
      </c>
      <c r="J88" s="26">
        <f t="shared" si="65"/>
        <v>68891.961370149045</v>
      </c>
      <c r="K88" s="26">
        <f t="shared" si="65"/>
        <v>41804.955173005364</v>
      </c>
      <c r="L88" s="26">
        <f t="shared" ref="L88:AA88" si="66">IF(L$4="X",L96+L104,0)</f>
        <v>16596.088335045726</v>
      </c>
      <c r="M88" s="26">
        <f t="shared" si="66"/>
        <v>40006.035074403073</v>
      </c>
      <c r="N88" s="26">
        <f t="shared" si="66"/>
        <v>81662.299782904884</v>
      </c>
      <c r="O88" s="26">
        <f t="shared" si="66"/>
        <v>88973.287440943721</v>
      </c>
      <c r="P88" s="26">
        <f t="shared" si="66"/>
        <v>74965.081793249032</v>
      </c>
      <c r="Q88" s="26">
        <f t="shared" si="66"/>
        <v>60256.736313551351</v>
      </c>
      <c r="R88" s="26">
        <f t="shared" si="66"/>
        <v>30429.407849503761</v>
      </c>
      <c r="S88" s="26">
        <f t="shared" si="66"/>
        <v>24795.485331519565</v>
      </c>
      <c r="T88" s="26">
        <f t="shared" si="66"/>
        <v>100969.50848442857</v>
      </c>
      <c r="U88" s="26">
        <f t="shared" si="66"/>
        <v>134261.48999124669</v>
      </c>
      <c r="V88" s="26">
        <f t="shared" si="66"/>
        <v>127849.28546650171</v>
      </c>
      <c r="W88" s="26">
        <f t="shared" si="66"/>
        <v>69972.395070692117</v>
      </c>
      <c r="X88" s="26">
        <f t="shared" si="66"/>
        <v>29602.867935213191</v>
      </c>
      <c r="Y88" s="26">
        <f t="shared" si="66"/>
        <v>54533.927522819882</v>
      </c>
      <c r="Z88" s="26">
        <f t="shared" si="66"/>
        <v>89499.75566463545</v>
      </c>
      <c r="AA88" s="26">
        <f t="shared" si="66"/>
        <v>88973.287440943721</v>
      </c>
    </row>
    <row r="89" spans="1:40" x14ac:dyDescent="0.25">
      <c r="B89" s="31" t="s">
        <v>28</v>
      </c>
      <c r="C89" s="26">
        <f t="shared" si="65"/>
        <v>0</v>
      </c>
      <c r="D89" s="26">
        <f t="shared" si="65"/>
        <v>0</v>
      </c>
      <c r="E89" s="26">
        <f t="shared" si="65"/>
        <v>306.82929138314881</v>
      </c>
      <c r="F89" s="26">
        <f t="shared" si="65"/>
        <v>838.63118994331717</v>
      </c>
      <c r="G89" s="26">
        <f t="shared" si="65"/>
        <v>1324.2656844770358</v>
      </c>
      <c r="H89" s="26">
        <f t="shared" si="65"/>
        <v>3066.6727012207002</v>
      </c>
      <c r="I89" s="26">
        <f t="shared" si="65"/>
        <v>6626.8961108023141</v>
      </c>
      <c r="J89" s="26">
        <f t="shared" si="65"/>
        <v>9150.9073039028444</v>
      </c>
      <c r="K89" s="26">
        <f t="shared" si="65"/>
        <v>8645.7894287173403</v>
      </c>
      <c r="L89" s="26">
        <f t="shared" ref="L89:AA89" si="67">IF(L$4="X",L97+L105,0)</f>
        <v>4837.1664352784355</v>
      </c>
      <c r="M89" s="26">
        <f t="shared" si="67"/>
        <v>4314.3721302328231</v>
      </c>
      <c r="N89" s="26">
        <f t="shared" si="67"/>
        <v>6336.4552876889566</v>
      </c>
      <c r="O89" s="26">
        <f t="shared" si="67"/>
        <v>7193.6999952846263</v>
      </c>
      <c r="P89" s="26">
        <f t="shared" si="67"/>
        <v>6210.6891649395247</v>
      </c>
      <c r="Q89" s="26">
        <f t="shared" si="67"/>
        <v>6531.2738424813906</v>
      </c>
      <c r="R89" s="26">
        <f t="shared" si="67"/>
        <v>5815.7896666639081</v>
      </c>
      <c r="S89" s="26">
        <f t="shared" si="67"/>
        <v>8290.2262999008854</v>
      </c>
      <c r="T89" s="26">
        <f t="shared" si="67"/>
        <v>23526.99784498287</v>
      </c>
      <c r="U89" s="26">
        <f t="shared" si="67"/>
        <v>30282.389585107059</v>
      </c>
      <c r="V89" s="26">
        <f t="shared" si="67"/>
        <v>28437.67417834291</v>
      </c>
      <c r="W89" s="26">
        <f t="shared" si="67"/>
        <v>14994.161940820382</v>
      </c>
      <c r="X89" s="26">
        <f t="shared" si="67"/>
        <v>5957.3537467600318</v>
      </c>
      <c r="Y89" s="26">
        <f t="shared" si="67"/>
        <v>6404.2747293990496</v>
      </c>
      <c r="Z89" s="26">
        <f t="shared" si="67"/>
        <v>7522.8613746263045</v>
      </c>
      <c r="AA89" s="26">
        <f t="shared" si="67"/>
        <v>7193.6999952846263</v>
      </c>
    </row>
    <row r="90" spans="1:40" x14ac:dyDescent="0.25">
      <c r="B90" s="31" t="s">
        <v>29</v>
      </c>
      <c r="C90" s="26">
        <f t="shared" si="65"/>
        <v>0</v>
      </c>
      <c r="D90" s="26">
        <f t="shared" si="65"/>
        <v>0</v>
      </c>
      <c r="E90" s="26">
        <f t="shared" si="65"/>
        <v>237.50977800082751</v>
      </c>
      <c r="F90" s="26">
        <f t="shared" si="65"/>
        <v>527.90286607490418</v>
      </c>
      <c r="G90" s="26">
        <f t="shared" si="65"/>
        <v>7006.217777667739</v>
      </c>
      <c r="H90" s="26">
        <f t="shared" si="65"/>
        <v>58650.104652147689</v>
      </c>
      <c r="I90" s="26">
        <f t="shared" si="65"/>
        <v>108191.87164974194</v>
      </c>
      <c r="J90" s="26">
        <f t="shared" si="65"/>
        <v>130991.66442864708</v>
      </c>
      <c r="K90" s="26">
        <f t="shared" si="65"/>
        <v>94817.97245192602</v>
      </c>
      <c r="L90" s="26">
        <f t="shared" ref="L90:AA90" si="68">IF(L$4="X",L98+L106,0)</f>
        <v>39988.728623827425</v>
      </c>
      <c r="M90" s="26">
        <f t="shared" si="68"/>
        <v>41431.517843159905</v>
      </c>
      <c r="N90" s="26">
        <f t="shared" si="68"/>
        <v>59791.622658305903</v>
      </c>
      <c r="O90" s="26">
        <f t="shared" si="68"/>
        <v>73414.830399959828</v>
      </c>
      <c r="P90" s="26">
        <f t="shared" si="68"/>
        <v>62443.200883691185</v>
      </c>
      <c r="Q90" s="26">
        <f t="shared" si="68"/>
        <v>64965.484408894008</v>
      </c>
      <c r="R90" s="26">
        <f t="shared" si="68"/>
        <v>57818.105510077003</v>
      </c>
      <c r="S90" s="26">
        <f t="shared" si="68"/>
        <v>79747.067833672947</v>
      </c>
      <c r="T90" s="26">
        <f t="shared" si="68"/>
        <v>242596.39252793643</v>
      </c>
      <c r="U90" s="26">
        <f t="shared" si="68"/>
        <v>295022.91861340642</v>
      </c>
      <c r="V90" s="26">
        <f t="shared" si="68"/>
        <v>281198.6939817064</v>
      </c>
      <c r="W90" s="26">
        <f t="shared" si="68"/>
        <v>167170.92017014613</v>
      </c>
      <c r="X90" s="26">
        <f t="shared" si="68"/>
        <v>64370.841299187043</v>
      </c>
      <c r="Y90" s="26">
        <f t="shared" si="68"/>
        <v>62643.312220169115</v>
      </c>
      <c r="Z90" s="26">
        <f t="shared" si="68"/>
        <v>71564.125148254432</v>
      </c>
      <c r="AA90" s="26">
        <f t="shared" si="68"/>
        <v>73414.830399959828</v>
      </c>
    </row>
    <row r="91" spans="1:40" x14ac:dyDescent="0.25">
      <c r="B91" s="31" t="s">
        <v>30</v>
      </c>
      <c r="C91" s="26">
        <f t="shared" si="65"/>
        <v>0</v>
      </c>
      <c r="D91" s="26">
        <f t="shared" si="65"/>
        <v>0</v>
      </c>
      <c r="E91" s="26">
        <f t="shared" si="65"/>
        <v>655.42233136807556</v>
      </c>
      <c r="F91" s="26">
        <f t="shared" si="65"/>
        <v>1386.4318308733129</v>
      </c>
      <c r="G91" s="26">
        <f t="shared" si="65"/>
        <v>2039.821508884937</v>
      </c>
      <c r="H91" s="26">
        <f t="shared" si="65"/>
        <v>9113.6558563104081</v>
      </c>
      <c r="I91" s="26">
        <f t="shared" si="65"/>
        <v>28228.754723310307</v>
      </c>
      <c r="J91" s="26">
        <f t="shared" si="65"/>
        <v>44877.13286267496</v>
      </c>
      <c r="K91" s="26">
        <f t="shared" si="65"/>
        <v>24243.956847474419</v>
      </c>
      <c r="L91" s="26">
        <f t="shared" ref="L91:AA91" si="69">IF(L$4="X",L99+L107,0)</f>
        <v>9079.1531868260645</v>
      </c>
      <c r="M91" s="26">
        <f t="shared" si="69"/>
        <v>11909.021460488777</v>
      </c>
      <c r="N91" s="26">
        <f t="shared" si="69"/>
        <v>19812.564137121099</v>
      </c>
      <c r="O91" s="26">
        <f t="shared" si="69"/>
        <v>24850.442155736997</v>
      </c>
      <c r="P91" s="26">
        <f t="shared" si="69"/>
        <v>21154.293776102197</v>
      </c>
      <c r="Q91" s="26">
        <f t="shared" si="69"/>
        <v>19584.912011055352</v>
      </c>
      <c r="R91" s="26">
        <f t="shared" si="69"/>
        <v>14884.977336979347</v>
      </c>
      <c r="S91" s="26">
        <f t="shared" si="69"/>
        <v>20296.355087881948</v>
      </c>
      <c r="T91" s="26">
        <f t="shared" si="69"/>
        <v>76108.644630395836</v>
      </c>
      <c r="U91" s="26">
        <f t="shared" si="69"/>
        <v>91232.042241335192</v>
      </c>
      <c r="V91" s="26">
        <f t="shared" si="69"/>
        <v>89335.183190455573</v>
      </c>
      <c r="W91" s="26">
        <f t="shared" si="69"/>
        <v>47259.249482763218</v>
      </c>
      <c r="X91" s="26">
        <f t="shared" si="69"/>
        <v>15636.042493142144</v>
      </c>
      <c r="Y91" s="26">
        <f t="shared" si="69"/>
        <v>17933.580438427074</v>
      </c>
      <c r="Z91" s="26">
        <f t="shared" si="69"/>
        <v>23635.937388700931</v>
      </c>
      <c r="AA91" s="26">
        <f t="shared" si="69"/>
        <v>24850.442155736997</v>
      </c>
    </row>
    <row r="92" spans="1:40" ht="15.75" thickBot="1" x14ac:dyDescent="0.3">
      <c r="B92" s="15" t="s">
        <v>31</v>
      </c>
      <c r="C92" s="97">
        <f t="shared" si="65"/>
        <v>0</v>
      </c>
      <c r="D92" s="97">
        <f t="shared" si="65"/>
        <v>0</v>
      </c>
      <c r="E92" s="97">
        <f t="shared" si="65"/>
        <v>19.242485315990997</v>
      </c>
      <c r="F92" s="97">
        <f t="shared" si="65"/>
        <v>190.205662527615</v>
      </c>
      <c r="G92" s="97">
        <f t="shared" si="65"/>
        <v>938.96567020645182</v>
      </c>
      <c r="H92" s="97">
        <f t="shared" si="65"/>
        <v>5717.0479680866711</v>
      </c>
      <c r="I92" s="97">
        <f t="shared" si="65"/>
        <v>6074.7033065388177</v>
      </c>
      <c r="J92" s="97">
        <f t="shared" si="65"/>
        <v>6250.8095519137123</v>
      </c>
      <c r="K92" s="97">
        <f t="shared" si="65"/>
        <v>2875.7688074723364</v>
      </c>
      <c r="L92" s="97">
        <f t="shared" ref="L92:AA92" si="70">IF(L$4="X",L100+L108,0)</f>
        <v>216.39725812523002</v>
      </c>
      <c r="M92" s="97">
        <f t="shared" si="70"/>
        <v>62.009235692813832</v>
      </c>
      <c r="N92" s="97">
        <f t="shared" si="70"/>
        <v>35.932675086163968</v>
      </c>
      <c r="O92" s="97">
        <f t="shared" si="70"/>
        <v>51.600288760143336</v>
      </c>
      <c r="P92" s="97">
        <f t="shared" si="70"/>
        <v>42.120423037791284</v>
      </c>
      <c r="Q92" s="97">
        <f t="shared" si="70"/>
        <v>101.21425083613225</v>
      </c>
      <c r="R92" s="97">
        <f t="shared" si="70"/>
        <v>313.98682259794867</v>
      </c>
      <c r="S92" s="97">
        <f t="shared" si="70"/>
        <v>1427.135792553006</v>
      </c>
      <c r="T92" s="97">
        <f t="shared" si="70"/>
        <v>8916.3041938208262</v>
      </c>
      <c r="U92" s="97">
        <f t="shared" si="70"/>
        <v>9312.0241056377508</v>
      </c>
      <c r="V92" s="97">
        <f t="shared" si="70"/>
        <v>9581.9805988740845</v>
      </c>
      <c r="W92" s="97">
        <f t="shared" si="70"/>
        <v>4408.3187451473286</v>
      </c>
      <c r="X92" s="97">
        <f t="shared" si="70"/>
        <v>331.71932559850364</v>
      </c>
      <c r="Y92" s="97">
        <f t="shared" si="70"/>
        <v>93.205851691603328</v>
      </c>
      <c r="Z92" s="97">
        <f t="shared" si="70"/>
        <v>42.821950045292745</v>
      </c>
      <c r="AA92" s="97">
        <f t="shared" si="70"/>
        <v>51.600288760143336</v>
      </c>
      <c r="AB92" s="207" t="s">
        <v>171</v>
      </c>
    </row>
    <row r="93" spans="1:40" s="1" customFormat="1" ht="15.75" thickBot="1" x14ac:dyDescent="0.3">
      <c r="B93" s="32" t="s">
        <v>32</v>
      </c>
      <c r="C93" s="98">
        <f t="shared" ref="C93:K93" si="71">SUM(C88:C92)</f>
        <v>0</v>
      </c>
      <c r="D93" s="99">
        <f t="shared" si="71"/>
        <v>1642.4529393774922</v>
      </c>
      <c r="E93" s="99">
        <f t="shared" si="71"/>
        <v>3927.9112676267691</v>
      </c>
      <c r="F93" s="99">
        <f t="shared" si="71"/>
        <v>5672.784416552533</v>
      </c>
      <c r="G93" s="99">
        <f t="shared" si="71"/>
        <v>16395.098941836161</v>
      </c>
      <c r="H93" s="99">
        <f t="shared" si="71"/>
        <v>111461.24053309571</v>
      </c>
      <c r="I93" s="99">
        <f t="shared" si="71"/>
        <v>207697.35369397831</v>
      </c>
      <c r="J93" s="99">
        <f t="shared" si="71"/>
        <v>260162.47551728762</v>
      </c>
      <c r="K93" s="99">
        <f t="shared" si="71"/>
        <v>172388.44270859548</v>
      </c>
      <c r="L93" s="99">
        <f t="shared" ref="L93:AA93" si="72">SUM(L88:L92)</f>
        <v>70717.533839102878</v>
      </c>
      <c r="M93" s="99">
        <f t="shared" si="72"/>
        <v>97722.955743977378</v>
      </c>
      <c r="N93" s="99">
        <f t="shared" si="72"/>
        <v>167638.87454110701</v>
      </c>
      <c r="O93" s="99">
        <f t="shared" si="72"/>
        <v>194483.86028068533</v>
      </c>
      <c r="P93" s="99">
        <f t="shared" si="72"/>
        <v>164815.38604101972</v>
      </c>
      <c r="Q93" s="99">
        <f t="shared" si="72"/>
        <v>151439.62082681825</v>
      </c>
      <c r="R93" s="99">
        <f t="shared" si="72"/>
        <v>109262.26718582195</v>
      </c>
      <c r="S93" s="99">
        <f t="shared" si="72"/>
        <v>134556.27034552835</v>
      </c>
      <c r="T93" s="99">
        <f t="shared" si="72"/>
        <v>452117.84768156451</v>
      </c>
      <c r="U93" s="99">
        <f t="shared" si="72"/>
        <v>560110.86453673313</v>
      </c>
      <c r="V93" s="99">
        <f t="shared" si="72"/>
        <v>536402.81741588062</v>
      </c>
      <c r="W93" s="99">
        <f t="shared" si="72"/>
        <v>303805.04540956917</v>
      </c>
      <c r="X93" s="99">
        <f t="shared" si="72"/>
        <v>115898.82479990092</v>
      </c>
      <c r="Y93" s="99">
        <f t="shared" si="72"/>
        <v>141608.30076250673</v>
      </c>
      <c r="Z93" s="99">
        <f t="shared" si="72"/>
        <v>192265.50152626241</v>
      </c>
      <c r="AA93" s="99">
        <f t="shared" si="72"/>
        <v>194483.86028068533</v>
      </c>
      <c r="AB93" s="209">
        <f>SUM(C93:AA93)</f>
        <v>4366677.5912355138</v>
      </c>
    </row>
    <row r="94" spans="1:40" ht="15.75" thickBot="1" x14ac:dyDescent="0.3"/>
    <row r="95" spans="1:40" ht="15.75" thickBot="1" x14ac:dyDescent="0.3">
      <c r="B95" s="29" t="s">
        <v>145</v>
      </c>
      <c r="C95" s="24">
        <f>C87</f>
        <v>45658</v>
      </c>
      <c r="D95" s="24">
        <f t="shared" ref="D95:AA95" si="73">D87</f>
        <v>45689</v>
      </c>
      <c r="E95" s="24">
        <f t="shared" si="73"/>
        <v>45717</v>
      </c>
      <c r="F95" s="24">
        <f t="shared" si="73"/>
        <v>45748</v>
      </c>
      <c r="G95" s="24">
        <f t="shared" si="73"/>
        <v>45778</v>
      </c>
      <c r="H95" s="24">
        <f t="shared" si="73"/>
        <v>45809</v>
      </c>
      <c r="I95" s="24">
        <f t="shared" si="73"/>
        <v>45839</v>
      </c>
      <c r="J95" s="24">
        <f t="shared" si="73"/>
        <v>45870</v>
      </c>
      <c r="K95" s="24">
        <f t="shared" si="73"/>
        <v>45901</v>
      </c>
      <c r="L95" s="24">
        <f t="shared" si="73"/>
        <v>45931</v>
      </c>
      <c r="M95" s="24">
        <f t="shared" si="73"/>
        <v>45962</v>
      </c>
      <c r="N95" s="24">
        <f t="shared" si="73"/>
        <v>45992</v>
      </c>
      <c r="O95" s="24">
        <f t="shared" si="73"/>
        <v>46023</v>
      </c>
      <c r="P95" s="24">
        <f t="shared" si="73"/>
        <v>46054</v>
      </c>
      <c r="Q95" s="24">
        <f t="shared" si="73"/>
        <v>46082</v>
      </c>
      <c r="R95" s="24">
        <f t="shared" si="73"/>
        <v>46113</v>
      </c>
      <c r="S95" s="24">
        <f t="shared" si="73"/>
        <v>46143</v>
      </c>
      <c r="T95" s="24">
        <f t="shared" si="73"/>
        <v>46174</v>
      </c>
      <c r="U95" s="24">
        <f t="shared" si="73"/>
        <v>46204</v>
      </c>
      <c r="V95" s="24">
        <f t="shared" si="73"/>
        <v>46235</v>
      </c>
      <c r="W95" s="24">
        <f t="shared" si="73"/>
        <v>46266</v>
      </c>
      <c r="X95" s="24">
        <f t="shared" si="73"/>
        <v>46296</v>
      </c>
      <c r="Y95" s="24">
        <f t="shared" si="73"/>
        <v>46327</v>
      </c>
      <c r="Z95" s="24">
        <f t="shared" si="73"/>
        <v>46357</v>
      </c>
      <c r="AA95" s="24">
        <f t="shared" si="73"/>
        <v>46388</v>
      </c>
    </row>
    <row r="96" spans="1:40" x14ac:dyDescent="0.25">
      <c r="B96" s="30" t="s">
        <v>27</v>
      </c>
      <c r="C96" s="25">
        <f>IF(C$4="X",'1M - RES'!C94+'Res DRENE'!C25,0)</f>
        <v>0</v>
      </c>
      <c r="D96" s="25">
        <f>IF(D$4="X",'1M - RES'!D94+'Res DRENE'!D25,0)</f>
        <v>27.8734432963311</v>
      </c>
      <c r="E96" s="25">
        <f>IF(E$4="X",'1M - RES'!E94+'Res DRENE'!E25,0)</f>
        <v>197.68895798394215</v>
      </c>
      <c r="F96" s="25">
        <f>IF(F$4="X",'1M - RES'!F94+'Res DRENE'!F25,0)</f>
        <v>358.30084206120188</v>
      </c>
      <c r="G96" s="25">
        <f>IF(G$4="X",'1M - RES'!G94+'Res DRENE'!G25,0)</f>
        <v>551.02860905111629</v>
      </c>
      <c r="H96" s="25">
        <f>IF(H$4="X",'1M - RES'!H94+'Res DRENE'!H25,0)</f>
        <v>2858.4774170066048</v>
      </c>
      <c r="I96" s="25">
        <f>IF(I$4="X",'1M - RES'!I94+'Res DRENE'!I25,0)</f>
        <v>4562.5924256974658</v>
      </c>
      <c r="J96" s="25">
        <f>IF(J$4="X",'1M - RES'!J94+'Res DRENE'!J25,0)</f>
        <v>5562.2645719262273</v>
      </c>
      <c r="K96" s="25">
        <f>IF(K$4="X",'1M - RES'!K94+'Res DRENE'!K25,0)</f>
        <v>4332.0722462222529</v>
      </c>
      <c r="L96" s="25">
        <f>IF(L$4="X",'1M - RES'!L94+'Res DRENE'!L25,0)</f>
        <v>2039.8240546018953</v>
      </c>
      <c r="M96" s="25">
        <f>IF(M$4="X",'1M - RES'!M94+'Res DRENE'!M25,0)</f>
        <v>3994.3045199955754</v>
      </c>
      <c r="N96" s="25">
        <f>IF(N$4="X",'1M - RES'!N94+'Res DRENE'!N25,0)</f>
        <v>7437.6605178084783</v>
      </c>
      <c r="O96" s="25">
        <f>IF(O$4="X",'1M - RES'!O94+'Res DRENE'!O25,0)</f>
        <v>8054.300143982603</v>
      </c>
      <c r="P96" s="25">
        <f>IF(P$4="X",'1M - RES'!P94+'Res DRENE'!P25,0)</f>
        <v>6847.1168899128243</v>
      </c>
      <c r="Q96" s="25">
        <f>IF(Q$4="X",'1M - RES'!Q94+'Res DRENE'!Q25,0)</f>
        <v>5908.6664351881755</v>
      </c>
      <c r="R96" s="25">
        <f>IF(R$4="X",'1M - RES'!R94+'Res DRENE'!R25,0)</f>
        <v>3690.4402122238471</v>
      </c>
      <c r="S96" s="25">
        <f>IF(S$4="X",'1M - RES'!S94+'Res DRENE'!S25,0)</f>
        <v>3876.8901597184986</v>
      </c>
      <c r="T96" s="25">
        <f>IF(T$4="X",'1M - RES'!T94+'Res DRENE'!T25,0)</f>
        <v>14814.273022698715</v>
      </c>
      <c r="U96" s="25">
        <f>IF(U$4="X",'1M - RES'!U94+'Res DRENE'!U25,0)</f>
        <v>19040.59750212399</v>
      </c>
      <c r="V96" s="25">
        <f>IF(V$4="X",'1M - RES'!V94+'Res DRENE'!V25,0)</f>
        <v>18261.100102182154</v>
      </c>
      <c r="W96" s="25">
        <f>IF(W$4="X",'1M - RES'!W94+'Res DRENE'!W25,0)</f>
        <v>10570.315194698176</v>
      </c>
      <c r="X96" s="25">
        <f>IF(X$4="X",'1M - RES'!X94+'Res DRENE'!X25,0)</f>
        <v>3662.839977785211</v>
      </c>
      <c r="Y96" s="25">
        <f>IF(Y$4="X",'1M - RES'!Y94+'Res DRENE'!Y25,0)</f>
        <v>5470.3199574336304</v>
      </c>
      <c r="Z96" s="25">
        <f>IF(Z$4="X",'1M - RES'!Z94+'Res DRENE'!Z25,0)</f>
        <v>8124.159924776457</v>
      </c>
      <c r="AA96" s="25">
        <f>IF(AA$4="X",'1M - RES'!AA94+'Res DRENE'!AA25,0)</f>
        <v>8054.300143982603</v>
      </c>
    </row>
    <row r="97" spans="2:27" x14ac:dyDescent="0.25">
      <c r="B97" s="31" t="s">
        <v>28</v>
      </c>
      <c r="C97" s="26">
        <f>IF(C$4="X",'2M - SGS'!C112+'Biz DRENE'!C85,0)</f>
        <v>0</v>
      </c>
      <c r="D97" s="26">
        <f>IF(D$4="X",'2M - SGS'!D112+'Biz DRENE'!D85,0)</f>
        <v>0</v>
      </c>
      <c r="E97" s="26">
        <f>IF(E$4="X",'2M - SGS'!E112+'Biz DRENE'!E85,0)</f>
        <v>306.82929138314881</v>
      </c>
      <c r="F97" s="26">
        <f>IF(F$4="X",'2M - SGS'!F112+'Biz DRENE'!F85,0)</f>
        <v>761.58157540371906</v>
      </c>
      <c r="G97" s="26">
        <f>IF(G$4="X",'2M - SGS'!G112+'Biz DRENE'!G85,0)</f>
        <v>1005.491700404667</v>
      </c>
      <c r="H97" s="26">
        <f>IF(H$4="X",'2M - SGS'!H112+'Biz DRENE'!H85,0)</f>
        <v>2484.9165702390396</v>
      </c>
      <c r="I97" s="26">
        <f>IF(I$4="X",'2M - SGS'!I112+'Biz DRENE'!I85,0)</f>
        <v>5871.4477727179783</v>
      </c>
      <c r="J97" s="26">
        <f>IF(J$4="X",'2M - SGS'!J112+'Biz DRENE'!J85,0)</f>
        <v>8533.4741431223974</v>
      </c>
      <c r="K97" s="26">
        <f>IF(K$4="X",'2M - SGS'!K112+'Biz DRENE'!K85,0)</f>
        <v>7993.9431687553779</v>
      </c>
      <c r="L97" s="26">
        <f>IF(L$4="X",'2M - SGS'!L112+'Biz DRENE'!L85,0)</f>
        <v>4354.075395759538</v>
      </c>
      <c r="M97" s="26">
        <f>IF(M$4="X",'2M - SGS'!M112+'Biz DRENE'!M85,0)</f>
        <v>3911.076705886353</v>
      </c>
      <c r="N97" s="26">
        <f>IF(N$4="X",'2M - SGS'!N112+'Biz DRENE'!N85,0)</f>
        <v>5862.8802151714272</v>
      </c>
      <c r="O97" s="26">
        <f>IF(O$4="X",'2M - SGS'!O112+'Biz DRENE'!O85,0)</f>
        <v>6638.9652983291253</v>
      </c>
      <c r="P97" s="26">
        <f>IF(P$4="X",'2M - SGS'!P112+'Biz DRENE'!P85,0)</f>
        <v>5784.0986166086859</v>
      </c>
      <c r="Q97" s="26">
        <f>IF(Q$4="X",'2M - SGS'!Q112+'Biz DRENE'!Q85,0)</f>
        <v>6025.6872943994367</v>
      </c>
      <c r="R97" s="26">
        <f>IF(R$4="X",'2M - SGS'!R112+'Biz DRENE'!R85,0)</f>
        <v>5305.3566737709616</v>
      </c>
      <c r="S97" s="26">
        <f>IF(S$4="X",'2M - SGS'!S112+'Biz DRENE'!S85,0)</f>
        <v>7610.7915433137714</v>
      </c>
      <c r="T97" s="26">
        <f>IF(T$4="X",'2M - SGS'!T112+'Biz DRENE'!T85,0)</f>
        <v>22737.835776819928</v>
      </c>
      <c r="U97" s="26">
        <f>IF(U$4="X",'2M - SGS'!U112+'Biz DRENE'!U85,0)</f>
        <v>29278.178008799499</v>
      </c>
      <c r="V97" s="26">
        <f>IF(V$4="X",'2M - SGS'!V112+'Biz DRENE'!V85,0)</f>
        <v>27633.073140103472</v>
      </c>
      <c r="W97" s="26">
        <f>IF(W$4="X",'2M - SGS'!W112+'Biz DRENE'!W85,0)</f>
        <v>14144.715861709663</v>
      </c>
      <c r="X97" s="26">
        <f>IF(X$4="X",'2M - SGS'!X112+'Biz DRENE'!X85,0)</f>
        <v>5327.8191239844164</v>
      </c>
      <c r="Y97" s="26">
        <f>IF(Y$4="X",'2M - SGS'!Y112+'Biz DRENE'!Y85,0)</f>
        <v>5878.7248597804164</v>
      </c>
      <c r="Z97" s="26">
        <f>IF(Z$4="X",'2M - SGS'!Z112+'Biz DRENE'!Z85,0)</f>
        <v>6986.954438921739</v>
      </c>
      <c r="AA97" s="26">
        <f>IF(AA$4="X",'2M - SGS'!AA112+'Biz DRENE'!AA85,0)</f>
        <v>6638.9652983291253</v>
      </c>
    </row>
    <row r="98" spans="2:27" x14ac:dyDescent="0.25">
      <c r="B98" s="31" t="s">
        <v>29</v>
      </c>
      <c r="C98" s="26">
        <f>IF(C$4="X",'3M - LGS'!C124+'Biz DRENE'!C86,0)</f>
        <v>0</v>
      </c>
      <c r="D98" s="26">
        <f>IF(D$4="X",'3M - LGS'!D124+'Biz DRENE'!D86,0)</f>
        <v>0</v>
      </c>
      <c r="E98" s="26">
        <f>IF(E$4="X",'3M - LGS'!E124+'Biz DRENE'!E86,0)</f>
        <v>237.50977800082751</v>
      </c>
      <c r="F98" s="26">
        <f>IF(F$4="X",'3M - LGS'!F124+'Biz DRENE'!F86,0)</f>
        <v>527.90286607490418</v>
      </c>
      <c r="G98" s="26">
        <f>IF(G$4="X",'3M - LGS'!G124+'Biz DRENE'!G86,0)</f>
        <v>4137.3079543120712</v>
      </c>
      <c r="H98" s="26">
        <f>IF(H$4="X",'3M - LGS'!H124+'Biz DRENE'!H86,0)</f>
        <v>41232.869389268999</v>
      </c>
      <c r="I98" s="26">
        <f>IF(I$4="X",'3M - LGS'!I124+'Biz DRENE'!I86,0)</f>
        <v>75913.703151223133</v>
      </c>
      <c r="J98" s="26">
        <f>IF(J$4="X",'3M - LGS'!J124+'Biz DRENE'!J86,0)</f>
        <v>101931.18073057725</v>
      </c>
      <c r="K98" s="26">
        <f>IF(K$4="X",'3M - LGS'!K124+'Biz DRENE'!K86,0)</f>
        <v>64777.737372053918</v>
      </c>
      <c r="L98" s="26">
        <f>IF(L$4="X",'3M - LGS'!L124+'Biz DRENE'!L86,0)</f>
        <v>20834.429945707117</v>
      </c>
      <c r="M98" s="26">
        <f>IF(M$4="X",'3M - LGS'!M124+'Biz DRENE'!M86,0)</f>
        <v>25594.2307801938</v>
      </c>
      <c r="N98" s="26">
        <f>IF(N$4="X",'3M - LGS'!N124+'Biz DRENE'!N86,0)</f>
        <v>39083.653458214663</v>
      </c>
      <c r="O98" s="26">
        <f>IF(O$4="X",'3M - LGS'!O124+'Biz DRENE'!O86,0)</f>
        <v>46197.071315560381</v>
      </c>
      <c r="P98" s="26">
        <f>IF(P$4="X",'3M - LGS'!P124+'Biz DRENE'!P86,0)</f>
        <v>41270.842553088885</v>
      </c>
      <c r="Q98" s="26">
        <f>IF(Q$4="X",'3M - LGS'!Q124+'Biz DRENE'!Q86,0)</f>
        <v>40979.502910163385</v>
      </c>
      <c r="R98" s="26">
        <f>IF(R$4="X",'3M - LGS'!R124+'Biz DRENE'!R86,0)</f>
        <v>34137.151169569683</v>
      </c>
      <c r="S98" s="26">
        <f>IF(S$4="X",'3M - LGS'!S124+'Biz DRENE'!S86,0)</f>
        <v>49437.382022229649</v>
      </c>
      <c r="T98" s="26">
        <f>IF(T$4="X",'3M - LGS'!T124+'Biz DRENE'!T86,0)</f>
        <v>197434.75810781503</v>
      </c>
      <c r="U98" s="26">
        <f>IF(U$4="X",'3M - LGS'!U124+'Biz DRENE'!U86,0)</f>
        <v>239702.57332658645</v>
      </c>
      <c r="V98" s="26">
        <f>IF(V$4="X",'3M - LGS'!V124+'Biz DRENE'!V86,0)</f>
        <v>235622.01704909716</v>
      </c>
      <c r="W98" s="26">
        <f>IF(W$4="X",'3M - LGS'!W124+'Biz DRENE'!W86,0)</f>
        <v>121143.15816051961</v>
      </c>
      <c r="X98" s="26">
        <f>IF(X$4="X",'3M - LGS'!X124+'Biz DRENE'!X86,0)</f>
        <v>35026.611781030195</v>
      </c>
      <c r="Y98" s="26">
        <f>IF(Y$4="X",'3M - LGS'!Y124+'Biz DRENE'!Y86,0)</f>
        <v>38470.593156107359</v>
      </c>
      <c r="Z98" s="26">
        <f>IF(Z$4="X",'3M - LGS'!Z124+'Biz DRENE'!Z86,0)</f>
        <v>46577.057009029711</v>
      </c>
      <c r="AA98" s="26">
        <f>IF(AA$4="X",'3M - LGS'!AA124+'Biz DRENE'!AA86,0)</f>
        <v>46197.071315560381</v>
      </c>
    </row>
    <row r="99" spans="2:27" x14ac:dyDescent="0.25">
      <c r="B99" s="31" t="s">
        <v>30</v>
      </c>
      <c r="C99" s="26">
        <f>IF(C$4="X",'4M - SPS'!C124+'Biz DRENE'!C87,0)</f>
        <v>0</v>
      </c>
      <c r="D99" s="26">
        <f>IF(D$4="X",'4M - SPS'!D124+'Biz DRENE'!D87,0)</f>
        <v>0</v>
      </c>
      <c r="E99" s="26">
        <f>IF(E$4="X",'4M - SPS'!E124+'Biz DRENE'!E87,0)</f>
        <v>655.42233136807556</v>
      </c>
      <c r="F99" s="26">
        <f>IF(F$4="X",'4M - SPS'!F124+'Biz DRENE'!F87,0)</f>
        <v>1386.4318308733129</v>
      </c>
      <c r="G99" s="26">
        <f>IF(G$4="X",'4M - SPS'!G124+'Biz DRENE'!G87,0)</f>
        <v>2039.821508884937</v>
      </c>
      <c r="H99" s="26">
        <f>IF(H$4="X",'4M - SPS'!H124+'Biz DRENE'!H87,0)</f>
        <v>9113.6558563104081</v>
      </c>
      <c r="I99" s="26">
        <f>IF(I$4="X",'4M - SPS'!I124+'Biz DRENE'!I87,0)</f>
        <v>28228.754723310307</v>
      </c>
      <c r="J99" s="26">
        <f>IF(J$4="X",'4M - SPS'!J124+'Biz DRENE'!J87,0)</f>
        <v>44367.065552849032</v>
      </c>
      <c r="K99" s="26">
        <f>IF(K$4="X",'4M - SPS'!K124+'Biz DRENE'!K87,0)</f>
        <v>23212.985212084161</v>
      </c>
      <c r="L99" s="26">
        <f>IF(L$4="X",'4M - SPS'!L124+'Biz DRENE'!L87,0)</f>
        <v>8126.1472291598402</v>
      </c>
      <c r="M99" s="26">
        <f>IF(M$4="X",'4M - SPS'!M124+'Biz DRENE'!M87,0)</f>
        <v>10903.799918133282</v>
      </c>
      <c r="N99" s="26">
        <f>IF(N$4="X",'4M - SPS'!N124+'Biz DRENE'!N87,0)</f>
        <v>18552.951612516048</v>
      </c>
      <c r="O99" s="26">
        <f>IF(O$4="X",'4M - SPS'!O124+'Biz DRENE'!O87,0)</f>
        <v>23129.652251322103</v>
      </c>
      <c r="P99" s="26">
        <f>IF(P$4="X",'4M - SPS'!P124+'Biz DRENE'!P87,0)</f>
        <v>19818.416366749992</v>
      </c>
      <c r="Q99" s="26">
        <f>IF(Q$4="X",'4M - SPS'!Q124+'Biz DRENE'!Q87,0)</f>
        <v>18082.077128408309</v>
      </c>
      <c r="R99" s="26">
        <f>IF(R$4="X",'4M - SPS'!R124+'Biz DRENE'!R87,0)</f>
        <v>13357.794606108706</v>
      </c>
      <c r="S99" s="26">
        <f>IF(S$4="X",'4M - SPS'!S124+'Biz DRENE'!S87,0)</f>
        <v>18357.483166375521</v>
      </c>
      <c r="T99" s="26">
        <f>IF(T$4="X",'4M - SPS'!T124+'Biz DRENE'!T87,0)</f>
        <v>73265.021504261036</v>
      </c>
      <c r="U99" s="26">
        <f>IF(U$4="X",'4M - SPS'!U124+'Biz DRENE'!U87,0)</f>
        <v>87767.955216088507</v>
      </c>
      <c r="V99" s="26">
        <f>IF(V$4="X",'4M - SPS'!V124+'Biz DRENE'!V87,0)</f>
        <v>86495.757985063043</v>
      </c>
      <c r="W99" s="26">
        <f>IF(W$4="X",'4M - SPS'!W124+'Biz DRENE'!W87,0)</f>
        <v>44389.660713615376</v>
      </c>
      <c r="X99" s="26">
        <f>IF(X$4="X",'4M - SPS'!X124+'Biz DRENE'!X87,0)</f>
        <v>13749.415598593601</v>
      </c>
      <c r="Y99" s="26">
        <f>IF(Y$4="X",'4M - SPS'!Y124+'Biz DRENE'!Y87,0)</f>
        <v>16389.4611292915</v>
      </c>
      <c r="Z99" s="26">
        <f>IF(Z$4="X",'4M - SPS'!Z124+'Biz DRENE'!Z87,0)</f>
        <v>22110.0590267439</v>
      </c>
      <c r="AA99" s="26">
        <f>IF(AA$4="X",'4M - SPS'!AA124+'Biz DRENE'!AA87,0)</f>
        <v>23129.652251322103</v>
      </c>
    </row>
    <row r="100" spans="2:27" ht="15.75" thickBot="1" x14ac:dyDescent="0.3">
      <c r="B100" s="15" t="s">
        <v>31</v>
      </c>
      <c r="C100" s="27">
        <f>IF(C$4="X",'11M - LPS'!C124+'Biz DRENE'!C88,0)</f>
        <v>0</v>
      </c>
      <c r="D100" s="27">
        <f>IF(D$4="X",'11M - LPS'!D124+'Biz DRENE'!D88,0)</f>
        <v>0</v>
      </c>
      <c r="E100" s="27">
        <f>IF(E$4="X",'11M - LPS'!E124+'Biz DRENE'!E88,0)</f>
        <v>19.242485315990997</v>
      </c>
      <c r="F100" s="27">
        <f>IF(F$4="X",'11M - LPS'!F124+'Biz DRENE'!F88,0)</f>
        <v>190.205662527615</v>
      </c>
      <c r="G100" s="27">
        <f>IF(G$4="X",'11M - LPS'!G124+'Biz DRENE'!G88,0)</f>
        <v>938.96567020645182</v>
      </c>
      <c r="H100" s="27">
        <f>IF(H$4="X",'11M - LPS'!H124+'Biz DRENE'!H88,0)</f>
        <v>5717.0479680866711</v>
      </c>
      <c r="I100" s="27">
        <f>IF(I$4="X",'11M - LPS'!I124+'Biz DRENE'!I88,0)</f>
        <v>6074.7033065388177</v>
      </c>
      <c r="J100" s="27">
        <f>IF(J$4="X",'11M - LPS'!J124+'Biz DRENE'!J88,0)</f>
        <v>6250.8095519137123</v>
      </c>
      <c r="K100" s="27">
        <f>IF(K$4="X",'11M - LPS'!K124+'Biz DRENE'!K88,0)</f>
        <v>2875.7688074723364</v>
      </c>
      <c r="L100" s="27">
        <f>IF(L$4="X",'11M - LPS'!L124+'Biz DRENE'!L88,0)</f>
        <v>216.39725812523002</v>
      </c>
      <c r="M100" s="27">
        <f>IF(M$4="X",'11M - LPS'!M124+'Biz DRENE'!M88,0)</f>
        <v>62.009235692813832</v>
      </c>
      <c r="N100" s="27">
        <f>IF(N$4="X",'11M - LPS'!N124+'Biz DRENE'!N88,0)</f>
        <v>35.932675086163968</v>
      </c>
      <c r="O100" s="27">
        <f>IF(O$4="X",'11M - LPS'!O124+'Biz DRENE'!O88,0)</f>
        <v>51.600288760143336</v>
      </c>
      <c r="P100" s="27">
        <f>IF(P$4="X",'11M - LPS'!P124+'Biz DRENE'!P88,0)</f>
        <v>42.120423037791284</v>
      </c>
      <c r="Q100" s="27">
        <f>IF(Q$4="X",'11M - LPS'!Q124+'Biz DRENE'!Q88,0)</f>
        <v>101.21425083613225</v>
      </c>
      <c r="R100" s="27">
        <f>IF(R$4="X",'11M - LPS'!R124+'Biz DRENE'!R88,0)</f>
        <v>313.98682259794867</v>
      </c>
      <c r="S100" s="27">
        <f>IF(S$4="X",'11M - LPS'!S124+'Biz DRENE'!S88,0)</f>
        <v>1427.135792553006</v>
      </c>
      <c r="T100" s="27">
        <f>IF(T$4="X",'11M - LPS'!T124+'Biz DRENE'!T88,0)</f>
        <v>8916.3041938208262</v>
      </c>
      <c r="U100" s="27">
        <f>IF(U$4="X",'11M - LPS'!U124+'Biz DRENE'!U88,0)</f>
        <v>9312.0241056377508</v>
      </c>
      <c r="V100" s="27">
        <f>IF(V$4="X",'11M - LPS'!V124+'Biz DRENE'!V88,0)</f>
        <v>9581.9805988740845</v>
      </c>
      <c r="W100" s="27">
        <f>IF(W$4="X",'11M - LPS'!W124+'Biz DRENE'!W88,0)</f>
        <v>4408.3187451473286</v>
      </c>
      <c r="X100" s="27">
        <f>IF(X$4="X",'11M - LPS'!X124+'Biz DRENE'!X88,0)</f>
        <v>331.71932559850364</v>
      </c>
      <c r="Y100" s="27">
        <f>IF(Y$4="X",'11M - LPS'!Y124+'Biz DRENE'!Y88,0)</f>
        <v>93.205851691603328</v>
      </c>
      <c r="Z100" s="27">
        <f>IF(Z$4="X",'11M - LPS'!Z124+'Biz DRENE'!Z88,0)</f>
        <v>42.821950045292745</v>
      </c>
      <c r="AA100" s="27">
        <f>IF(AA$4="X",'11M - LPS'!AA124+'Biz DRENE'!AA88,0)</f>
        <v>51.600288760143336</v>
      </c>
    </row>
    <row r="101" spans="2:27" s="1" customFormat="1" ht="15.75" thickBot="1" x14ac:dyDescent="0.3">
      <c r="B101" s="32" t="s">
        <v>32</v>
      </c>
      <c r="C101" s="33">
        <f>SUM(C96:C100)</f>
        <v>0</v>
      </c>
      <c r="D101" s="22">
        <f t="shared" ref="D101:K101" si="74">SUM(D96:D100)</f>
        <v>27.8734432963311</v>
      </c>
      <c r="E101" s="22">
        <f t="shared" si="74"/>
        <v>1416.692844051985</v>
      </c>
      <c r="F101" s="22">
        <f t="shared" si="74"/>
        <v>3224.422776940753</v>
      </c>
      <c r="G101" s="22">
        <f t="shared" si="74"/>
        <v>8672.6154428592436</v>
      </c>
      <c r="H101" s="22">
        <f t="shared" si="74"/>
        <v>61406.96720091172</v>
      </c>
      <c r="I101" s="22">
        <f t="shared" si="74"/>
        <v>120651.20137948771</v>
      </c>
      <c r="J101" s="22">
        <f t="shared" si="74"/>
        <v>166644.79455038861</v>
      </c>
      <c r="K101" s="22">
        <f t="shared" si="74"/>
        <v>103192.50680658806</v>
      </c>
      <c r="L101" s="22">
        <f t="shared" ref="L101:AA101" si="75">SUM(L96:L100)</f>
        <v>35570.873883353619</v>
      </c>
      <c r="M101" s="22">
        <f t="shared" si="75"/>
        <v>44465.421159901824</v>
      </c>
      <c r="N101" s="22">
        <f t="shared" si="75"/>
        <v>70973.078478796786</v>
      </c>
      <c r="O101" s="22">
        <f t="shared" si="75"/>
        <v>84071.589297954357</v>
      </c>
      <c r="P101" s="22">
        <f t="shared" si="75"/>
        <v>73762.594849398185</v>
      </c>
      <c r="Q101" s="22">
        <f t="shared" si="75"/>
        <v>71097.148018995431</v>
      </c>
      <c r="R101" s="22">
        <f t="shared" si="75"/>
        <v>56804.729484271149</v>
      </c>
      <c r="S101" s="22">
        <f t="shared" si="75"/>
        <v>80709.68268419044</v>
      </c>
      <c r="T101" s="22">
        <f t="shared" si="75"/>
        <v>317168.19260541548</v>
      </c>
      <c r="U101" s="22">
        <f t="shared" si="75"/>
        <v>385101.32815923617</v>
      </c>
      <c r="V101" s="22">
        <f t="shared" si="75"/>
        <v>377593.92887531995</v>
      </c>
      <c r="W101" s="22">
        <f t="shared" si="75"/>
        <v>194656.16867569013</v>
      </c>
      <c r="X101" s="22">
        <f t="shared" si="75"/>
        <v>58098.405806991927</v>
      </c>
      <c r="Y101" s="22">
        <f t="shared" si="75"/>
        <v>66302.304954304505</v>
      </c>
      <c r="Z101" s="22">
        <f t="shared" si="75"/>
        <v>83841.052349517107</v>
      </c>
      <c r="AA101" s="22">
        <f t="shared" si="75"/>
        <v>84071.589297954357</v>
      </c>
    </row>
    <row r="102" spans="2:27" ht="15.75" thickBot="1" x14ac:dyDescent="0.3"/>
    <row r="103" spans="2:27" ht="15.75" thickBot="1" x14ac:dyDescent="0.3">
      <c r="B103" s="37" t="s">
        <v>144</v>
      </c>
      <c r="C103" s="34">
        <f>C95</f>
        <v>45658</v>
      </c>
      <c r="D103" s="34">
        <f t="shared" ref="D103:AA103" si="76">D95</f>
        <v>45689</v>
      </c>
      <c r="E103" s="34">
        <f t="shared" si="76"/>
        <v>45717</v>
      </c>
      <c r="F103" s="34">
        <f t="shared" si="76"/>
        <v>45748</v>
      </c>
      <c r="G103" s="34">
        <f t="shared" si="76"/>
        <v>45778</v>
      </c>
      <c r="H103" s="34">
        <f t="shared" si="76"/>
        <v>45809</v>
      </c>
      <c r="I103" s="34">
        <f t="shared" si="76"/>
        <v>45839</v>
      </c>
      <c r="J103" s="34">
        <f t="shared" si="76"/>
        <v>45870</v>
      </c>
      <c r="K103" s="34">
        <f t="shared" si="76"/>
        <v>45901</v>
      </c>
      <c r="L103" s="34">
        <f t="shared" si="76"/>
        <v>45931</v>
      </c>
      <c r="M103" s="34">
        <f t="shared" si="76"/>
        <v>45962</v>
      </c>
      <c r="N103" s="34">
        <f t="shared" si="76"/>
        <v>45992</v>
      </c>
      <c r="O103" s="34">
        <f t="shared" si="76"/>
        <v>46023</v>
      </c>
      <c r="P103" s="34">
        <f t="shared" si="76"/>
        <v>46054</v>
      </c>
      <c r="Q103" s="34">
        <f t="shared" si="76"/>
        <v>46082</v>
      </c>
      <c r="R103" s="34">
        <f t="shared" si="76"/>
        <v>46113</v>
      </c>
      <c r="S103" s="34">
        <f t="shared" si="76"/>
        <v>46143</v>
      </c>
      <c r="T103" s="34">
        <f t="shared" si="76"/>
        <v>46174</v>
      </c>
      <c r="U103" s="34">
        <f t="shared" si="76"/>
        <v>46204</v>
      </c>
      <c r="V103" s="34">
        <f t="shared" si="76"/>
        <v>46235</v>
      </c>
      <c r="W103" s="34">
        <f t="shared" si="76"/>
        <v>46266</v>
      </c>
      <c r="X103" s="34">
        <f t="shared" si="76"/>
        <v>46296</v>
      </c>
      <c r="Y103" s="34">
        <f t="shared" si="76"/>
        <v>46327</v>
      </c>
      <c r="Z103" s="34">
        <f t="shared" si="76"/>
        <v>46357</v>
      </c>
      <c r="AA103" s="34">
        <f t="shared" si="76"/>
        <v>46388</v>
      </c>
    </row>
    <row r="104" spans="2:27" x14ac:dyDescent="0.25">
      <c r="B104" s="38" t="s">
        <v>27</v>
      </c>
      <c r="C104" s="35">
        <f>IF(C$4="X",'LI 1M - RES'!C94,0)</f>
        <v>0</v>
      </c>
      <c r="D104" s="35">
        <f>IF(D$4="X",'LI 1M - RES'!D94,0)</f>
        <v>1614.5794960811611</v>
      </c>
      <c r="E104" s="35">
        <f>IF(E$4="X",'LI 1M - RES'!E94,0)</f>
        <v>2511.2184235747841</v>
      </c>
      <c r="F104" s="35">
        <f>IF(F$4="X",'LI 1M - RES'!F94,0)</f>
        <v>2371.3120250721827</v>
      </c>
      <c r="G104" s="35">
        <f>IF(G$4="X",'LI 1M - RES'!G94,0)</f>
        <v>4534.7996915488802</v>
      </c>
      <c r="H104" s="35">
        <f>IF(H$4="X",'LI 1M - RES'!H94,0)</f>
        <v>32055.281938323635</v>
      </c>
      <c r="I104" s="35">
        <f>IF(I$4="X",'LI 1M - RES'!I94,0)</f>
        <v>54012.53547788749</v>
      </c>
      <c r="J104" s="35">
        <f>IF(J$4="X",'LI 1M - RES'!J94,0)</f>
        <v>63329.696798222823</v>
      </c>
      <c r="K104" s="35">
        <f>IF(K$4="X",'LI 1M - RES'!K94,0)</f>
        <v>37472.88292678311</v>
      </c>
      <c r="L104" s="35">
        <f>IF(L$4="X",'LI 1M - RES'!L94,0)</f>
        <v>14556.264280443829</v>
      </c>
      <c r="M104" s="35">
        <f>IF(M$4="X",'LI 1M - RES'!M94,0)</f>
        <v>36011.730554407499</v>
      </c>
      <c r="N104" s="35">
        <f>IF(N$4="X",'LI 1M - RES'!N94,0)</f>
        <v>74224.639265096412</v>
      </c>
      <c r="O104" s="35">
        <f>IF(O$4="X",'LI 1M - RES'!O94,0)</f>
        <v>80918.987296961117</v>
      </c>
      <c r="P104" s="35">
        <f>IF(P$4="X",'LI 1M - RES'!P94,0)</f>
        <v>68117.964903336207</v>
      </c>
      <c r="Q104" s="35">
        <f>IF(Q$4="X",'LI 1M - RES'!Q94,0)</f>
        <v>54348.069878363174</v>
      </c>
      <c r="R104" s="35">
        <f>IF(R$4="X",'LI 1M - RES'!R94,0)</f>
        <v>26738.967637279915</v>
      </c>
      <c r="S104" s="35">
        <f>IF(S$4="X",'LI 1M - RES'!S94,0)</f>
        <v>20918.595171801066</v>
      </c>
      <c r="T104" s="35">
        <f>IF(T$4="X",'LI 1M - RES'!T94,0)</f>
        <v>86155.235461729855</v>
      </c>
      <c r="U104" s="35">
        <f>IF(U$4="X",'LI 1M - RES'!U94,0)</f>
        <v>115220.89248912271</v>
      </c>
      <c r="V104" s="35">
        <f>IF(V$4="X",'LI 1M - RES'!V94,0)</f>
        <v>109588.18536431955</v>
      </c>
      <c r="W104" s="35">
        <f>IF(W$4="X",'LI 1M - RES'!W94,0)</f>
        <v>59402.079875993935</v>
      </c>
      <c r="X104" s="35">
        <f>IF(X$4="X",'LI 1M - RES'!X94,0)</f>
        <v>25940.027957427981</v>
      </c>
      <c r="Y104" s="35">
        <f>IF(Y$4="X",'LI 1M - RES'!Y94,0)</f>
        <v>49063.60756538625</v>
      </c>
      <c r="Z104" s="35">
        <f>IF(Z$4="X",'LI 1M - RES'!Z94,0)</f>
        <v>81375.595739858996</v>
      </c>
      <c r="AA104" s="35">
        <f>IF(AA$4="X",'LI 1M - RES'!AA94,0)</f>
        <v>80918.987296961117</v>
      </c>
    </row>
    <row r="105" spans="2:27" x14ac:dyDescent="0.25">
      <c r="B105" s="31" t="s">
        <v>28</v>
      </c>
      <c r="C105" s="26">
        <f>IF(C$4="X",'LI 2M - SGS'!C112,0)</f>
        <v>0</v>
      </c>
      <c r="D105" s="26">
        <f>IF(D$4="X",'LI 2M - SGS'!D112,0)</f>
        <v>0</v>
      </c>
      <c r="E105" s="26">
        <f>IF(E$4="X",'LI 2M - SGS'!E112,0)</f>
        <v>0</v>
      </c>
      <c r="F105" s="26">
        <f>IF(F$4="X",'LI 2M - SGS'!F112,0)</f>
        <v>77.049614539598082</v>
      </c>
      <c r="G105" s="26">
        <f>IF(G$4="X",'LI 2M - SGS'!G112,0)</f>
        <v>318.77398407236893</v>
      </c>
      <c r="H105" s="26">
        <f>IF(H$4="X",'LI 2M - SGS'!H112,0)</f>
        <v>581.7561309816607</v>
      </c>
      <c r="I105" s="26">
        <f>IF(I$4="X",'LI 2M - SGS'!I112,0)</f>
        <v>755.44833808433589</v>
      </c>
      <c r="J105" s="26">
        <f>IF(J$4="X",'LI 2M - SGS'!J112,0)</f>
        <v>617.43316078044779</v>
      </c>
      <c r="K105" s="26">
        <f>IF(K$4="X",'LI 2M - SGS'!K112,0)</f>
        <v>651.84625996196269</v>
      </c>
      <c r="L105" s="26">
        <f>IF(L$4="X",'LI 2M - SGS'!L112,0)</f>
        <v>483.09103951889796</v>
      </c>
      <c r="M105" s="26">
        <f>IF(M$4="X",'LI 2M - SGS'!M112,0)</f>
        <v>403.29542434647004</v>
      </c>
      <c r="N105" s="26">
        <f>IF(N$4="X",'LI 2M - SGS'!N112,0)</f>
        <v>473.57507251752946</v>
      </c>
      <c r="O105" s="26">
        <f>IF(O$4="X",'LI 2M - SGS'!O112,0)</f>
        <v>554.73469695550091</v>
      </c>
      <c r="P105" s="26">
        <f>IF(P$4="X",'LI 2M - SGS'!P112,0)</f>
        <v>426.59054833083871</v>
      </c>
      <c r="Q105" s="26">
        <f>IF(Q$4="X",'LI 2M - SGS'!Q112,0)</f>
        <v>505.58654808195388</v>
      </c>
      <c r="R105" s="26">
        <f>IF(R$4="X",'LI 2M - SGS'!R112,0)</f>
        <v>510.43299289294646</v>
      </c>
      <c r="S105" s="26">
        <f>IF(S$4="X",'LI 2M - SGS'!S112,0)</f>
        <v>679.43475658711304</v>
      </c>
      <c r="T105" s="26">
        <f>IF(T$4="X",'LI 2M - SGS'!T112,0)</f>
        <v>789.162068162943</v>
      </c>
      <c r="U105" s="26">
        <f>IF(U$4="X",'LI 2M - SGS'!U112,0)</f>
        <v>1004.2115763075584</v>
      </c>
      <c r="V105" s="26">
        <f>IF(V$4="X",'LI 2M - SGS'!V112,0)</f>
        <v>804.60103823943848</v>
      </c>
      <c r="W105" s="26">
        <f>IF(W$4="X",'LI 2M - SGS'!W112,0)</f>
        <v>849.44607911072001</v>
      </c>
      <c r="X105" s="26">
        <f>IF(X$4="X",'LI 2M - SGS'!X112,0)</f>
        <v>629.53462277561516</v>
      </c>
      <c r="Y105" s="26">
        <f>IF(Y$4="X",'LI 2M - SGS'!Y112,0)</f>
        <v>525.5498696186329</v>
      </c>
      <c r="Z105" s="26">
        <f>IF(Z$4="X",'LI 2M - SGS'!Z112,0)</f>
        <v>535.90693570456517</v>
      </c>
      <c r="AA105" s="26">
        <f>IF(AA$4="X",'LI 2M - SGS'!AA112,0)</f>
        <v>554.73469695550091</v>
      </c>
    </row>
    <row r="106" spans="2:27" x14ac:dyDescent="0.25">
      <c r="B106" s="31" t="s">
        <v>29</v>
      </c>
      <c r="C106" s="26">
        <f>IF(C$4="X",'LI 3M - LGS'!C124,0)</f>
        <v>0</v>
      </c>
      <c r="D106" s="26">
        <f>IF(D$4="X",'LI 3M - LGS'!D124,0)</f>
        <v>0</v>
      </c>
      <c r="E106" s="26">
        <f>IF(E$4="X",'LI 3M - LGS'!E124,0)</f>
        <v>0</v>
      </c>
      <c r="F106" s="26">
        <f>IF(F$4="X",'LI 3M - LGS'!F124,0)</f>
        <v>0</v>
      </c>
      <c r="G106" s="26">
        <f>IF(G$4="X",'LI 3M - LGS'!G124,0)</f>
        <v>2868.9098233556679</v>
      </c>
      <c r="H106" s="26">
        <f>IF(H$4="X",'LI 3M - LGS'!H124,0)</f>
        <v>17417.23526287869</v>
      </c>
      <c r="I106" s="26">
        <f>IF(I$4="X",'LI 3M - LGS'!I124,0)</f>
        <v>32278.1684985188</v>
      </c>
      <c r="J106" s="26">
        <f>IF(J$4="X",'LI 3M - LGS'!J124,0)</f>
        <v>29060.483698069835</v>
      </c>
      <c r="K106" s="26">
        <f>IF(K$4="X",'LI 3M - LGS'!K124,0)</f>
        <v>30040.235079872105</v>
      </c>
      <c r="L106" s="26">
        <f>IF(L$4="X",'LI 3M - LGS'!L124,0)</f>
        <v>19154.298678120311</v>
      </c>
      <c r="M106" s="26">
        <f>IF(M$4="X",'LI 3M - LGS'!M124,0)</f>
        <v>15837.287062966107</v>
      </c>
      <c r="N106" s="26">
        <f>IF(N$4="X",'LI 3M - LGS'!N124,0)</f>
        <v>20707.969200091236</v>
      </c>
      <c r="O106" s="26">
        <f>IF(O$4="X",'LI 3M - LGS'!O124,0)</f>
        <v>27217.759084399444</v>
      </c>
      <c r="P106" s="26">
        <f>IF(P$4="X",'LI 3M - LGS'!P124,0)</f>
        <v>21172.358330602303</v>
      </c>
      <c r="Q106" s="26">
        <f>IF(Q$4="X",'LI 3M - LGS'!Q124,0)</f>
        <v>23985.981498730624</v>
      </c>
      <c r="R106" s="26">
        <f>IF(R$4="X",'LI 3M - LGS'!R124,0)</f>
        <v>23680.954340507316</v>
      </c>
      <c r="S106" s="26">
        <f>IF(S$4="X",'LI 3M - LGS'!S124,0)</f>
        <v>30309.685811443294</v>
      </c>
      <c r="T106" s="26">
        <f>IF(T$4="X",'LI 3M - LGS'!T124,0)</f>
        <v>45161.634420121394</v>
      </c>
      <c r="U106" s="26">
        <f>IF(U$4="X",'LI 3M - LGS'!U124,0)</f>
        <v>55320.345286819953</v>
      </c>
      <c r="V106" s="26">
        <f>IF(V$4="X",'LI 3M - LGS'!V124,0)</f>
        <v>45576.676932609254</v>
      </c>
      <c r="W106" s="26">
        <f>IF(W$4="X",'LI 3M - LGS'!W124,0)</f>
        <v>46027.762009626509</v>
      </c>
      <c r="X106" s="26">
        <f>IF(X$4="X",'LI 3M - LGS'!X124,0)</f>
        <v>29344.229518156852</v>
      </c>
      <c r="Y106" s="26">
        <f>IF(Y$4="X",'LI 3M - LGS'!Y124,0)</f>
        <v>24172.719064061755</v>
      </c>
      <c r="Z106" s="26">
        <f>IF(Z$4="X",'LI 3M - LGS'!Z124,0)</f>
        <v>24987.068139224721</v>
      </c>
      <c r="AA106" s="26">
        <f>IF(AA$4="X",'LI 3M - LGS'!AA124,0)</f>
        <v>27217.759084399444</v>
      </c>
    </row>
    <row r="107" spans="2:27" x14ac:dyDescent="0.25">
      <c r="B107" s="31" t="s">
        <v>30</v>
      </c>
      <c r="C107" s="26">
        <f>IF(C$4="X",'LI 4M - SPS'!C124,0)</f>
        <v>0</v>
      </c>
      <c r="D107" s="26">
        <f>IF(D$4="X",'LI 4M - SPS'!D124,0)</f>
        <v>0</v>
      </c>
      <c r="E107" s="26">
        <f>IF(E$4="X",'LI 4M - SPS'!E124,0)</f>
        <v>0</v>
      </c>
      <c r="F107" s="26">
        <f>IF(F$4="X",'LI 4M - SPS'!F124,0)</f>
        <v>0</v>
      </c>
      <c r="G107" s="26">
        <f>IF(G$4="X",'LI 4M - SPS'!G124,0)</f>
        <v>0</v>
      </c>
      <c r="H107" s="26">
        <f>IF(H$4="X",'LI 4M - SPS'!H124,0)</f>
        <v>0</v>
      </c>
      <c r="I107" s="26">
        <f>IF(I$4="X",'LI 4M - SPS'!I124,0)</f>
        <v>0</v>
      </c>
      <c r="J107" s="26">
        <f>IF(J$4="X",'LI 4M - SPS'!J124,0)</f>
        <v>510.06730982592495</v>
      </c>
      <c r="K107" s="26">
        <f>IF(K$4="X",'LI 4M - SPS'!K124,0)</f>
        <v>1030.97163539026</v>
      </c>
      <c r="L107" s="26">
        <f>IF(L$4="X",'LI 4M - SPS'!L124,0)</f>
        <v>953.00595766622394</v>
      </c>
      <c r="M107" s="26">
        <f>IF(M$4="X",'LI 4M - SPS'!M124,0)</f>
        <v>1005.221542355496</v>
      </c>
      <c r="N107" s="26">
        <f>IF(N$4="X",'LI 4M - SPS'!N124,0)</f>
        <v>1259.6125246050499</v>
      </c>
      <c r="O107" s="26">
        <f>IF(O$4="X",'LI 4M - SPS'!O124,0)</f>
        <v>1720.7899044148928</v>
      </c>
      <c r="P107" s="26">
        <f>IF(P$4="X",'LI 4M - SPS'!P124,0)</f>
        <v>1335.8774093522049</v>
      </c>
      <c r="Q107" s="26">
        <f>IF(Q$4="X",'LI 4M - SPS'!Q124,0)</f>
        <v>1502.8348826470417</v>
      </c>
      <c r="R107" s="26">
        <f>IF(R$4="X",'LI 4M - SPS'!R124,0)</f>
        <v>1527.1827308706406</v>
      </c>
      <c r="S107" s="26">
        <f>IF(S$4="X",'LI 4M - SPS'!S124,0)</f>
        <v>1938.871921506427</v>
      </c>
      <c r="T107" s="26">
        <f>IF(T$4="X",'LI 4M - SPS'!T124,0)</f>
        <v>2843.6231261347948</v>
      </c>
      <c r="U107" s="26">
        <f>IF(U$4="X",'LI 4M - SPS'!U124,0)</f>
        <v>3464.0870252466848</v>
      </c>
      <c r="V107" s="26">
        <f>IF(V$4="X",'LI 4M - SPS'!V124,0)</f>
        <v>2839.4252053925243</v>
      </c>
      <c r="W107" s="26">
        <f>IF(W$4="X",'LI 4M - SPS'!W124,0)</f>
        <v>2869.5887691478438</v>
      </c>
      <c r="X107" s="26">
        <f>IF(X$4="X",'LI 4M - SPS'!X124,0)</f>
        <v>1886.6268945485419</v>
      </c>
      <c r="Y107" s="26">
        <f>IF(Y$4="X",'LI 4M - SPS'!Y124,0)</f>
        <v>1544.1193091355758</v>
      </c>
      <c r="Z107" s="26">
        <f>IF(Z$4="X",'LI 4M - SPS'!Z124,0)</f>
        <v>1525.8783619570299</v>
      </c>
      <c r="AA107" s="26">
        <f>IF(AA$4="X",'LI 4M - SPS'!AA124,0)</f>
        <v>1720.7899044148928</v>
      </c>
    </row>
    <row r="108" spans="2:27" ht="15.75" thickBot="1" x14ac:dyDescent="0.3">
      <c r="B108" s="15" t="s">
        <v>31</v>
      </c>
      <c r="C108" s="97">
        <f>IF(C$4="X",'LI 11M - LPS'!C124,0)</f>
        <v>0</v>
      </c>
      <c r="D108" s="97">
        <f>IF(D$4="X",'LI 11M - LPS'!D124,0)</f>
        <v>0</v>
      </c>
      <c r="E108" s="97">
        <f>IF(E$4="X",'LI 11M - LPS'!E124,0)</f>
        <v>0</v>
      </c>
      <c r="F108" s="97">
        <f>IF(F$4="X",'LI 11M - LPS'!F124,0)</f>
        <v>0</v>
      </c>
      <c r="G108" s="97">
        <f>IF(G$4="X",'LI 11M - LPS'!G124,0)</f>
        <v>0</v>
      </c>
      <c r="H108" s="97">
        <f>IF(H$4="X",'LI 11M - LPS'!H124,0)</f>
        <v>0</v>
      </c>
      <c r="I108" s="97">
        <f>IF(I$4="X",'LI 11M - LPS'!I124,0)</f>
        <v>0</v>
      </c>
      <c r="J108" s="97">
        <f>IF(J$4="X",'LI 11M - LPS'!J124,0)</f>
        <v>0</v>
      </c>
      <c r="K108" s="97">
        <f>IF(K$4="X",'LI 11M - LPS'!K124,0)</f>
        <v>0</v>
      </c>
      <c r="L108" s="97">
        <f>IF(L$4="X",'LI 11M - LPS'!L124,0)</f>
        <v>0</v>
      </c>
      <c r="M108" s="97">
        <f>IF(M$4="X",'LI 11M - LPS'!M124,0)</f>
        <v>0</v>
      </c>
      <c r="N108" s="97">
        <f>IF(N$4="X",'LI 11M - LPS'!N124,0)</f>
        <v>0</v>
      </c>
      <c r="O108" s="97">
        <f>IF(O$4="X",'LI 11M - LPS'!O124,0)</f>
        <v>0</v>
      </c>
      <c r="P108" s="97">
        <f>IF(P$4="X",'LI 11M - LPS'!P124,0)</f>
        <v>0</v>
      </c>
      <c r="Q108" s="97">
        <f>IF(Q$4="X",'LI 11M - LPS'!Q124,0)</f>
        <v>0</v>
      </c>
      <c r="R108" s="97">
        <f>IF(R$4="X",'LI 11M - LPS'!R124,0)</f>
        <v>0</v>
      </c>
      <c r="S108" s="97">
        <f>IF(S$4="X",'LI 11M - LPS'!S124,0)</f>
        <v>0</v>
      </c>
      <c r="T108" s="97">
        <f>IF(T$4="X",'LI 11M - LPS'!T124,0)</f>
        <v>0</v>
      </c>
      <c r="U108" s="97">
        <f>IF(U$4="X",'LI 11M - LPS'!U124,0)</f>
        <v>0</v>
      </c>
      <c r="V108" s="97">
        <f>IF(V$4="X",'LI 11M - LPS'!V124,0)</f>
        <v>0</v>
      </c>
      <c r="W108" s="97">
        <f>IF(W$4="X",'LI 11M - LPS'!W124,0)</f>
        <v>0</v>
      </c>
      <c r="X108" s="97">
        <f>IF(X$4="X",'LI 11M - LPS'!X124,0)</f>
        <v>0</v>
      </c>
      <c r="Y108" s="97">
        <f>IF(Y$4="X",'LI 11M - LPS'!Y124,0)</f>
        <v>0</v>
      </c>
      <c r="Z108" s="97">
        <f>IF(Z$4="X",'LI 11M - LPS'!Z124,0)</f>
        <v>0</v>
      </c>
      <c r="AA108" s="97">
        <f>IF(AA$4="X",'LI 11M - LPS'!AA124,0)</f>
        <v>0</v>
      </c>
    </row>
    <row r="109" spans="2:27" s="1" customFormat="1" ht="15.75" thickBot="1" x14ac:dyDescent="0.3">
      <c r="B109" s="32" t="s">
        <v>32</v>
      </c>
      <c r="C109" s="98">
        <f>SUM(C104:C108)</f>
        <v>0</v>
      </c>
      <c r="D109" s="99">
        <f t="shared" ref="D109:K109" si="77">SUM(D104:D108)</f>
        <v>1614.5794960811611</v>
      </c>
      <c r="E109" s="99">
        <f t="shared" si="77"/>
        <v>2511.2184235747841</v>
      </c>
      <c r="F109" s="99">
        <f t="shared" si="77"/>
        <v>2448.3616396117809</v>
      </c>
      <c r="G109" s="99">
        <f t="shared" si="77"/>
        <v>7722.483498976917</v>
      </c>
      <c r="H109" s="99">
        <f t="shared" si="77"/>
        <v>50054.273332183984</v>
      </c>
      <c r="I109" s="99">
        <f t="shared" si="77"/>
        <v>87046.152314490624</v>
      </c>
      <c r="J109" s="99">
        <f t="shared" si="77"/>
        <v>93517.680966899032</v>
      </c>
      <c r="K109" s="99">
        <f t="shared" si="77"/>
        <v>69195.935902007433</v>
      </c>
      <c r="L109" s="99">
        <f t="shared" ref="L109:AA109" si="78">SUM(L104:L108)</f>
        <v>35146.659955749266</v>
      </c>
      <c r="M109" s="99">
        <f t="shared" si="78"/>
        <v>53257.534584075569</v>
      </c>
      <c r="N109" s="99">
        <f t="shared" si="78"/>
        <v>96665.796062310226</v>
      </c>
      <c r="O109" s="99">
        <f t="shared" si="78"/>
        <v>110412.27098273096</v>
      </c>
      <c r="P109" s="99">
        <f t="shared" si="78"/>
        <v>91052.791191621567</v>
      </c>
      <c r="Q109" s="99">
        <f t="shared" si="78"/>
        <v>80342.472807822793</v>
      </c>
      <c r="R109" s="99">
        <f t="shared" si="78"/>
        <v>52457.53770155082</v>
      </c>
      <c r="S109" s="99">
        <f t="shared" si="78"/>
        <v>53846.5876613379</v>
      </c>
      <c r="T109" s="99">
        <f t="shared" si="78"/>
        <v>134949.65507614898</v>
      </c>
      <c r="U109" s="99">
        <f t="shared" si="78"/>
        <v>175009.5363774969</v>
      </c>
      <c r="V109" s="99">
        <f t="shared" si="78"/>
        <v>158808.88854056079</v>
      </c>
      <c r="W109" s="99">
        <f t="shared" si="78"/>
        <v>109148.87673387901</v>
      </c>
      <c r="X109" s="99">
        <f t="shared" si="78"/>
        <v>57800.418992908992</v>
      </c>
      <c r="Y109" s="99">
        <f t="shared" si="78"/>
        <v>75305.99580820222</v>
      </c>
      <c r="Z109" s="99">
        <f t="shared" si="78"/>
        <v>108424.44917674531</v>
      </c>
      <c r="AA109" s="99">
        <f t="shared" si="78"/>
        <v>110412.27098273096</v>
      </c>
    </row>
  </sheetData>
  <mergeCells count="9">
    <mergeCell ref="A57:B58"/>
    <mergeCell ref="A85:B86"/>
    <mergeCell ref="A3:B4"/>
    <mergeCell ref="A32:B34"/>
    <mergeCell ref="A43:A46"/>
    <mergeCell ref="A47:A50"/>
    <mergeCell ref="A51:A54"/>
    <mergeCell ref="A35:A38"/>
    <mergeCell ref="A39:A42"/>
  </mergeCells>
  <pageMargins left="0.7" right="0.7" top="0.75" bottom="0.75" header="0.3" footer="0.3"/>
  <pageSetup orientation="portrait" r:id="rId1"/>
  <headerFooter>
    <oddFooter>&amp;RSchedule JNG-D7.G</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05BFA-7C09-4A91-9EA8-3C742149769F}">
  <sheetPr>
    <tabColor rgb="FF92D050"/>
  </sheetPr>
  <dimension ref="A1:AB78"/>
  <sheetViews>
    <sheetView tabSelected="1" zoomScaleNormal="100" workbookViewId="0">
      <selection activeCell="B43" sqref="B43"/>
    </sheetView>
  </sheetViews>
  <sheetFormatPr defaultRowHeight="15" x14ac:dyDescent="0.25"/>
  <cols>
    <col min="2" max="2" width="32.7109375" customWidth="1"/>
    <col min="3" max="6" width="14.28515625" customWidth="1"/>
    <col min="8" max="8" width="24.5703125" customWidth="1"/>
    <col min="9" max="14" width="9.7109375" customWidth="1"/>
    <col min="15" max="15" width="10.42578125" customWidth="1"/>
    <col min="16" max="18" width="9.7109375" customWidth="1"/>
    <col min="19" max="19" width="10.7109375" customWidth="1"/>
    <col min="20" max="20" width="9.7109375" customWidth="1"/>
    <col min="21" max="24" width="10.140625" customWidth="1"/>
    <col min="25" max="25" width="12" customWidth="1"/>
    <col min="26" max="26" width="11" customWidth="1"/>
    <col min="27" max="27" width="12.5703125" customWidth="1"/>
  </cols>
  <sheetData>
    <row r="1" spans="2:28" ht="21" x14ac:dyDescent="0.35">
      <c r="B1" s="57" t="s">
        <v>301</v>
      </c>
    </row>
    <row r="5" spans="2:28" ht="30" x14ac:dyDescent="0.25">
      <c r="D5" s="596" t="s">
        <v>319</v>
      </c>
      <c r="E5" s="596" t="s">
        <v>320</v>
      </c>
      <c r="F5" t="s">
        <v>321</v>
      </c>
    </row>
    <row r="6" spans="2:28" x14ac:dyDescent="0.25">
      <c r="B6" t="s">
        <v>304</v>
      </c>
      <c r="D6" s="601">
        <v>242729.18</v>
      </c>
      <c r="E6" s="601">
        <v>203439.17</v>
      </c>
    </row>
    <row r="7" spans="2:28" x14ac:dyDescent="0.25">
      <c r="B7" t="s">
        <v>316</v>
      </c>
      <c r="D7" s="601">
        <v>1547731.1600000001</v>
      </c>
      <c r="E7" s="601">
        <v>1496781.2339999999</v>
      </c>
    </row>
    <row r="8" spans="2:28" x14ac:dyDescent="0.25">
      <c r="B8" t="s">
        <v>317</v>
      </c>
      <c r="D8" s="601">
        <v>40048.065000000002</v>
      </c>
      <c r="E8" s="601">
        <v>38394.74</v>
      </c>
    </row>
    <row r="10" spans="2:28" x14ac:dyDescent="0.25">
      <c r="C10" t="s">
        <v>318</v>
      </c>
    </row>
    <row r="11" spans="2:28" x14ac:dyDescent="0.25">
      <c r="B11" t="s">
        <v>304</v>
      </c>
      <c r="C11" s="597">
        <v>0.94885615610181984</v>
      </c>
    </row>
    <row r="12" spans="2:28" x14ac:dyDescent="0.25">
      <c r="B12" t="s">
        <v>316</v>
      </c>
      <c r="C12" s="597">
        <v>0.94863190930478536</v>
      </c>
    </row>
    <row r="13" spans="2:28" x14ac:dyDescent="0.25">
      <c r="B13" t="s">
        <v>317</v>
      </c>
      <c r="C13" s="597">
        <v>0.9154666325721178</v>
      </c>
    </row>
    <row r="14" spans="2:28" ht="15.75" thickBot="1" x14ac:dyDescent="0.3"/>
    <row r="15" spans="2:28" ht="32.25" thickBot="1" x14ac:dyDescent="0.3">
      <c r="B15" s="576" t="s">
        <v>302</v>
      </c>
      <c r="C15" s="577" t="s">
        <v>313</v>
      </c>
      <c r="D15" s="577" t="s">
        <v>314</v>
      </c>
      <c r="E15" s="577" t="s">
        <v>315</v>
      </c>
      <c r="F15" s="577" t="s">
        <v>303</v>
      </c>
      <c r="AA15" s="620" t="s">
        <v>327</v>
      </c>
      <c r="AB15" s="609" t="s">
        <v>161</v>
      </c>
    </row>
    <row r="16" spans="2:28" x14ac:dyDescent="0.25">
      <c r="B16" s="578" t="s">
        <v>238</v>
      </c>
      <c r="C16" s="579"/>
      <c r="D16" s="579"/>
      <c r="E16" s="579"/>
      <c r="F16" s="579">
        <f t="shared" ref="F16" si="0">SUM(C16:E16)</f>
        <v>0</v>
      </c>
      <c r="AA16" s="621"/>
      <c r="AB16" s="621"/>
    </row>
    <row r="17" spans="2:28" x14ac:dyDescent="0.25">
      <c r="B17" s="578" t="s">
        <v>304</v>
      </c>
      <c r="C17" s="593">
        <f>SUM('RES kWh ENTRY'!C29:L29)</f>
        <v>718853.31</v>
      </c>
      <c r="D17" s="580">
        <f>D6*$C11</f>
        <v>230315.07670854672</v>
      </c>
      <c r="E17" s="580">
        <f>E6*$C11</f>
        <v>193034.50884674466</v>
      </c>
      <c r="F17" s="593">
        <f>SUM(C17:E17)</f>
        <v>1142202.8955552913</v>
      </c>
      <c r="AA17" s="621">
        <f>'RES kWh ENTRY'!U29</f>
        <v>1142202.8955552913</v>
      </c>
      <c r="AB17" s="621">
        <f>AA17-F17</f>
        <v>0</v>
      </c>
    </row>
    <row r="18" spans="2:28" x14ac:dyDescent="0.25">
      <c r="B18" s="581" t="s">
        <v>305</v>
      </c>
      <c r="C18" s="582"/>
      <c r="D18" s="582"/>
      <c r="E18" s="582"/>
      <c r="F18" s="582">
        <f t="shared" ref="F18:F28" si="1">SUM(C18:E18)</f>
        <v>0</v>
      </c>
      <c r="AA18" s="621"/>
      <c r="AB18" s="621"/>
    </row>
    <row r="19" spans="2:28" x14ac:dyDescent="0.25">
      <c r="B19" s="583" t="s">
        <v>44</v>
      </c>
      <c r="C19" s="593">
        <f>SUM('RES kWh ENTRY'!C71:L71)</f>
        <v>4975452.1900000004</v>
      </c>
      <c r="D19" s="580">
        <f>D7*$C12</f>
        <v>1468227.1654013104</v>
      </c>
      <c r="E19" s="580">
        <f>E7*$C12</f>
        <v>1419894.4398209928</v>
      </c>
      <c r="F19" s="593">
        <f t="shared" si="1"/>
        <v>7863573.7952223038</v>
      </c>
      <c r="AA19" s="621">
        <f>'RES kWh ENTRY'!U71</f>
        <v>7863573.795222302</v>
      </c>
      <c r="AB19" s="621">
        <f>AA19-F19</f>
        <v>0</v>
      </c>
    </row>
    <row r="20" spans="2:28" x14ac:dyDescent="0.25">
      <c r="B20" s="583" t="s">
        <v>43</v>
      </c>
      <c r="C20" s="593">
        <f>SUM('RES kWh ENTRY'!C85:L85)</f>
        <v>569595.42000000004</v>
      </c>
      <c r="D20" s="580">
        <f>D8*$C13</f>
        <v>36662.667206579295</v>
      </c>
      <c r="E20" s="580">
        <f>E8*$C13</f>
        <v>35149.103336281994</v>
      </c>
      <c r="F20" s="593">
        <f t="shared" si="1"/>
        <v>641407.19054286124</v>
      </c>
      <c r="AA20" s="621">
        <f>'RES kWh ENTRY'!U85</f>
        <v>641407.19054286124</v>
      </c>
      <c r="AB20" s="621">
        <f>AA20-F20</f>
        <v>0</v>
      </c>
    </row>
    <row r="21" spans="2:28" x14ac:dyDescent="0.25">
      <c r="B21" s="583" t="s">
        <v>306</v>
      </c>
      <c r="C21" s="593">
        <f>SUM('RES kWh ENTRY'!C99:L99)</f>
        <v>380361</v>
      </c>
      <c r="D21" s="584"/>
      <c r="E21" s="584"/>
      <c r="F21" s="584">
        <f t="shared" si="1"/>
        <v>380361</v>
      </c>
      <c r="O21" t="s">
        <v>167</v>
      </c>
      <c r="U21" t="s">
        <v>167</v>
      </c>
      <c r="AA21" s="621">
        <f>'RES kWh ENTRY'!U99</f>
        <v>380361</v>
      </c>
      <c r="AB21" s="621">
        <f>AA21-F21</f>
        <v>0</v>
      </c>
    </row>
    <row r="22" spans="2:28" ht="15.75" thickBot="1" x14ac:dyDescent="0.3">
      <c r="B22" s="585" t="s">
        <v>307</v>
      </c>
      <c r="C22" s="586">
        <f>SUM(C16:C21)</f>
        <v>6644261.9199999999</v>
      </c>
      <c r="D22" s="586">
        <f>SUM(D16:D21)</f>
        <v>1735204.9093164364</v>
      </c>
      <c r="E22" s="586">
        <f>SUM(E16:E21)</f>
        <v>1648078.0520040195</v>
      </c>
      <c r="F22" s="586">
        <f t="shared" si="1"/>
        <v>10027544.881320456</v>
      </c>
      <c r="I22" t="s">
        <v>28</v>
      </c>
      <c r="J22" t="s">
        <v>29</v>
      </c>
      <c r="K22" t="s">
        <v>30</v>
      </c>
      <c r="L22" t="s">
        <v>31</v>
      </c>
      <c r="M22" t="s">
        <v>32</v>
      </c>
      <c r="O22" t="s">
        <v>28</v>
      </c>
      <c r="P22" t="s">
        <v>29</v>
      </c>
      <c r="Q22" t="s">
        <v>30</v>
      </c>
      <c r="R22" t="s">
        <v>31</v>
      </c>
      <c r="S22" t="s">
        <v>32</v>
      </c>
      <c r="U22" t="s">
        <v>28</v>
      </c>
      <c r="V22" t="s">
        <v>29</v>
      </c>
      <c r="W22" t="s">
        <v>30</v>
      </c>
      <c r="X22" t="s">
        <v>31</v>
      </c>
      <c r="Y22" t="s">
        <v>32</v>
      </c>
      <c r="AA22" s="621"/>
      <c r="AB22" s="621"/>
    </row>
    <row r="23" spans="2:28" x14ac:dyDescent="0.25">
      <c r="B23" s="587" t="s">
        <v>58</v>
      </c>
      <c r="C23" s="594">
        <f>SUM('BIZ SUM'!C17:L17)</f>
        <v>4165768</v>
      </c>
      <c r="D23" s="599">
        <v>0</v>
      </c>
      <c r="E23" s="599">
        <v>2233262</v>
      </c>
      <c r="F23" s="594">
        <f t="shared" si="1"/>
        <v>6399030</v>
      </c>
      <c r="H23" t="s">
        <v>322</v>
      </c>
      <c r="I23" s="598">
        <v>9.0895604363949219E-3</v>
      </c>
      <c r="J23" s="598">
        <v>0.93144793469055409</v>
      </c>
      <c r="K23" s="598">
        <v>5.946250487305102E-2</v>
      </c>
      <c r="L23" s="598">
        <v>0</v>
      </c>
      <c r="M23" s="598">
        <f>SUM(I23:L23)</f>
        <v>1</v>
      </c>
      <c r="O23" s="603">
        <f>$D$23*I23</f>
        <v>0</v>
      </c>
      <c r="P23" s="603">
        <f>$D$23*J23</f>
        <v>0</v>
      </c>
      <c r="Q23" s="603">
        <f>$D$23*K23</f>
        <v>0</v>
      </c>
      <c r="R23" s="603">
        <f>$D$23*L23</f>
        <v>0</v>
      </c>
      <c r="S23" s="602">
        <f>SUM(O23:R23)</f>
        <v>0</v>
      </c>
      <c r="T23" s="602"/>
      <c r="U23" s="603">
        <f>$E$23*I23</f>
        <v>20299.369919304198</v>
      </c>
      <c r="V23" s="603">
        <f t="shared" ref="V23:X23" si="2">$E$23*J23</f>
        <v>2080167.2775228962</v>
      </c>
      <c r="W23" s="603">
        <f t="shared" si="2"/>
        <v>132795.35255779966</v>
      </c>
      <c r="X23" s="603">
        <f t="shared" si="2"/>
        <v>0</v>
      </c>
      <c r="Y23" s="602">
        <f>SUM(U23:X23)</f>
        <v>2233262</v>
      </c>
      <c r="AA23" s="621">
        <f>'BIZ SUM'!U17</f>
        <v>6399030</v>
      </c>
      <c r="AB23" s="621">
        <f>AA23-F23</f>
        <v>0</v>
      </c>
    </row>
    <row r="24" spans="2:28" x14ac:dyDescent="0.25">
      <c r="B24" s="588" t="s">
        <v>308</v>
      </c>
      <c r="C24" s="595">
        <f>SUM('BIZ SUM'!C33:L33)</f>
        <v>19657299</v>
      </c>
      <c r="D24" s="600">
        <v>780018</v>
      </c>
      <c r="E24" s="600">
        <v>9695717.1422097851</v>
      </c>
      <c r="F24" s="595">
        <f t="shared" si="1"/>
        <v>30133034.142209783</v>
      </c>
      <c r="H24" t="s">
        <v>323</v>
      </c>
      <c r="I24" s="598">
        <v>6.8754054155659938E-2</v>
      </c>
      <c r="J24" s="598">
        <v>0.65238606789264386</v>
      </c>
      <c r="K24" s="598">
        <v>0.25853882570540337</v>
      </c>
      <c r="L24" s="598">
        <v>2.0321052246292839E-2</v>
      </c>
      <c r="M24" s="598">
        <f>SUM(I24:L24)</f>
        <v>1</v>
      </c>
      <c r="O24" s="603">
        <f>$D$24*I24</f>
        <v>53629.399814389551</v>
      </c>
      <c r="P24" s="603">
        <f t="shared" ref="P24:R24" si="3">$D$24*J24</f>
        <v>508872.87590548425</v>
      </c>
      <c r="Q24" s="603">
        <f t="shared" si="3"/>
        <v>201664.93774907733</v>
      </c>
      <c r="R24" s="603">
        <f t="shared" si="3"/>
        <v>15850.786531048849</v>
      </c>
      <c r="S24" s="602">
        <f>SUM(O24:R24)</f>
        <v>780018</v>
      </c>
      <c r="T24" s="602"/>
      <c r="U24" s="603">
        <f>$E$24*I24</f>
        <v>666619.86147345195</v>
      </c>
      <c r="V24" s="603">
        <f t="shared" ref="V24:X24" si="4">$E$24*J24</f>
        <v>6325350.7818055442</v>
      </c>
      <c r="W24" s="603">
        <f t="shared" si="4"/>
        <v>2506719.3243186674</v>
      </c>
      <c r="X24" s="603">
        <f t="shared" si="4"/>
        <v>197027.17461212215</v>
      </c>
      <c r="Y24" s="602">
        <f>SUM(U24:X24)</f>
        <v>9695717.1422097851</v>
      </c>
      <c r="AA24" s="621">
        <f>'BIZ SUM'!U33</f>
        <v>30133034.142209787</v>
      </c>
      <c r="AB24" s="621">
        <f>AA24-F24</f>
        <v>0</v>
      </c>
    </row>
    <row r="25" spans="2:28" x14ac:dyDescent="0.25">
      <c r="B25" s="589" t="s">
        <v>309</v>
      </c>
      <c r="C25" s="582"/>
      <c r="D25" s="582"/>
      <c r="E25" s="582"/>
      <c r="F25" s="582">
        <f t="shared" si="1"/>
        <v>0</v>
      </c>
      <c r="AA25" s="621"/>
      <c r="AB25" s="621"/>
    </row>
    <row r="26" spans="2:28" x14ac:dyDescent="0.25">
      <c r="B26" s="583" t="s">
        <v>310</v>
      </c>
      <c r="C26" s="584">
        <f>SUM('BIZ SUM'!C65:L65)</f>
        <v>89976.41</v>
      </c>
      <c r="D26" s="584"/>
      <c r="E26" s="584"/>
      <c r="F26" s="584">
        <f t="shared" si="1"/>
        <v>89976.41</v>
      </c>
      <c r="AA26" s="621">
        <f>'BIZ SUM'!U65</f>
        <v>89976.41</v>
      </c>
      <c r="AB26" s="621">
        <f>AA26-F26</f>
        <v>0</v>
      </c>
    </row>
    <row r="27" spans="2:28" ht="15.75" thickBot="1" x14ac:dyDescent="0.3">
      <c r="B27" s="585" t="s">
        <v>311</v>
      </c>
      <c r="C27" s="590">
        <f>SUM(C23:C26)</f>
        <v>23913043.41</v>
      </c>
      <c r="D27" s="590">
        <f>SUM(D23:D26)</f>
        <v>780018</v>
      </c>
      <c r="E27" s="590">
        <f>SUM(E23:E26)</f>
        <v>11928979.142209785</v>
      </c>
      <c r="F27" s="590">
        <f t="shared" si="1"/>
        <v>36622040.552209787</v>
      </c>
      <c r="AA27" s="621"/>
      <c r="AB27" s="621"/>
    </row>
    <row r="28" spans="2:28" ht="15.75" thickBot="1" x14ac:dyDescent="0.3">
      <c r="B28" s="591" t="s">
        <v>312</v>
      </c>
      <c r="C28" s="592">
        <f>C22+C27</f>
        <v>30557305.329999998</v>
      </c>
      <c r="D28" s="592">
        <f>D22+D27</f>
        <v>2515222.9093164364</v>
      </c>
      <c r="E28" s="592">
        <f>E22+E27</f>
        <v>13577057.194213804</v>
      </c>
      <c r="F28" s="592">
        <f t="shared" si="1"/>
        <v>46649585.433530241</v>
      </c>
      <c r="AA28" s="621">
        <f>SUM(AA16:AA21,AA23:AA26)</f>
        <v>46649585.433530241</v>
      </c>
      <c r="AB28" s="621">
        <f>AA28-F28</f>
        <v>0</v>
      </c>
    </row>
    <row r="33" spans="1:26" ht="15.75" thickBot="1" x14ac:dyDescent="0.3"/>
    <row r="34" spans="1:26" ht="15.75" thickBot="1" x14ac:dyDescent="0.3">
      <c r="I34" s="656" t="s">
        <v>28</v>
      </c>
      <c r="J34" s="657"/>
      <c r="K34" s="658"/>
      <c r="M34" s="656" t="s">
        <v>29</v>
      </c>
      <c r="N34" s="657"/>
      <c r="O34" s="658"/>
      <c r="Q34" s="656" t="s">
        <v>30</v>
      </c>
      <c r="R34" s="657"/>
      <c r="S34" s="658"/>
      <c r="U34" s="656" t="s">
        <v>31</v>
      </c>
      <c r="V34" s="657"/>
      <c r="W34" s="658"/>
    </row>
    <row r="35" spans="1:26" ht="15.75" thickBot="1" x14ac:dyDescent="0.3">
      <c r="B35" s="193" t="s">
        <v>34</v>
      </c>
      <c r="C35" s="604" t="s">
        <v>324</v>
      </c>
      <c r="D35" s="530" t="s">
        <v>167</v>
      </c>
      <c r="E35" s="530" t="s">
        <v>168</v>
      </c>
      <c r="H35" s="193" t="s">
        <v>34</v>
      </c>
      <c r="I35" s="604" t="s">
        <v>324</v>
      </c>
      <c r="J35" s="530" t="s">
        <v>167</v>
      </c>
      <c r="K35" s="530" t="s">
        <v>168</v>
      </c>
      <c r="M35" s="604" t="s">
        <v>324</v>
      </c>
      <c r="N35" s="530" t="s">
        <v>167</v>
      </c>
      <c r="O35" s="530" t="s">
        <v>168</v>
      </c>
      <c r="Q35" s="604" t="s">
        <v>324</v>
      </c>
      <c r="R35" s="530" t="s">
        <v>167</v>
      </c>
      <c r="S35" s="530" t="s">
        <v>168</v>
      </c>
      <c r="U35" s="604" t="s">
        <v>324</v>
      </c>
      <c r="V35" s="530" t="s">
        <v>167</v>
      </c>
      <c r="W35" s="530" t="s">
        <v>168</v>
      </c>
    </row>
    <row r="36" spans="1:26" ht="14.45" customHeight="1" x14ac:dyDescent="0.25">
      <c r="A36" s="662" t="s">
        <v>239</v>
      </c>
      <c r="B36" s="377" t="s">
        <v>0</v>
      </c>
      <c r="C36" s="605">
        <v>7.0560988305110539E-2</v>
      </c>
      <c r="D36" s="378">
        <f>$D$17*C36</f>
        <v>16251.259434122401</v>
      </c>
      <c r="E36" s="378">
        <f>$E$17*C36</f>
        <v>13620.705721217906</v>
      </c>
      <c r="G36" s="659" t="s">
        <v>58</v>
      </c>
      <c r="H36" s="53" t="s">
        <v>57</v>
      </c>
      <c r="I36" s="605">
        <v>0</v>
      </c>
      <c r="J36" s="378">
        <f>$O$23*I36</f>
        <v>0</v>
      </c>
      <c r="K36" s="378">
        <f>$U$23*I36</f>
        <v>0</v>
      </c>
      <c r="M36" s="605">
        <v>0</v>
      </c>
      <c r="N36" s="378">
        <f>$P$23*M36</f>
        <v>0</v>
      </c>
      <c r="O36" s="378">
        <f>$V$23*M36</f>
        <v>0</v>
      </c>
      <c r="Q36" s="605">
        <v>0</v>
      </c>
      <c r="R36" s="378">
        <f>$Q$23*Q36</f>
        <v>0</v>
      </c>
      <c r="S36" s="378">
        <f>$W$23*Q36</f>
        <v>0</v>
      </c>
      <c r="U36" s="605">
        <v>0</v>
      </c>
      <c r="V36" s="378">
        <f>$R$23*U36</f>
        <v>0</v>
      </c>
      <c r="W36" s="378">
        <f>$X$23*U36</f>
        <v>0</v>
      </c>
    </row>
    <row r="37" spans="1:26" x14ac:dyDescent="0.25">
      <c r="A37" s="663"/>
      <c r="B37" s="7" t="s">
        <v>1</v>
      </c>
      <c r="C37" s="606">
        <v>0.32550404476818778</v>
      </c>
      <c r="D37" s="223">
        <f t="shared" ref="D37:D46" si="5">$D$17*C37</f>
        <v>74968.489039727399</v>
      </c>
      <c r="E37" s="223">
        <f t="shared" ref="E37:E46" si="6">$E$17*C37</f>
        <v>62833.513409455918</v>
      </c>
      <c r="G37" s="660"/>
      <c r="H37" s="2" t="s">
        <v>56</v>
      </c>
      <c r="I37" s="606">
        <v>0</v>
      </c>
      <c r="J37" s="223">
        <f t="shared" ref="J37:J48" si="7">$O$23*I37</f>
        <v>0</v>
      </c>
      <c r="K37" s="223">
        <f t="shared" ref="K37:K48" si="8">$U$23*I37</f>
        <v>0</v>
      </c>
      <c r="M37" s="606">
        <v>0</v>
      </c>
      <c r="N37" s="223">
        <f t="shared" ref="N37:N48" si="9">$P$23*M37</f>
        <v>0</v>
      </c>
      <c r="O37" s="223">
        <f t="shared" ref="O37:O48" si="10">$V$23*M37</f>
        <v>0</v>
      </c>
      <c r="Q37" s="606">
        <v>0</v>
      </c>
      <c r="R37" s="223">
        <f t="shared" ref="R37:R48" si="11">$Q$23*Q37</f>
        <v>0</v>
      </c>
      <c r="S37" s="223">
        <f t="shared" ref="S37:S48" si="12">$W$23*Q37</f>
        <v>0</v>
      </c>
      <c r="U37" s="606">
        <v>0</v>
      </c>
      <c r="V37" s="223">
        <f t="shared" ref="V37:V48" si="13">$R$23*U37</f>
        <v>0</v>
      </c>
      <c r="W37" s="223">
        <f t="shared" ref="W37:W48" si="14">$X$23*U37</f>
        <v>0</v>
      </c>
    </row>
    <row r="38" spans="1:26" x14ac:dyDescent="0.25">
      <c r="A38" s="663"/>
      <c r="B38" s="6" t="s">
        <v>2</v>
      </c>
      <c r="C38" s="606">
        <v>0</v>
      </c>
      <c r="D38" s="223">
        <f t="shared" si="5"/>
        <v>0</v>
      </c>
      <c r="E38" s="223">
        <f t="shared" si="6"/>
        <v>0</v>
      </c>
      <c r="G38" s="660"/>
      <c r="H38" s="2" t="s">
        <v>55</v>
      </c>
      <c r="I38" s="606">
        <v>0</v>
      </c>
      <c r="J38" s="223">
        <f t="shared" si="7"/>
        <v>0</v>
      </c>
      <c r="K38" s="223">
        <f t="shared" si="8"/>
        <v>0</v>
      </c>
      <c r="M38" s="606">
        <v>0</v>
      </c>
      <c r="N38" s="223">
        <f t="shared" si="9"/>
        <v>0</v>
      </c>
      <c r="O38" s="223">
        <f t="shared" si="10"/>
        <v>0</v>
      </c>
      <c r="Q38" s="606">
        <v>0</v>
      </c>
      <c r="R38" s="223">
        <f t="shared" si="11"/>
        <v>0</v>
      </c>
      <c r="S38" s="223">
        <f t="shared" si="12"/>
        <v>0</v>
      </c>
      <c r="U38" s="606">
        <v>0</v>
      </c>
      <c r="V38" s="223">
        <f t="shared" si="13"/>
        <v>0</v>
      </c>
      <c r="W38" s="223">
        <f t="shared" si="14"/>
        <v>0</v>
      </c>
    </row>
    <row r="39" spans="1:26" x14ac:dyDescent="0.25">
      <c r="A39" s="663"/>
      <c r="B39" s="6" t="s">
        <v>9</v>
      </c>
      <c r="C39" s="606">
        <v>0.38723406587638859</v>
      </c>
      <c r="D39" s="223">
        <f t="shared" si="5"/>
        <v>89185.843586482879</v>
      </c>
      <c r="E39" s="223">
        <f t="shared" si="6"/>
        <v>74749.537715176644</v>
      </c>
      <c r="G39" s="660"/>
      <c r="H39" s="2" t="s">
        <v>54</v>
      </c>
      <c r="I39" s="606">
        <v>0</v>
      </c>
      <c r="J39" s="223">
        <f t="shared" si="7"/>
        <v>0</v>
      </c>
      <c r="K39" s="223">
        <f t="shared" si="8"/>
        <v>0</v>
      </c>
      <c r="M39" s="606">
        <v>0</v>
      </c>
      <c r="N39" s="223">
        <f t="shared" si="9"/>
        <v>0</v>
      </c>
      <c r="O39" s="223">
        <f t="shared" si="10"/>
        <v>0</v>
      </c>
      <c r="Q39" s="606">
        <v>0</v>
      </c>
      <c r="R39" s="223">
        <f t="shared" si="11"/>
        <v>0</v>
      </c>
      <c r="S39" s="223">
        <f t="shared" si="12"/>
        <v>0</v>
      </c>
      <c r="U39" s="606">
        <v>0</v>
      </c>
      <c r="V39" s="223">
        <f t="shared" si="13"/>
        <v>0</v>
      </c>
      <c r="W39" s="223">
        <f t="shared" si="14"/>
        <v>0</v>
      </c>
    </row>
    <row r="40" spans="1:26" x14ac:dyDescent="0.25">
      <c r="A40" s="663"/>
      <c r="B40" s="7" t="s">
        <v>3</v>
      </c>
      <c r="C40" s="606">
        <v>0</v>
      </c>
      <c r="D40" s="223">
        <f t="shared" si="5"/>
        <v>0</v>
      </c>
      <c r="E40" s="223">
        <f t="shared" si="6"/>
        <v>0</v>
      </c>
      <c r="G40" s="660"/>
      <c r="H40" s="2" t="s">
        <v>53</v>
      </c>
      <c r="I40" s="606">
        <v>0</v>
      </c>
      <c r="J40" s="223">
        <f t="shared" si="7"/>
        <v>0</v>
      </c>
      <c r="K40" s="223">
        <f t="shared" si="8"/>
        <v>0</v>
      </c>
      <c r="M40" s="606">
        <v>0</v>
      </c>
      <c r="N40" s="223">
        <f t="shared" si="9"/>
        <v>0</v>
      </c>
      <c r="O40" s="223">
        <f t="shared" si="10"/>
        <v>0</v>
      </c>
      <c r="Q40" s="606">
        <v>0</v>
      </c>
      <c r="R40" s="223">
        <f t="shared" si="11"/>
        <v>0</v>
      </c>
      <c r="S40" s="223">
        <f t="shared" si="12"/>
        <v>0</v>
      </c>
      <c r="U40" s="606">
        <v>0</v>
      </c>
      <c r="V40" s="223">
        <f t="shared" si="13"/>
        <v>0</v>
      </c>
      <c r="W40" s="223">
        <f t="shared" si="14"/>
        <v>0</v>
      </c>
    </row>
    <row r="41" spans="1:26" x14ac:dyDescent="0.25">
      <c r="A41" s="663"/>
      <c r="B41" s="6" t="s">
        <v>4</v>
      </c>
      <c r="C41" s="606">
        <v>0.13201875637186672</v>
      </c>
      <c r="D41" s="223">
        <f t="shared" si="5"/>
        <v>30405.910000753425</v>
      </c>
      <c r="E41" s="223">
        <f t="shared" si="6"/>
        <v>25484.175794801333</v>
      </c>
      <c r="G41" s="660"/>
      <c r="H41" s="2" t="s">
        <v>52</v>
      </c>
      <c r="I41" s="606">
        <v>0</v>
      </c>
      <c r="J41" s="223">
        <f t="shared" si="7"/>
        <v>0</v>
      </c>
      <c r="K41" s="223">
        <f t="shared" si="8"/>
        <v>0</v>
      </c>
      <c r="M41" s="606">
        <v>0</v>
      </c>
      <c r="N41" s="223">
        <f t="shared" si="9"/>
        <v>0</v>
      </c>
      <c r="O41" s="223">
        <f t="shared" si="10"/>
        <v>0</v>
      </c>
      <c r="Q41" s="606">
        <v>0</v>
      </c>
      <c r="R41" s="223">
        <f t="shared" si="11"/>
        <v>0</v>
      </c>
      <c r="S41" s="223">
        <f t="shared" si="12"/>
        <v>0</v>
      </c>
      <c r="U41" s="606">
        <v>0</v>
      </c>
      <c r="V41" s="223">
        <f t="shared" si="13"/>
        <v>0</v>
      </c>
      <c r="W41" s="223">
        <f t="shared" si="14"/>
        <v>0</v>
      </c>
    </row>
    <row r="42" spans="1:26" x14ac:dyDescent="0.25">
      <c r="A42" s="663"/>
      <c r="B42" s="6" t="s">
        <v>5</v>
      </c>
      <c r="C42" s="606">
        <v>5.6789847708985326E-2</v>
      </c>
      <c r="D42" s="223">
        <f t="shared" si="5"/>
        <v>13079.558131361642</v>
      </c>
      <c r="E42" s="223">
        <f t="shared" si="6"/>
        <v>10962.40035998541</v>
      </c>
      <c r="G42" s="660"/>
      <c r="H42" s="2" t="s">
        <v>51</v>
      </c>
      <c r="I42" s="606">
        <v>0</v>
      </c>
      <c r="J42" s="223">
        <f t="shared" si="7"/>
        <v>0</v>
      </c>
      <c r="K42" s="223">
        <f t="shared" si="8"/>
        <v>0</v>
      </c>
      <c r="M42" s="606">
        <v>0</v>
      </c>
      <c r="N42" s="223">
        <f t="shared" si="9"/>
        <v>0</v>
      </c>
      <c r="O42" s="223">
        <f t="shared" si="10"/>
        <v>0</v>
      </c>
      <c r="Q42" s="606">
        <v>0</v>
      </c>
      <c r="R42" s="223">
        <f t="shared" si="11"/>
        <v>0</v>
      </c>
      <c r="S42" s="223">
        <f t="shared" si="12"/>
        <v>0</v>
      </c>
      <c r="U42" s="606">
        <v>0</v>
      </c>
      <c r="V42" s="223">
        <f t="shared" si="13"/>
        <v>0</v>
      </c>
      <c r="W42" s="223">
        <f t="shared" si="14"/>
        <v>0</v>
      </c>
    </row>
    <row r="43" spans="1:26" x14ac:dyDescent="0.25">
      <c r="A43" s="663"/>
      <c r="B43" s="6" t="s">
        <v>6</v>
      </c>
      <c r="C43" s="606">
        <v>0</v>
      </c>
      <c r="D43" s="223">
        <f t="shared" si="5"/>
        <v>0</v>
      </c>
      <c r="E43" s="223">
        <f t="shared" si="6"/>
        <v>0</v>
      </c>
      <c r="G43" s="660"/>
      <c r="H43" s="2" t="s">
        <v>50</v>
      </c>
      <c r="I43" s="606">
        <v>1</v>
      </c>
      <c r="J43" s="223">
        <f t="shared" si="7"/>
        <v>0</v>
      </c>
      <c r="K43" s="223">
        <f t="shared" si="8"/>
        <v>20299.369919304198</v>
      </c>
      <c r="M43" s="606">
        <v>1</v>
      </c>
      <c r="N43" s="223">
        <f t="shared" si="9"/>
        <v>0</v>
      </c>
      <c r="O43" s="223">
        <f t="shared" si="10"/>
        <v>2080167.2775228962</v>
      </c>
      <c r="Q43" s="606">
        <v>1</v>
      </c>
      <c r="R43" s="223">
        <f t="shared" si="11"/>
        <v>0</v>
      </c>
      <c r="S43" s="223">
        <f t="shared" si="12"/>
        <v>132795.35255779966</v>
      </c>
      <c r="U43" s="606">
        <v>0</v>
      </c>
      <c r="V43" s="223">
        <f t="shared" si="13"/>
        <v>0</v>
      </c>
      <c r="W43" s="223">
        <f t="shared" si="14"/>
        <v>0</v>
      </c>
    </row>
    <row r="44" spans="1:26" x14ac:dyDescent="0.25">
      <c r="A44" s="663"/>
      <c r="B44" s="6" t="s">
        <v>7</v>
      </c>
      <c r="C44" s="606">
        <v>0</v>
      </c>
      <c r="D44" s="223">
        <f t="shared" si="5"/>
        <v>0</v>
      </c>
      <c r="E44" s="223">
        <f t="shared" si="6"/>
        <v>0</v>
      </c>
      <c r="G44" s="660"/>
      <c r="H44" s="2" t="s">
        <v>49</v>
      </c>
      <c r="I44" s="606">
        <v>0</v>
      </c>
      <c r="J44" s="223">
        <f t="shared" si="7"/>
        <v>0</v>
      </c>
      <c r="K44" s="223">
        <f t="shared" si="8"/>
        <v>0</v>
      </c>
      <c r="M44" s="606">
        <v>0</v>
      </c>
      <c r="N44" s="223">
        <f t="shared" si="9"/>
        <v>0</v>
      </c>
      <c r="O44" s="223">
        <f t="shared" si="10"/>
        <v>0</v>
      </c>
      <c r="Q44" s="606">
        <v>0</v>
      </c>
      <c r="R44" s="223">
        <f t="shared" si="11"/>
        <v>0</v>
      </c>
      <c r="S44" s="223">
        <f t="shared" si="12"/>
        <v>0</v>
      </c>
      <c r="U44" s="606">
        <v>0</v>
      </c>
      <c r="V44" s="223">
        <f t="shared" si="13"/>
        <v>0</v>
      </c>
      <c r="W44" s="223">
        <f t="shared" si="14"/>
        <v>0</v>
      </c>
    </row>
    <row r="45" spans="1:26" x14ac:dyDescent="0.25">
      <c r="A45" s="663"/>
      <c r="B45" s="6" t="s">
        <v>8</v>
      </c>
      <c r="C45" s="606">
        <v>2.7892296969460988E-2</v>
      </c>
      <c r="D45" s="223">
        <f t="shared" si="5"/>
        <v>6424.0165160989727</v>
      </c>
      <c r="E45" s="223">
        <f t="shared" si="6"/>
        <v>5384.175846107446</v>
      </c>
      <c r="G45" s="660"/>
      <c r="H45" s="2" t="s">
        <v>48</v>
      </c>
      <c r="I45" s="606">
        <v>0</v>
      </c>
      <c r="J45" s="223">
        <f t="shared" si="7"/>
        <v>0</v>
      </c>
      <c r="K45" s="223">
        <f t="shared" si="8"/>
        <v>0</v>
      </c>
      <c r="M45" s="606">
        <v>0</v>
      </c>
      <c r="N45" s="223">
        <f t="shared" si="9"/>
        <v>0</v>
      </c>
      <c r="O45" s="223">
        <f t="shared" si="10"/>
        <v>0</v>
      </c>
      <c r="Q45" s="606">
        <v>0</v>
      </c>
      <c r="R45" s="223">
        <f t="shared" si="11"/>
        <v>0</v>
      </c>
      <c r="S45" s="223">
        <f t="shared" si="12"/>
        <v>0</v>
      </c>
      <c r="U45" s="606">
        <v>0</v>
      </c>
      <c r="V45" s="223">
        <f t="shared" si="13"/>
        <v>0</v>
      </c>
      <c r="W45" s="223">
        <f t="shared" si="14"/>
        <v>0</v>
      </c>
    </row>
    <row r="46" spans="1:26" ht="15.75" thickBot="1" x14ac:dyDescent="0.3">
      <c r="A46" s="664"/>
      <c r="B46" s="384" t="s">
        <v>40</v>
      </c>
      <c r="C46" s="608">
        <v>0</v>
      </c>
      <c r="D46" s="386">
        <f t="shared" si="5"/>
        <v>0</v>
      </c>
      <c r="E46" s="386">
        <f t="shared" si="6"/>
        <v>0</v>
      </c>
      <c r="G46" s="660"/>
      <c r="H46" s="2" t="s">
        <v>47</v>
      </c>
      <c r="I46" s="606">
        <v>0</v>
      </c>
      <c r="J46" s="223">
        <f t="shared" si="7"/>
        <v>0</v>
      </c>
      <c r="K46" s="223">
        <f t="shared" si="8"/>
        <v>0</v>
      </c>
      <c r="M46" s="606">
        <v>0</v>
      </c>
      <c r="N46" s="223">
        <f t="shared" si="9"/>
        <v>0</v>
      </c>
      <c r="O46" s="223">
        <f t="shared" si="10"/>
        <v>0</v>
      </c>
      <c r="Q46" s="606">
        <v>0</v>
      </c>
      <c r="R46" s="223">
        <f t="shared" si="11"/>
        <v>0</v>
      </c>
      <c r="S46" s="223">
        <f t="shared" si="12"/>
        <v>0</v>
      </c>
      <c r="U46" s="606">
        <v>0</v>
      </c>
      <c r="V46" s="223">
        <f t="shared" si="13"/>
        <v>0</v>
      </c>
      <c r="W46" s="223">
        <f t="shared" si="14"/>
        <v>0</v>
      </c>
    </row>
    <row r="47" spans="1:26" ht="15.75" thickBot="1" x14ac:dyDescent="0.3">
      <c r="B47" s="391" t="s">
        <v>41</v>
      </c>
      <c r="C47" s="607">
        <f t="shared" ref="C47:D47" si="15">SUM(C36:C46)</f>
        <v>0.99999999999999978</v>
      </c>
      <c r="D47" s="393">
        <f t="shared" si="15"/>
        <v>230315.07670854672</v>
      </c>
      <c r="E47" s="393">
        <f t="shared" ref="E47" si="16">SUM(E36:E46)</f>
        <v>193034.50884674466</v>
      </c>
      <c r="G47" s="660"/>
      <c r="H47" s="2" t="s">
        <v>46</v>
      </c>
      <c r="I47" s="606">
        <v>0</v>
      </c>
      <c r="J47" s="223">
        <f t="shared" si="7"/>
        <v>0</v>
      </c>
      <c r="K47" s="223">
        <f t="shared" si="8"/>
        <v>0</v>
      </c>
      <c r="M47" s="606">
        <v>0</v>
      </c>
      <c r="N47" s="223">
        <f t="shared" si="9"/>
        <v>0</v>
      </c>
      <c r="O47" s="223">
        <f t="shared" si="10"/>
        <v>0</v>
      </c>
      <c r="Q47" s="606">
        <v>0</v>
      </c>
      <c r="R47" s="223">
        <f t="shared" si="11"/>
        <v>0</v>
      </c>
      <c r="S47" s="223">
        <f t="shared" si="12"/>
        <v>0</v>
      </c>
      <c r="U47" s="606">
        <v>0</v>
      </c>
      <c r="V47" s="223">
        <f t="shared" si="13"/>
        <v>0</v>
      </c>
      <c r="W47" s="223">
        <f t="shared" si="14"/>
        <v>0</v>
      </c>
    </row>
    <row r="48" spans="1:26" ht="15.75" thickBot="1" x14ac:dyDescent="0.3">
      <c r="B48" s="1"/>
      <c r="C48" s="610" t="s">
        <v>161</v>
      </c>
      <c r="D48" s="611">
        <f>D47-D17</f>
        <v>0</v>
      </c>
      <c r="E48" s="611">
        <f>E47-E17</f>
        <v>0</v>
      </c>
      <c r="G48" s="661"/>
      <c r="H48" s="2" t="s">
        <v>45</v>
      </c>
      <c r="I48" s="608">
        <v>0</v>
      </c>
      <c r="J48" s="386">
        <f t="shared" si="7"/>
        <v>0</v>
      </c>
      <c r="K48" s="386">
        <f t="shared" si="8"/>
        <v>0</v>
      </c>
      <c r="M48" s="608">
        <v>0</v>
      </c>
      <c r="N48" s="386">
        <f t="shared" si="9"/>
        <v>0</v>
      </c>
      <c r="O48" s="386">
        <f t="shared" si="10"/>
        <v>0</v>
      </c>
      <c r="Q48" s="608">
        <v>0</v>
      </c>
      <c r="R48" s="386">
        <f t="shared" si="11"/>
        <v>0</v>
      </c>
      <c r="S48" s="386">
        <f t="shared" si="12"/>
        <v>0</v>
      </c>
      <c r="U48" s="608">
        <v>0</v>
      </c>
      <c r="V48" s="386">
        <f t="shared" si="13"/>
        <v>0</v>
      </c>
      <c r="W48" s="386">
        <f t="shared" si="14"/>
        <v>0</v>
      </c>
      <c r="Y48" s="1" t="s">
        <v>325</v>
      </c>
      <c r="Z48" s="1" t="s">
        <v>326</v>
      </c>
    </row>
    <row r="49" spans="1:26" ht="15.75" thickBot="1" x14ac:dyDescent="0.3">
      <c r="C49" s="609"/>
      <c r="H49" s="391" t="s">
        <v>41</v>
      </c>
      <c r="I49" s="607">
        <f>SUM(I36:I48)</f>
        <v>1</v>
      </c>
      <c r="J49" s="393">
        <f>SUM(J36:J48)</f>
        <v>0</v>
      </c>
      <c r="K49" s="393">
        <f>SUM(K36:K48)</f>
        <v>20299.369919304198</v>
      </c>
      <c r="M49" s="607">
        <f>SUM(M36:M48)</f>
        <v>1</v>
      </c>
      <c r="N49" s="393">
        <f>SUM(N36:N48)</f>
        <v>0</v>
      </c>
      <c r="O49" s="393">
        <f>SUM(O36:O48)</f>
        <v>2080167.2775228962</v>
      </c>
      <c r="Q49" s="607">
        <f>SUM(Q36:Q48)</f>
        <v>1</v>
      </c>
      <c r="R49" s="393">
        <f>SUM(R36:R48)</f>
        <v>0</v>
      </c>
      <c r="S49" s="393">
        <f>SUM(S36:S48)</f>
        <v>132795.35255779966</v>
      </c>
      <c r="U49" s="607">
        <f>SUM(U36:U48)</f>
        <v>0</v>
      </c>
      <c r="V49" s="393">
        <f>SUM(V36:V48)</f>
        <v>0</v>
      </c>
      <c r="W49" s="393">
        <f>SUM(W36:W48)</f>
        <v>0</v>
      </c>
      <c r="Y49" s="406">
        <f>J49+N49+R49+V49</f>
        <v>0</v>
      </c>
      <c r="Z49" s="406">
        <f>K49+O49+S49+W49</f>
        <v>2233262</v>
      </c>
    </row>
    <row r="50" spans="1:26" ht="15.75" thickBot="1" x14ac:dyDescent="0.3">
      <c r="B50" s="193" t="s">
        <v>34</v>
      </c>
      <c r="C50" s="604" t="s">
        <v>324</v>
      </c>
      <c r="D50" s="530" t="s">
        <v>167</v>
      </c>
      <c r="E50" s="530" t="s">
        <v>168</v>
      </c>
      <c r="I50" s="610" t="s">
        <v>161</v>
      </c>
      <c r="J50" s="611">
        <f>J49-O23</f>
        <v>0</v>
      </c>
      <c r="K50" s="611">
        <f>K49-U23</f>
        <v>0</v>
      </c>
      <c r="M50" s="610" t="s">
        <v>161</v>
      </c>
      <c r="N50" s="611">
        <f>N49-P23</f>
        <v>0</v>
      </c>
      <c r="O50" s="611">
        <f>O49-V23</f>
        <v>0</v>
      </c>
      <c r="Q50" s="610" t="s">
        <v>161</v>
      </c>
      <c r="R50" s="611">
        <f>R49-Q23</f>
        <v>0</v>
      </c>
      <c r="S50" s="611">
        <f>S49-W23</f>
        <v>0</v>
      </c>
      <c r="U50" s="610" t="s">
        <v>161</v>
      </c>
      <c r="V50" s="611">
        <f>V49-R23</f>
        <v>0</v>
      </c>
      <c r="W50" s="611">
        <f>W49-X23</f>
        <v>0</v>
      </c>
      <c r="Y50" s="611">
        <f>Y49-D23</f>
        <v>0</v>
      </c>
      <c r="Z50" s="611">
        <f>Z49-E23</f>
        <v>0</v>
      </c>
    </row>
    <row r="51" spans="1:26" ht="15.75" thickBot="1" x14ac:dyDescent="0.3">
      <c r="A51" s="665" t="s">
        <v>44</v>
      </c>
      <c r="B51" s="377" t="s">
        <v>0</v>
      </c>
      <c r="C51" s="605">
        <v>9.2667436525000549E-3</v>
      </c>
      <c r="D51" s="378">
        <f>$D$19*C51</f>
        <v>13605.684765410742</v>
      </c>
      <c r="E51" s="378">
        <f>$E$19*C51</f>
        <v>13157.797787431306</v>
      </c>
    </row>
    <row r="52" spans="1:26" ht="15.75" thickBot="1" x14ac:dyDescent="0.3">
      <c r="A52" s="666"/>
      <c r="B52" s="7" t="s">
        <v>1</v>
      </c>
      <c r="C52" s="606">
        <v>0.22660446265890052</v>
      </c>
      <c r="D52" s="223">
        <f t="shared" ref="D52:D61" si="17">$D$19*C52</f>
        <v>332706.82787696458</v>
      </c>
      <c r="E52" s="223">
        <f t="shared" ref="E52:E61" si="18">$E$19*C52</f>
        <v>321754.41656799661</v>
      </c>
      <c r="I52" s="656" t="s">
        <v>28</v>
      </c>
      <c r="J52" s="657"/>
      <c r="K52" s="658"/>
      <c r="M52" s="656" t="s">
        <v>29</v>
      </c>
      <c r="N52" s="657"/>
      <c r="O52" s="658"/>
      <c r="Q52" s="656" t="s">
        <v>30</v>
      </c>
      <c r="R52" s="657"/>
      <c r="S52" s="658"/>
      <c r="U52" s="656" t="s">
        <v>31</v>
      </c>
      <c r="V52" s="657"/>
      <c r="W52" s="658"/>
    </row>
    <row r="53" spans="1:26" ht="14.45" customHeight="1" thickBot="1" x14ac:dyDescent="0.3">
      <c r="A53" s="666"/>
      <c r="B53" s="6" t="s">
        <v>2</v>
      </c>
      <c r="C53" s="606">
        <v>0</v>
      </c>
      <c r="D53" s="223">
        <f t="shared" si="17"/>
        <v>0</v>
      </c>
      <c r="E53" s="223">
        <f t="shared" si="18"/>
        <v>0</v>
      </c>
      <c r="H53" s="193" t="s">
        <v>34</v>
      </c>
      <c r="I53" s="604" t="s">
        <v>324</v>
      </c>
      <c r="J53" s="530" t="s">
        <v>167</v>
      </c>
      <c r="K53" s="530" t="s">
        <v>168</v>
      </c>
      <c r="M53" s="604" t="s">
        <v>324</v>
      </c>
      <c r="N53" s="530" t="s">
        <v>167</v>
      </c>
      <c r="O53" s="530" t="s">
        <v>168</v>
      </c>
      <c r="Q53" s="604" t="s">
        <v>324</v>
      </c>
      <c r="R53" s="530" t="s">
        <v>167</v>
      </c>
      <c r="S53" s="530" t="s">
        <v>168</v>
      </c>
      <c r="U53" s="604" t="s">
        <v>324</v>
      </c>
      <c r="V53" s="530" t="s">
        <v>167</v>
      </c>
      <c r="W53" s="530" t="s">
        <v>168</v>
      </c>
    </row>
    <row r="54" spans="1:26" x14ac:dyDescent="0.25">
      <c r="A54" s="666"/>
      <c r="B54" s="6" t="s">
        <v>9</v>
      </c>
      <c r="C54" s="606">
        <v>0.68827915317582411</v>
      </c>
      <c r="D54" s="223">
        <f t="shared" si="17"/>
        <v>1010550.1500721546</v>
      </c>
      <c r="E54" s="223">
        <f t="shared" si="18"/>
        <v>977283.74263905408</v>
      </c>
      <c r="G54" s="668" t="s">
        <v>250</v>
      </c>
      <c r="H54" s="53" t="s">
        <v>57</v>
      </c>
      <c r="I54" s="605">
        <v>0</v>
      </c>
      <c r="J54" s="378">
        <f>$O$24*I54</f>
        <v>0</v>
      </c>
      <c r="K54" s="378">
        <f>$U$24*I54</f>
        <v>0</v>
      </c>
      <c r="M54" s="605">
        <v>3.8280203877871656E-2</v>
      </c>
      <c r="N54" s="378">
        <f>$P$24*M54</f>
        <v>19479.757437580822</v>
      </c>
      <c r="O54" s="378">
        <f>$V$24*M54</f>
        <v>242135.7175265711</v>
      </c>
      <c r="Q54" s="605">
        <v>0.16366791777142661</v>
      </c>
      <c r="R54" s="378">
        <f>$Q$24*Q54</f>
        <v>33006.080448895853</v>
      </c>
      <c r="S54" s="378">
        <f>$W$24*Q54</f>
        <v>410269.53224863374</v>
      </c>
      <c r="U54" s="605">
        <v>0</v>
      </c>
      <c r="V54" s="378">
        <f>$R$24*U54</f>
        <v>0</v>
      </c>
      <c r="W54" s="378">
        <f>$X$24*U54</f>
        <v>0</v>
      </c>
    </row>
    <row r="55" spans="1:26" x14ac:dyDescent="0.25">
      <c r="A55" s="666"/>
      <c r="B55" s="7" t="s">
        <v>3</v>
      </c>
      <c r="C55" s="606">
        <v>6.3764495745259983E-2</v>
      </c>
      <c r="D55" s="223">
        <f t="shared" si="17"/>
        <v>93620.764841306984</v>
      </c>
      <c r="E55" s="223">
        <f t="shared" si="18"/>
        <v>90538.852966684004</v>
      </c>
      <c r="G55" s="669"/>
      <c r="H55" s="2" t="s">
        <v>56</v>
      </c>
      <c r="I55" s="606">
        <v>0</v>
      </c>
      <c r="J55" s="223">
        <f t="shared" ref="J55:J66" si="19">$O$24*I55</f>
        <v>0</v>
      </c>
      <c r="K55" s="223">
        <f t="shared" ref="K55:K66" si="20">$U$24*I55</f>
        <v>0</v>
      </c>
      <c r="M55" s="606">
        <v>0</v>
      </c>
      <c r="N55" s="223">
        <f t="shared" ref="N55:N66" si="21">$P$24*M55</f>
        <v>0</v>
      </c>
      <c r="O55" s="223">
        <f t="shared" ref="O55:O66" si="22">$V$24*M55</f>
        <v>0</v>
      </c>
      <c r="Q55" s="606">
        <v>0</v>
      </c>
      <c r="R55" s="223">
        <f t="shared" ref="R55:R66" si="23">$Q$24*Q55</f>
        <v>0</v>
      </c>
      <c r="S55" s="223">
        <f t="shared" ref="S55:S66" si="24">$W$24*Q55</f>
        <v>0</v>
      </c>
      <c r="U55" s="606">
        <v>0</v>
      </c>
      <c r="V55" s="223">
        <f t="shared" ref="V55:V66" si="25">$R$24*U55</f>
        <v>0</v>
      </c>
      <c r="W55" s="223">
        <f t="shared" ref="W55:W66" si="26">$X$24*U55</f>
        <v>0</v>
      </c>
    </row>
    <row r="56" spans="1:26" x14ac:dyDescent="0.25">
      <c r="A56" s="666"/>
      <c r="B56" s="6" t="s">
        <v>4</v>
      </c>
      <c r="C56" s="606">
        <v>5.9917709710722794E-3</v>
      </c>
      <c r="D56" s="223">
        <f t="shared" si="17"/>
        <v>8797.2809085913104</v>
      </c>
      <c r="E56" s="223">
        <f t="shared" si="18"/>
        <v>8507.6822865063605</v>
      </c>
      <c r="G56" s="669"/>
      <c r="H56" s="2" t="s">
        <v>55</v>
      </c>
      <c r="I56" s="606">
        <v>2.4843157957823752E-2</v>
      </c>
      <c r="J56" s="223">
        <f t="shared" si="19"/>
        <v>1332.3236507721635</v>
      </c>
      <c r="K56" s="223">
        <f t="shared" si="20"/>
        <v>16560.942516407555</v>
      </c>
      <c r="M56" s="606">
        <v>2.2909124255272163E-3</v>
      </c>
      <c r="N56" s="223">
        <f t="shared" si="21"/>
        <v>1165.7831944256432</v>
      </c>
      <c r="O56" s="223">
        <f t="shared" si="22"/>
        <v>14490.824701856613</v>
      </c>
      <c r="Q56" s="606">
        <v>0</v>
      </c>
      <c r="R56" s="223">
        <f t="shared" si="23"/>
        <v>0</v>
      </c>
      <c r="S56" s="223">
        <f t="shared" si="24"/>
        <v>0</v>
      </c>
      <c r="U56" s="606">
        <v>0</v>
      </c>
      <c r="V56" s="223">
        <f t="shared" si="25"/>
        <v>0</v>
      </c>
      <c r="W56" s="223">
        <f t="shared" si="26"/>
        <v>0</v>
      </c>
    </row>
    <row r="57" spans="1:26" x14ac:dyDescent="0.25">
      <c r="A57" s="666"/>
      <c r="B57" s="6" t="s">
        <v>5</v>
      </c>
      <c r="C57" s="606">
        <v>0</v>
      </c>
      <c r="D57" s="223">
        <f t="shared" si="17"/>
        <v>0</v>
      </c>
      <c r="E57" s="223">
        <f t="shared" si="18"/>
        <v>0</v>
      </c>
      <c r="G57" s="669"/>
      <c r="H57" s="2" t="s">
        <v>54</v>
      </c>
      <c r="I57" s="606">
        <v>0.30458691294757972</v>
      </c>
      <c r="J57" s="223">
        <f t="shared" si="19"/>
        <v>16334.813332696418</v>
      </c>
      <c r="K57" s="223">
        <f t="shared" si="20"/>
        <v>203043.68571574197</v>
      </c>
      <c r="M57" s="606">
        <v>0.27385367043487019</v>
      </c>
      <c r="N57" s="223">
        <f t="shared" si="21"/>
        <v>139356.70485146507</v>
      </c>
      <c r="O57" s="223">
        <f t="shared" si="22"/>
        <v>1732220.5283855239</v>
      </c>
      <c r="Q57" s="606">
        <v>0.16369448120145411</v>
      </c>
      <c r="R57" s="223">
        <f t="shared" si="23"/>
        <v>33011.437361358752</v>
      </c>
      <c r="S57" s="223">
        <f t="shared" si="24"/>
        <v>410336.11931200384</v>
      </c>
      <c r="U57" s="606">
        <v>0.97145875526026582</v>
      </c>
      <c r="V57" s="223">
        <f t="shared" si="25"/>
        <v>15398.385353348902</v>
      </c>
      <c r="W57" s="223">
        <f t="shared" si="26"/>
        <v>191403.77380113924</v>
      </c>
    </row>
    <row r="58" spans="1:26" x14ac:dyDescent="0.25">
      <c r="A58" s="666"/>
      <c r="B58" s="6" t="s">
        <v>6</v>
      </c>
      <c r="C58" s="606">
        <v>0</v>
      </c>
      <c r="D58" s="223">
        <f t="shared" si="17"/>
        <v>0</v>
      </c>
      <c r="E58" s="223">
        <f t="shared" si="18"/>
        <v>0</v>
      </c>
      <c r="G58" s="669"/>
      <c r="H58" s="2" t="s">
        <v>53</v>
      </c>
      <c r="I58" s="606">
        <v>0</v>
      </c>
      <c r="J58" s="223">
        <f t="shared" si="19"/>
        <v>0</v>
      </c>
      <c r="K58" s="223">
        <f t="shared" si="20"/>
        <v>0</v>
      </c>
      <c r="M58" s="606">
        <v>0</v>
      </c>
      <c r="N58" s="223">
        <f t="shared" si="21"/>
        <v>0</v>
      </c>
      <c r="O58" s="223">
        <f t="shared" si="22"/>
        <v>0</v>
      </c>
      <c r="Q58" s="606">
        <v>0</v>
      </c>
      <c r="R58" s="223">
        <f t="shared" si="23"/>
        <v>0</v>
      </c>
      <c r="S58" s="223">
        <f t="shared" si="24"/>
        <v>0</v>
      </c>
      <c r="U58" s="606">
        <v>0</v>
      </c>
      <c r="V58" s="223">
        <f t="shared" si="25"/>
        <v>0</v>
      </c>
      <c r="W58" s="223">
        <f t="shared" si="26"/>
        <v>0</v>
      </c>
    </row>
    <row r="59" spans="1:26" x14ac:dyDescent="0.25">
      <c r="A59" s="666"/>
      <c r="B59" s="6" t="s">
        <v>7</v>
      </c>
      <c r="C59" s="606">
        <v>0</v>
      </c>
      <c r="D59" s="223">
        <f t="shared" si="17"/>
        <v>0</v>
      </c>
      <c r="E59" s="223">
        <f t="shared" si="18"/>
        <v>0</v>
      </c>
      <c r="G59" s="669"/>
      <c r="H59" s="2" t="s">
        <v>52</v>
      </c>
      <c r="I59" s="606">
        <v>0</v>
      </c>
      <c r="J59" s="223">
        <f t="shared" si="19"/>
        <v>0</v>
      </c>
      <c r="K59" s="223">
        <f t="shared" si="20"/>
        <v>0</v>
      </c>
      <c r="M59" s="606">
        <v>0</v>
      </c>
      <c r="N59" s="223">
        <f t="shared" si="21"/>
        <v>0</v>
      </c>
      <c r="O59" s="223">
        <f t="shared" si="22"/>
        <v>0</v>
      </c>
      <c r="Q59" s="606">
        <v>0</v>
      </c>
      <c r="R59" s="223">
        <f t="shared" si="23"/>
        <v>0</v>
      </c>
      <c r="S59" s="223">
        <f t="shared" si="24"/>
        <v>0</v>
      </c>
      <c r="U59" s="606">
        <v>0</v>
      </c>
      <c r="V59" s="223">
        <f t="shared" si="25"/>
        <v>0</v>
      </c>
      <c r="W59" s="223">
        <f t="shared" si="26"/>
        <v>0</v>
      </c>
    </row>
    <row r="60" spans="1:26" x14ac:dyDescent="0.25">
      <c r="A60" s="666"/>
      <c r="B60" s="6" t="s">
        <v>8</v>
      </c>
      <c r="C60" s="606">
        <v>6.093373796442811E-3</v>
      </c>
      <c r="D60" s="223">
        <f t="shared" si="17"/>
        <v>8946.4569368818502</v>
      </c>
      <c r="E60" s="223">
        <f t="shared" si="18"/>
        <v>8651.9475733200816</v>
      </c>
      <c r="G60" s="669"/>
      <c r="H60" s="2" t="s">
        <v>51</v>
      </c>
      <c r="I60" s="606">
        <v>0.36675104086587018</v>
      </c>
      <c r="J60" s="223">
        <f t="shared" si="19"/>
        <v>19668.638202939273</v>
      </c>
      <c r="K60" s="223">
        <f t="shared" si="20"/>
        <v>244483.52805725069</v>
      </c>
      <c r="M60" s="606">
        <v>0.38403518112860208</v>
      </c>
      <c r="N60" s="223">
        <f t="shared" si="21"/>
        <v>195425.08706979529</v>
      </c>
      <c r="O60" s="223">
        <f t="shared" si="22"/>
        <v>2429157.2331926371</v>
      </c>
      <c r="Q60" s="606">
        <v>0.55493209108305008</v>
      </c>
      <c r="R60" s="223">
        <f t="shared" si="23"/>
        <v>111910.3456032286</v>
      </c>
      <c r="S60" s="223">
        <f t="shared" si="24"/>
        <v>1391058.9964024485</v>
      </c>
      <c r="U60" s="606">
        <v>2.8541244739734187E-2</v>
      </c>
      <c r="V60" s="223">
        <f t="shared" si="25"/>
        <v>452.40117769994748</v>
      </c>
      <c r="W60" s="223">
        <f t="shared" si="26"/>
        <v>5623.400810982921</v>
      </c>
    </row>
    <row r="61" spans="1:26" ht="15.75" thickBot="1" x14ac:dyDescent="0.3">
      <c r="A61" s="667"/>
      <c r="B61" s="384" t="s">
        <v>40</v>
      </c>
      <c r="C61" s="608">
        <v>0</v>
      </c>
      <c r="D61" s="386">
        <f t="shared" si="17"/>
        <v>0</v>
      </c>
      <c r="E61" s="386">
        <f t="shared" si="18"/>
        <v>0</v>
      </c>
      <c r="G61" s="669"/>
      <c r="H61" s="2" t="s">
        <v>50</v>
      </c>
      <c r="I61" s="606">
        <v>0</v>
      </c>
      <c r="J61" s="223">
        <f t="shared" si="19"/>
        <v>0</v>
      </c>
      <c r="K61" s="223">
        <f t="shared" si="20"/>
        <v>0</v>
      </c>
      <c r="M61" s="606">
        <v>5.5329991512886468E-3</v>
      </c>
      <c r="N61" s="223">
        <f t="shared" si="21"/>
        <v>2815.5931904988574</v>
      </c>
      <c r="O61" s="223">
        <f t="shared" si="22"/>
        <v>34998.160507333057</v>
      </c>
      <c r="Q61" s="606">
        <v>0</v>
      </c>
      <c r="R61" s="223">
        <f t="shared" si="23"/>
        <v>0</v>
      </c>
      <c r="S61" s="223">
        <f t="shared" si="24"/>
        <v>0</v>
      </c>
      <c r="U61" s="606">
        <v>0</v>
      </c>
      <c r="V61" s="223">
        <f t="shared" si="25"/>
        <v>0</v>
      </c>
      <c r="W61" s="223">
        <f t="shared" si="26"/>
        <v>0</v>
      </c>
    </row>
    <row r="62" spans="1:26" ht="15.75" thickBot="1" x14ac:dyDescent="0.3">
      <c r="B62" s="391" t="s">
        <v>41</v>
      </c>
      <c r="C62" s="607">
        <f t="shared" ref="C62:E62" si="27">SUM(C51:C61)</f>
        <v>0.99999999999999978</v>
      </c>
      <c r="D62" s="393">
        <f t="shared" si="27"/>
        <v>1468227.16540131</v>
      </c>
      <c r="E62" s="393">
        <f t="shared" si="27"/>
        <v>1419894.4398209921</v>
      </c>
      <c r="G62" s="669"/>
      <c r="H62" s="2" t="s">
        <v>49</v>
      </c>
      <c r="I62" s="606">
        <v>0</v>
      </c>
      <c r="J62" s="223">
        <f t="shared" si="19"/>
        <v>0</v>
      </c>
      <c r="K62" s="223">
        <f t="shared" si="20"/>
        <v>0</v>
      </c>
      <c r="M62" s="606">
        <v>1.4334519532993537E-2</v>
      </c>
      <c r="N62" s="223">
        <f t="shared" si="21"/>
        <v>7294.4481794777603</v>
      </c>
      <c r="O62" s="223">
        <f t="shared" si="22"/>
        <v>90670.864334827507</v>
      </c>
      <c r="Q62" s="606">
        <v>0</v>
      </c>
      <c r="R62" s="223">
        <f t="shared" si="23"/>
        <v>0</v>
      </c>
      <c r="S62" s="223">
        <f t="shared" si="24"/>
        <v>0</v>
      </c>
      <c r="U62" s="606">
        <v>0</v>
      </c>
      <c r="V62" s="223">
        <f t="shared" si="25"/>
        <v>0</v>
      </c>
      <c r="W62" s="223">
        <f t="shared" si="26"/>
        <v>0</v>
      </c>
    </row>
    <row r="63" spans="1:26" x14ac:dyDescent="0.25">
      <c r="C63" s="610" t="s">
        <v>161</v>
      </c>
      <c r="D63" s="611">
        <f>D62-D19</f>
        <v>0</v>
      </c>
      <c r="E63" s="611">
        <f>E62-E19</f>
        <v>0</v>
      </c>
      <c r="G63" s="669"/>
      <c r="H63" s="2" t="s">
        <v>48</v>
      </c>
      <c r="I63" s="606">
        <v>9.4908025710330371E-2</v>
      </c>
      <c r="J63" s="223">
        <f t="shared" si="19"/>
        <v>5089.8604564136704</v>
      </c>
      <c r="K63" s="223">
        <f t="shared" si="20"/>
        <v>63267.574951739247</v>
      </c>
      <c r="M63" s="606">
        <v>4.2508243042734692E-2</v>
      </c>
      <c r="N63" s="223">
        <f t="shared" si="21"/>
        <v>21631.291886845695</v>
      </c>
      <c r="O63" s="223">
        <f t="shared" si="22"/>
        <v>268879.54836354195</v>
      </c>
      <c r="Q63" s="606">
        <v>7.8926837426889079E-3</v>
      </c>
      <c r="R63" s="223">
        <f t="shared" si="23"/>
        <v>1591.6775756425134</v>
      </c>
      <c r="S63" s="223">
        <f t="shared" si="24"/>
        <v>19784.742858534071</v>
      </c>
      <c r="U63" s="606">
        <v>0</v>
      </c>
      <c r="V63" s="223">
        <f t="shared" si="25"/>
        <v>0</v>
      </c>
      <c r="W63" s="223">
        <f t="shared" si="26"/>
        <v>0</v>
      </c>
    </row>
    <row r="64" spans="1:26" ht="15.75" thickBot="1" x14ac:dyDescent="0.3">
      <c r="G64" s="669"/>
      <c r="H64" s="2" t="s">
        <v>47</v>
      </c>
      <c r="I64" s="606">
        <v>0.1070832152563153</v>
      </c>
      <c r="J64" s="223">
        <f t="shared" si="19"/>
        <v>5742.8085643912718</v>
      </c>
      <c r="K64" s="223">
        <f t="shared" si="20"/>
        <v>71383.798120296735</v>
      </c>
      <c r="M64" s="606">
        <v>0.12953039843270681</v>
      </c>
      <c r="N64" s="223">
        <f t="shared" si="21"/>
        <v>65914.506367634749</v>
      </c>
      <c r="O64" s="223">
        <f t="shared" si="22"/>
        <v>819325.20699390559</v>
      </c>
      <c r="Q64" s="606">
        <v>0</v>
      </c>
      <c r="R64" s="223">
        <f t="shared" si="23"/>
        <v>0</v>
      </c>
      <c r="S64" s="223">
        <f t="shared" si="24"/>
        <v>0</v>
      </c>
      <c r="U64" s="606">
        <v>0</v>
      </c>
      <c r="V64" s="223">
        <f t="shared" si="25"/>
        <v>0</v>
      </c>
      <c r="W64" s="223">
        <f t="shared" si="26"/>
        <v>0</v>
      </c>
    </row>
    <row r="65" spans="1:26" ht="15.75" thickBot="1" x14ac:dyDescent="0.3">
      <c r="B65" s="193" t="s">
        <v>34</v>
      </c>
      <c r="C65" s="604" t="s">
        <v>324</v>
      </c>
      <c r="D65" s="530" t="s">
        <v>167</v>
      </c>
      <c r="E65" s="530" t="s">
        <v>168</v>
      </c>
      <c r="G65" s="669"/>
      <c r="H65" s="2" t="s">
        <v>46</v>
      </c>
      <c r="I65" s="606">
        <v>0.10182764726208067</v>
      </c>
      <c r="J65" s="223">
        <f t="shared" si="19"/>
        <v>5460.9556071767538</v>
      </c>
      <c r="K65" s="223">
        <f t="shared" si="20"/>
        <v>67880.332112015749</v>
      </c>
      <c r="M65" s="606">
        <v>0.10963387197340517</v>
      </c>
      <c r="N65" s="223">
        <f t="shared" si="21"/>
        <v>55789.703727760359</v>
      </c>
      <c r="O65" s="223">
        <f t="shared" si="22"/>
        <v>693472.69779934734</v>
      </c>
      <c r="Q65" s="606">
        <v>0.10981282620138032</v>
      </c>
      <c r="R65" s="223">
        <f t="shared" si="23"/>
        <v>22145.396759951611</v>
      </c>
      <c r="S65" s="223">
        <f t="shared" si="24"/>
        <v>275269.93349704734</v>
      </c>
      <c r="U65" s="606">
        <v>0</v>
      </c>
      <c r="V65" s="223">
        <f t="shared" si="25"/>
        <v>0</v>
      </c>
      <c r="W65" s="223">
        <f t="shared" si="26"/>
        <v>0</v>
      </c>
    </row>
    <row r="66" spans="1:26" ht="15.75" thickBot="1" x14ac:dyDescent="0.3">
      <c r="A66" s="665" t="s">
        <v>43</v>
      </c>
      <c r="B66" s="377" t="s">
        <v>0</v>
      </c>
      <c r="C66" s="605">
        <v>1.457508208194511E-2</v>
      </c>
      <c r="D66" s="378">
        <f>$D$20*C66</f>
        <v>534.3613838789305</v>
      </c>
      <c r="E66" s="378">
        <f>$E$20*C66</f>
        <v>512.30106623308075</v>
      </c>
      <c r="G66" s="670"/>
      <c r="H66" s="2" t="s">
        <v>45</v>
      </c>
      <c r="I66" s="608">
        <v>0</v>
      </c>
      <c r="J66" s="386">
        <f t="shared" si="19"/>
        <v>0</v>
      </c>
      <c r="K66" s="386">
        <f t="shared" si="20"/>
        <v>0</v>
      </c>
      <c r="M66" s="608">
        <v>0</v>
      </c>
      <c r="N66" s="386">
        <f t="shared" si="21"/>
        <v>0</v>
      </c>
      <c r="O66" s="386">
        <f t="shared" si="22"/>
        <v>0</v>
      </c>
      <c r="Q66" s="608">
        <v>0</v>
      </c>
      <c r="R66" s="386">
        <f t="shared" si="23"/>
        <v>0</v>
      </c>
      <c r="S66" s="386">
        <f t="shared" si="24"/>
        <v>0</v>
      </c>
      <c r="U66" s="608">
        <v>0</v>
      </c>
      <c r="V66" s="386">
        <f t="shared" si="25"/>
        <v>0</v>
      </c>
      <c r="W66" s="386">
        <f t="shared" si="26"/>
        <v>0</v>
      </c>
    </row>
    <row r="67" spans="1:26" ht="15.75" thickBot="1" x14ac:dyDescent="0.3">
      <c r="A67" s="666"/>
      <c r="B67" s="7" t="s">
        <v>1</v>
      </c>
      <c r="C67" s="606">
        <v>0.52697300480400622</v>
      </c>
      <c r="D67" s="223">
        <f t="shared" ref="D67:D76" si="28">$D$20*C67</f>
        <v>19320.235901980392</v>
      </c>
      <c r="E67" s="223">
        <f t="shared" ref="E67:E76" si="29">$E$20*C67</f>
        <v>18522.628601287044</v>
      </c>
      <c r="H67" s="391" t="s">
        <v>41</v>
      </c>
      <c r="I67" s="607">
        <f>SUM(I54:I66)</f>
        <v>1</v>
      </c>
      <c r="J67" s="393">
        <f>SUM(J54:J66)</f>
        <v>53629.399814389551</v>
      </c>
      <c r="K67" s="393">
        <f>SUM(K54:K66)</f>
        <v>666619.86147345183</v>
      </c>
      <c r="M67" s="607">
        <f>SUM(M54:M66)</f>
        <v>1</v>
      </c>
      <c r="N67" s="393">
        <f>SUM(N54:N66)</f>
        <v>508872.87590548431</v>
      </c>
      <c r="O67" s="393">
        <f>SUM(O54:O66)</f>
        <v>6325350.7818055451</v>
      </c>
      <c r="Q67" s="607">
        <f>SUM(Q54:Q66)</f>
        <v>1</v>
      </c>
      <c r="R67" s="393">
        <f>SUM(R54:R66)</f>
        <v>201664.9377490773</v>
      </c>
      <c r="S67" s="393">
        <f>SUM(S54:S66)</f>
        <v>2506719.3243186679</v>
      </c>
      <c r="U67" s="607">
        <f>SUM(U54:U66)</f>
        <v>1</v>
      </c>
      <c r="V67" s="393">
        <f>SUM(V54:V66)</f>
        <v>15850.786531048849</v>
      </c>
      <c r="W67" s="393">
        <f>SUM(W54:W66)</f>
        <v>197027.17461212215</v>
      </c>
      <c r="Y67" s="406">
        <f>J67+N67+R67+V67</f>
        <v>780018</v>
      </c>
      <c r="Z67" s="406">
        <f>K67+O67+S67+W67</f>
        <v>9695717.1422097869</v>
      </c>
    </row>
    <row r="68" spans="1:26" x14ac:dyDescent="0.25">
      <c r="A68" s="666"/>
      <c r="B68" s="6" t="s">
        <v>2</v>
      </c>
      <c r="C68" s="606">
        <v>0</v>
      </c>
      <c r="D68" s="223">
        <f t="shared" si="28"/>
        <v>0</v>
      </c>
      <c r="E68" s="223">
        <f t="shared" si="29"/>
        <v>0</v>
      </c>
      <c r="I68" s="610" t="s">
        <v>161</v>
      </c>
      <c r="J68" s="611">
        <f>J67-O24</f>
        <v>0</v>
      </c>
      <c r="K68" s="611">
        <f>K67-U24</f>
        <v>0</v>
      </c>
      <c r="M68" s="610" t="s">
        <v>161</v>
      </c>
      <c r="N68" s="611">
        <f>N67-P24</f>
        <v>0</v>
      </c>
      <c r="O68" s="611">
        <f>O67-V24</f>
        <v>0</v>
      </c>
      <c r="Q68" s="610" t="s">
        <v>161</v>
      </c>
      <c r="R68" s="611">
        <f>R67-Q24</f>
        <v>0</v>
      </c>
      <c r="S68" s="611">
        <f>S67-W24</f>
        <v>0</v>
      </c>
      <c r="U68" s="610" t="s">
        <v>161</v>
      </c>
      <c r="V68" s="611">
        <f>V67-R24</f>
        <v>0</v>
      </c>
      <c r="W68" s="611">
        <f>W67-X24</f>
        <v>0</v>
      </c>
      <c r="Y68" s="611">
        <f>Y67-D24</f>
        <v>0</v>
      </c>
      <c r="Z68" s="611">
        <f>Z67-E24</f>
        <v>0</v>
      </c>
    </row>
    <row r="69" spans="1:26" x14ac:dyDescent="0.25">
      <c r="A69" s="666"/>
      <c r="B69" s="6" t="s">
        <v>9</v>
      </c>
      <c r="C69" s="606">
        <v>0.23733972439595807</v>
      </c>
      <c r="D69" s="223">
        <f t="shared" si="28"/>
        <v>8701.5073304302605</v>
      </c>
      <c r="E69" s="223">
        <f t="shared" si="29"/>
        <v>8342.2784985982198</v>
      </c>
    </row>
    <row r="70" spans="1:26" x14ac:dyDescent="0.25">
      <c r="A70" s="666"/>
      <c r="B70" s="7" t="s">
        <v>3</v>
      </c>
      <c r="C70" s="606">
        <v>0.14052400561788228</v>
      </c>
      <c r="D70" s="223">
        <f t="shared" si="28"/>
        <v>5151.9848525038969</v>
      </c>
      <c r="E70" s="223">
        <f t="shared" si="29"/>
        <v>4939.2927946912159</v>
      </c>
    </row>
    <row r="71" spans="1:26" x14ac:dyDescent="0.25">
      <c r="A71" s="666"/>
      <c r="B71" s="6" t="s">
        <v>4</v>
      </c>
      <c r="C71" s="606">
        <v>2.0543177822602572E-2</v>
      </c>
      <c r="D71" s="223">
        <f t="shared" si="28"/>
        <v>753.16769187565842</v>
      </c>
      <c r="E71" s="223">
        <f t="shared" si="29"/>
        <v>722.07428014227435</v>
      </c>
    </row>
    <row r="72" spans="1:26" x14ac:dyDescent="0.25">
      <c r="A72" s="666"/>
      <c r="B72" s="6" t="s">
        <v>5</v>
      </c>
      <c r="C72" s="606">
        <v>3.1088733122186974E-4</v>
      </c>
      <c r="D72" s="223">
        <f t="shared" si="28"/>
        <v>11.397958763328999</v>
      </c>
      <c r="E72" s="223">
        <f t="shared" si="29"/>
        <v>10.927410931058427</v>
      </c>
    </row>
    <row r="73" spans="1:26" x14ac:dyDescent="0.25">
      <c r="A73" s="666"/>
      <c r="B73" s="6" t="s">
        <v>6</v>
      </c>
      <c r="C73" s="606">
        <v>0</v>
      </c>
      <c r="D73" s="223">
        <f t="shared" si="28"/>
        <v>0</v>
      </c>
      <c r="E73" s="223">
        <f t="shared" si="29"/>
        <v>0</v>
      </c>
    </row>
    <row r="74" spans="1:26" x14ac:dyDescent="0.25">
      <c r="A74" s="666"/>
      <c r="B74" s="6" t="s">
        <v>7</v>
      </c>
      <c r="C74" s="606">
        <v>5.5357713374872289E-2</v>
      </c>
      <c r="D74" s="223">
        <f t="shared" si="28"/>
        <v>2029.5614227801464</v>
      </c>
      <c r="E74" s="223">
        <f t="shared" si="29"/>
        <v>1945.7739878736659</v>
      </c>
    </row>
    <row r="75" spans="1:26" x14ac:dyDescent="0.25">
      <c r="A75" s="666"/>
      <c r="B75" s="6" t="s">
        <v>8</v>
      </c>
      <c r="C75" s="606">
        <v>4.3764045715114766E-3</v>
      </c>
      <c r="D75" s="223">
        <f t="shared" si="28"/>
        <v>160.45066436667753</v>
      </c>
      <c r="E75" s="223">
        <f t="shared" si="29"/>
        <v>153.82669652543382</v>
      </c>
    </row>
    <row r="76" spans="1:26" ht="15.75" thickBot="1" x14ac:dyDescent="0.3">
      <c r="A76" s="667"/>
      <c r="B76" s="384" t="s">
        <v>40</v>
      </c>
      <c r="C76" s="608">
        <v>0</v>
      </c>
      <c r="D76" s="386">
        <f t="shared" si="28"/>
        <v>0</v>
      </c>
      <c r="E76" s="386">
        <f t="shared" si="29"/>
        <v>0</v>
      </c>
    </row>
    <row r="77" spans="1:26" ht="15.75" thickBot="1" x14ac:dyDescent="0.3">
      <c r="B77" s="391" t="s">
        <v>41</v>
      </c>
      <c r="C77" s="607">
        <f t="shared" ref="C77:E77" si="30">SUM(C66:C76)</f>
        <v>0.99999999999999989</v>
      </c>
      <c r="D77" s="393">
        <f t="shared" si="30"/>
        <v>36662.667206579288</v>
      </c>
      <c r="E77" s="393">
        <f t="shared" si="30"/>
        <v>35149.103336282002</v>
      </c>
    </row>
    <row r="78" spans="1:26" x14ac:dyDescent="0.25">
      <c r="C78" s="610" t="s">
        <v>161</v>
      </c>
      <c r="D78" s="611">
        <f>D77-D20</f>
        <v>0</v>
      </c>
      <c r="E78" s="611">
        <f>E77-E20</f>
        <v>0</v>
      </c>
    </row>
  </sheetData>
  <mergeCells count="13">
    <mergeCell ref="A36:A46"/>
    <mergeCell ref="A51:A61"/>
    <mergeCell ref="A66:A76"/>
    <mergeCell ref="I34:K34"/>
    <mergeCell ref="M34:O34"/>
    <mergeCell ref="G54:G66"/>
    <mergeCell ref="Q34:S34"/>
    <mergeCell ref="U34:W34"/>
    <mergeCell ref="G36:G48"/>
    <mergeCell ref="I52:K52"/>
    <mergeCell ref="M52:O52"/>
    <mergeCell ref="Q52:S52"/>
    <mergeCell ref="U52:W52"/>
  </mergeCells>
  <pageMargins left="0.7" right="0.7" top="0.75" bottom="0.75" header="0.3" footer="0.3"/>
  <pageSetup orientation="portrait" r:id="rId1"/>
  <headerFooter>
    <oddFooter>&amp;RSchedule JNG-D7.G</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5CFF3-05FE-4792-A9CB-493B9BBC668C}">
  <sheetPr>
    <tabColor theme="9" tint="0.59999389629810485"/>
  </sheetPr>
  <dimension ref="A1:CV170"/>
  <sheetViews>
    <sheetView tabSelected="1" zoomScale="80" zoomScaleNormal="80" workbookViewId="0">
      <pane xSplit="1" ySplit="3" topLeftCell="B4" activePane="bottomRight" state="frozen"/>
      <selection activeCell="B43" sqref="B43"/>
      <selection pane="topRight" activeCell="B43" sqref="B43"/>
      <selection pane="bottomLeft" activeCell="B43" sqref="B43"/>
      <selection pane="bottomRight" activeCell="B43" sqref="B43"/>
    </sheetView>
  </sheetViews>
  <sheetFormatPr defaultRowHeight="15" x14ac:dyDescent="0.25"/>
  <cols>
    <col min="1" max="1" width="12" style="51" customWidth="1"/>
    <col min="2" max="2" width="28" bestFit="1" customWidth="1"/>
    <col min="3" max="4" width="13.85546875" bestFit="1" customWidth="1"/>
    <col min="5" max="5" width="12.140625" customWidth="1"/>
    <col min="6" max="6" width="13.5703125" customWidth="1"/>
    <col min="7" max="7" width="12.5703125" customWidth="1"/>
    <col min="8" max="9" width="12.42578125" customWidth="1"/>
    <col min="10" max="11" width="12" customWidth="1"/>
    <col min="12" max="20" width="12.42578125" customWidth="1"/>
    <col min="21" max="21" width="16.42578125" style="1" bestFit="1" customWidth="1"/>
    <col min="22" max="22" width="14.85546875" style="374" customWidth="1"/>
    <col min="23" max="23" width="16.42578125" customWidth="1"/>
  </cols>
  <sheetData>
    <row r="1" spans="1:100" ht="28.5" customHeight="1" thickBot="1" x14ac:dyDescent="0.45">
      <c r="A1" s="370"/>
      <c r="C1" s="674" t="s">
        <v>236</v>
      </c>
      <c r="D1" s="675"/>
      <c r="E1" s="675"/>
      <c r="F1" s="675"/>
      <c r="G1" s="675"/>
      <c r="H1" s="675"/>
      <c r="I1" s="675"/>
      <c r="J1" s="675"/>
      <c r="K1" s="675"/>
      <c r="L1" s="675"/>
      <c r="M1" s="675"/>
      <c r="N1" s="675"/>
      <c r="O1" s="371"/>
      <c r="P1" s="371"/>
      <c r="Q1" s="371"/>
      <c r="R1" s="371"/>
      <c r="S1" s="371"/>
      <c r="T1" s="372"/>
      <c r="U1" s="63"/>
      <c r="V1" s="373"/>
      <c r="W1" s="64"/>
      <c r="X1" s="64"/>
      <c r="Y1" s="64"/>
      <c r="Z1" s="64"/>
      <c r="AA1" s="64"/>
      <c r="AB1" s="64"/>
      <c r="AC1" s="64"/>
      <c r="AD1" s="64"/>
      <c r="AE1" s="64"/>
      <c r="AF1" s="64"/>
      <c r="AG1" s="64"/>
      <c r="AH1" s="64"/>
      <c r="AI1" s="64"/>
      <c r="AJ1" s="64"/>
      <c r="AK1" s="64"/>
      <c r="AL1" s="64"/>
      <c r="AM1" s="64"/>
      <c r="AN1" s="64"/>
      <c r="AO1" s="64"/>
      <c r="AP1" s="64"/>
      <c r="AQ1" s="64"/>
      <c r="AR1" s="64"/>
      <c r="AS1" s="64"/>
      <c r="AT1" s="64"/>
      <c r="AU1" s="64"/>
      <c r="AV1" s="64"/>
      <c r="AW1" s="64"/>
      <c r="AX1" s="64"/>
      <c r="AY1" s="64"/>
      <c r="AZ1" s="64"/>
      <c r="BA1" s="64"/>
      <c r="BB1" s="64"/>
      <c r="BC1" s="64"/>
      <c r="BD1" s="64"/>
      <c r="BE1" s="64"/>
      <c r="BF1" s="64"/>
      <c r="BG1" s="64"/>
      <c r="BH1" s="64"/>
      <c r="BI1" s="64"/>
      <c r="BJ1" s="64"/>
      <c r="BK1" s="64"/>
      <c r="BL1" s="64"/>
      <c r="BM1" s="64"/>
      <c r="BN1" s="64"/>
      <c r="BO1" s="64"/>
      <c r="BP1" s="64"/>
      <c r="BQ1" s="64"/>
      <c r="BR1" s="64"/>
      <c r="BS1" s="64"/>
      <c r="BT1" s="64"/>
      <c r="BU1" s="64"/>
      <c r="BV1" s="64"/>
      <c r="BW1" s="64"/>
      <c r="BX1" s="64"/>
      <c r="BY1" s="64"/>
      <c r="BZ1" s="64"/>
      <c r="CA1" s="64"/>
      <c r="CB1" s="64"/>
      <c r="CC1" s="64"/>
      <c r="CD1" s="64"/>
      <c r="CE1" s="64"/>
      <c r="CF1" s="64"/>
      <c r="CG1" s="64"/>
      <c r="CH1" s="64"/>
      <c r="CI1" s="64"/>
      <c r="CJ1" s="64"/>
      <c r="CK1" s="64"/>
      <c r="CL1" s="64"/>
      <c r="CM1" s="64"/>
      <c r="CN1" s="64"/>
      <c r="CO1" s="64"/>
      <c r="CP1" s="64"/>
      <c r="CQ1" s="64"/>
      <c r="CR1" s="64"/>
      <c r="CS1" s="64"/>
      <c r="CT1" s="64"/>
      <c r="CU1" s="64"/>
      <c r="CV1" s="64"/>
    </row>
    <row r="2" spans="1:100" ht="16.5" customHeight="1" thickBot="1" x14ac:dyDescent="0.95">
      <c r="B2" s="523" t="s">
        <v>237</v>
      </c>
      <c r="C2" s="524"/>
      <c r="D2" s="525"/>
      <c r="E2" s="525"/>
      <c r="F2" s="525"/>
      <c r="G2" s="525"/>
      <c r="H2" s="525"/>
      <c r="I2" s="525"/>
      <c r="J2" s="525"/>
      <c r="K2" s="525"/>
      <c r="L2" s="525"/>
      <c r="M2" s="525"/>
      <c r="N2" s="526"/>
      <c r="O2" s="527"/>
      <c r="P2" s="527"/>
      <c r="Q2" s="527"/>
      <c r="R2" s="527"/>
      <c r="S2" s="527"/>
      <c r="T2" s="527"/>
    </row>
    <row r="3" spans="1:100" ht="15.95" customHeight="1" thickBot="1" x14ac:dyDescent="0.4">
      <c r="A3" s="54"/>
      <c r="B3" s="197" t="s">
        <v>34</v>
      </c>
      <c r="C3" s="493">
        <v>45658</v>
      </c>
      <c r="D3" s="493">
        <f>EDATE(C3,1)</f>
        <v>45689</v>
      </c>
      <c r="E3" s="493">
        <f t="shared" ref="E3:T3" si="0">EDATE(D3,1)</f>
        <v>45717</v>
      </c>
      <c r="F3" s="493">
        <f t="shared" si="0"/>
        <v>45748</v>
      </c>
      <c r="G3" s="493">
        <f t="shared" si="0"/>
        <v>45778</v>
      </c>
      <c r="H3" s="493">
        <f t="shared" si="0"/>
        <v>45809</v>
      </c>
      <c r="I3" s="493">
        <f t="shared" si="0"/>
        <v>45839</v>
      </c>
      <c r="J3" s="493">
        <f t="shared" si="0"/>
        <v>45870</v>
      </c>
      <c r="K3" s="493">
        <f t="shared" si="0"/>
        <v>45901</v>
      </c>
      <c r="L3" s="493">
        <f t="shared" si="0"/>
        <v>45931</v>
      </c>
      <c r="M3" s="493">
        <f t="shared" si="0"/>
        <v>45962</v>
      </c>
      <c r="N3" s="493">
        <f t="shared" si="0"/>
        <v>45992</v>
      </c>
      <c r="O3" s="493">
        <f t="shared" si="0"/>
        <v>46023</v>
      </c>
      <c r="P3" s="493">
        <f t="shared" si="0"/>
        <v>46054</v>
      </c>
      <c r="Q3" s="493">
        <f t="shared" si="0"/>
        <v>46082</v>
      </c>
      <c r="R3" s="493">
        <f t="shared" si="0"/>
        <v>46113</v>
      </c>
      <c r="S3" s="493">
        <f t="shared" si="0"/>
        <v>46143</v>
      </c>
      <c r="T3" s="493">
        <f t="shared" si="0"/>
        <v>46174</v>
      </c>
      <c r="U3" s="494" t="s">
        <v>32</v>
      </c>
    </row>
    <row r="4" spans="1:100" ht="15.95" customHeight="1" x14ac:dyDescent="0.25">
      <c r="A4" s="662" t="s">
        <v>238</v>
      </c>
      <c r="B4" s="495" t="s">
        <v>0</v>
      </c>
      <c r="C4" s="195">
        <v>0</v>
      </c>
      <c r="D4" s="496">
        <v>0</v>
      </c>
      <c r="E4" s="195">
        <v>0</v>
      </c>
      <c r="F4" s="195">
        <v>0</v>
      </c>
      <c r="G4" s="195">
        <v>0</v>
      </c>
      <c r="H4" s="195">
        <v>0</v>
      </c>
      <c r="I4" s="195">
        <v>0</v>
      </c>
      <c r="J4" s="195">
        <v>0</v>
      </c>
      <c r="K4" s="195">
        <v>0</v>
      </c>
      <c r="L4" s="195">
        <v>0</v>
      </c>
      <c r="M4" s="195">
        <v>0</v>
      </c>
      <c r="N4" s="195">
        <v>0</v>
      </c>
      <c r="O4" s="497">
        <v>0</v>
      </c>
      <c r="P4" s="497">
        <v>0</v>
      </c>
      <c r="Q4" s="497">
        <v>0</v>
      </c>
      <c r="R4" s="497">
        <v>0</v>
      </c>
      <c r="S4" s="497">
        <v>0</v>
      </c>
      <c r="T4" s="497">
        <v>0</v>
      </c>
      <c r="U4" s="498">
        <f>SUM(C4:T4)</f>
        <v>0</v>
      </c>
      <c r="W4" s="3"/>
      <c r="Y4" s="129"/>
    </row>
    <row r="5" spans="1:100" ht="15.95" customHeight="1" x14ac:dyDescent="0.25">
      <c r="A5" s="663"/>
      <c r="B5" s="225" t="s">
        <v>1</v>
      </c>
      <c r="C5" s="120">
        <v>0</v>
      </c>
      <c r="D5" s="499">
        <v>0</v>
      </c>
      <c r="E5" s="120">
        <v>0</v>
      </c>
      <c r="F5" s="120">
        <v>0</v>
      </c>
      <c r="G5" s="120">
        <v>0</v>
      </c>
      <c r="H5" s="120">
        <v>0</v>
      </c>
      <c r="I5" s="120">
        <v>0</v>
      </c>
      <c r="J5" s="120">
        <v>0</v>
      </c>
      <c r="K5" s="120">
        <v>0</v>
      </c>
      <c r="L5" s="120">
        <v>0</v>
      </c>
      <c r="M5" s="120">
        <v>0</v>
      </c>
      <c r="N5" s="120">
        <v>0</v>
      </c>
      <c r="O5" s="500">
        <v>0</v>
      </c>
      <c r="P5" s="500">
        <v>0</v>
      </c>
      <c r="Q5" s="500">
        <v>0</v>
      </c>
      <c r="R5" s="500">
        <v>0</v>
      </c>
      <c r="S5" s="500">
        <v>0</v>
      </c>
      <c r="T5" s="500">
        <v>0</v>
      </c>
      <c r="U5" s="226">
        <f t="shared" ref="U5:U15" si="1">SUM(C5:T5)</f>
        <v>0</v>
      </c>
      <c r="W5" s="3"/>
      <c r="Y5" s="129"/>
    </row>
    <row r="6" spans="1:100" ht="15.95" customHeight="1" x14ac:dyDescent="0.25">
      <c r="A6" s="663"/>
      <c r="B6" s="225" t="s">
        <v>2</v>
      </c>
      <c r="C6" s="120">
        <v>0</v>
      </c>
      <c r="D6" s="499">
        <v>0</v>
      </c>
      <c r="E6" s="120">
        <v>0</v>
      </c>
      <c r="F6" s="120">
        <v>0</v>
      </c>
      <c r="G6" s="120">
        <v>0</v>
      </c>
      <c r="H6" s="120">
        <v>0</v>
      </c>
      <c r="I6" s="120">
        <v>0</v>
      </c>
      <c r="J6" s="120">
        <v>0</v>
      </c>
      <c r="K6" s="120">
        <v>0</v>
      </c>
      <c r="L6" s="120">
        <v>0</v>
      </c>
      <c r="M6" s="120">
        <v>0</v>
      </c>
      <c r="N6" s="120">
        <v>0</v>
      </c>
      <c r="O6" s="500">
        <v>0</v>
      </c>
      <c r="P6" s="500">
        <v>0</v>
      </c>
      <c r="Q6" s="500">
        <v>0</v>
      </c>
      <c r="R6" s="500">
        <v>0</v>
      </c>
      <c r="S6" s="500">
        <v>0</v>
      </c>
      <c r="T6" s="500">
        <v>0</v>
      </c>
      <c r="U6" s="226">
        <f t="shared" si="1"/>
        <v>0</v>
      </c>
      <c r="W6" s="3"/>
      <c r="Y6" s="129"/>
    </row>
    <row r="7" spans="1:100" ht="15.95" customHeight="1" x14ac:dyDescent="0.25">
      <c r="A7" s="663"/>
      <c r="B7" s="225" t="s">
        <v>9</v>
      </c>
      <c r="C7" s="120">
        <v>0</v>
      </c>
      <c r="D7" s="499">
        <v>0</v>
      </c>
      <c r="E7" s="120">
        <v>0</v>
      </c>
      <c r="F7" s="120">
        <v>0</v>
      </c>
      <c r="G7" s="120">
        <v>0</v>
      </c>
      <c r="H7" s="120">
        <v>0</v>
      </c>
      <c r="I7" s="120">
        <v>0</v>
      </c>
      <c r="J7" s="120">
        <v>0</v>
      </c>
      <c r="K7" s="120">
        <v>0</v>
      </c>
      <c r="L7" s="120">
        <v>0</v>
      </c>
      <c r="M7" s="120">
        <v>0</v>
      </c>
      <c r="N7" s="120">
        <v>0</v>
      </c>
      <c r="O7" s="500">
        <v>0</v>
      </c>
      <c r="P7" s="500">
        <v>0</v>
      </c>
      <c r="Q7" s="500">
        <v>0</v>
      </c>
      <c r="R7" s="500">
        <v>0</v>
      </c>
      <c r="S7" s="500">
        <v>0</v>
      </c>
      <c r="T7" s="500">
        <v>0</v>
      </c>
      <c r="U7" s="226">
        <f t="shared" si="1"/>
        <v>0</v>
      </c>
      <c r="W7" s="3"/>
      <c r="Y7" s="129"/>
    </row>
    <row r="8" spans="1:100" ht="15.95" customHeight="1" x14ac:dyDescent="0.25">
      <c r="A8" s="663"/>
      <c r="B8" s="225" t="s">
        <v>3</v>
      </c>
      <c r="C8" s="120">
        <v>0</v>
      </c>
      <c r="D8" s="499">
        <v>0</v>
      </c>
      <c r="E8" s="120">
        <v>0</v>
      </c>
      <c r="F8" s="120">
        <v>0</v>
      </c>
      <c r="G8" s="120">
        <v>0</v>
      </c>
      <c r="H8" s="120">
        <v>0</v>
      </c>
      <c r="I8" s="120">
        <v>0</v>
      </c>
      <c r="J8" s="120">
        <v>0</v>
      </c>
      <c r="K8" s="120">
        <v>0</v>
      </c>
      <c r="L8" s="120">
        <v>0</v>
      </c>
      <c r="M8" s="120">
        <v>0</v>
      </c>
      <c r="N8" s="120">
        <v>0</v>
      </c>
      <c r="O8" s="500">
        <v>0</v>
      </c>
      <c r="P8" s="500">
        <v>0</v>
      </c>
      <c r="Q8" s="500">
        <v>0</v>
      </c>
      <c r="R8" s="500">
        <v>0</v>
      </c>
      <c r="S8" s="500">
        <v>0</v>
      </c>
      <c r="T8" s="500">
        <v>0</v>
      </c>
      <c r="U8" s="226">
        <f t="shared" si="1"/>
        <v>0</v>
      </c>
      <c r="W8" s="3"/>
      <c r="Y8" s="129"/>
    </row>
    <row r="9" spans="1:100" ht="15.95" customHeight="1" x14ac:dyDescent="0.25">
      <c r="A9" s="663"/>
      <c r="B9" s="225" t="s">
        <v>4</v>
      </c>
      <c r="C9" s="120">
        <v>0</v>
      </c>
      <c r="D9" s="499">
        <v>0</v>
      </c>
      <c r="E9" s="120">
        <v>0</v>
      </c>
      <c r="F9" s="120">
        <v>0</v>
      </c>
      <c r="G9" s="120">
        <v>0</v>
      </c>
      <c r="H9" s="120">
        <v>0</v>
      </c>
      <c r="I9" s="120">
        <v>0</v>
      </c>
      <c r="J9" s="120">
        <v>0</v>
      </c>
      <c r="K9" s="120">
        <v>0</v>
      </c>
      <c r="L9" s="120">
        <v>0</v>
      </c>
      <c r="M9" s="120">
        <v>0</v>
      </c>
      <c r="N9" s="120">
        <v>0</v>
      </c>
      <c r="O9" s="500">
        <v>0</v>
      </c>
      <c r="P9" s="500">
        <v>0</v>
      </c>
      <c r="Q9" s="500">
        <v>0</v>
      </c>
      <c r="R9" s="500">
        <v>0</v>
      </c>
      <c r="S9" s="500">
        <v>0</v>
      </c>
      <c r="T9" s="500">
        <v>0</v>
      </c>
      <c r="U9" s="226">
        <f t="shared" si="1"/>
        <v>0</v>
      </c>
      <c r="W9" s="3"/>
      <c r="Y9" s="129"/>
    </row>
    <row r="10" spans="1:100" ht="15.95" customHeight="1" x14ac:dyDescent="0.25">
      <c r="A10" s="663"/>
      <c r="B10" s="225" t="s">
        <v>5</v>
      </c>
      <c r="C10" s="120">
        <v>0</v>
      </c>
      <c r="D10" s="499">
        <v>0</v>
      </c>
      <c r="E10" s="120">
        <v>0</v>
      </c>
      <c r="F10" s="120">
        <v>0</v>
      </c>
      <c r="G10" s="120">
        <v>0</v>
      </c>
      <c r="H10" s="120">
        <v>0</v>
      </c>
      <c r="I10" s="120">
        <v>0</v>
      </c>
      <c r="J10" s="120">
        <v>0</v>
      </c>
      <c r="K10" s="120">
        <v>0</v>
      </c>
      <c r="L10" s="120">
        <v>0</v>
      </c>
      <c r="M10" s="120">
        <v>0</v>
      </c>
      <c r="N10" s="120">
        <v>0</v>
      </c>
      <c r="O10" s="500">
        <v>0</v>
      </c>
      <c r="P10" s="500">
        <v>0</v>
      </c>
      <c r="Q10" s="500">
        <v>0</v>
      </c>
      <c r="R10" s="500">
        <v>0</v>
      </c>
      <c r="S10" s="500">
        <v>0</v>
      </c>
      <c r="T10" s="500">
        <v>0</v>
      </c>
      <c r="U10" s="226">
        <f t="shared" si="1"/>
        <v>0</v>
      </c>
      <c r="W10" s="3"/>
      <c r="Y10" s="129"/>
    </row>
    <row r="11" spans="1:100" ht="15.95" customHeight="1" x14ac:dyDescent="0.25">
      <c r="A11" s="663"/>
      <c r="B11" s="225" t="s">
        <v>6</v>
      </c>
      <c r="C11" s="120">
        <v>0</v>
      </c>
      <c r="D11" s="499">
        <v>0</v>
      </c>
      <c r="E11" s="120">
        <v>0</v>
      </c>
      <c r="F11" s="120">
        <v>0</v>
      </c>
      <c r="G11" s="120">
        <v>0</v>
      </c>
      <c r="H11" s="120">
        <v>0</v>
      </c>
      <c r="I11" s="120">
        <v>0</v>
      </c>
      <c r="J11" s="120">
        <v>0</v>
      </c>
      <c r="K11" s="120">
        <v>0</v>
      </c>
      <c r="L11" s="120">
        <v>0</v>
      </c>
      <c r="M11" s="120">
        <v>0</v>
      </c>
      <c r="N11" s="120">
        <v>0</v>
      </c>
      <c r="O11" s="500">
        <v>0</v>
      </c>
      <c r="P11" s="500">
        <v>0</v>
      </c>
      <c r="Q11" s="500">
        <v>0</v>
      </c>
      <c r="R11" s="500">
        <v>0</v>
      </c>
      <c r="S11" s="500">
        <v>0</v>
      </c>
      <c r="T11" s="500">
        <v>0</v>
      </c>
      <c r="U11" s="226">
        <f t="shared" si="1"/>
        <v>0</v>
      </c>
      <c r="W11" s="3"/>
      <c r="Y11" s="129"/>
    </row>
    <row r="12" spans="1:100" ht="15.95" customHeight="1" x14ac:dyDescent="0.25">
      <c r="A12" s="663"/>
      <c r="B12" s="225" t="s">
        <v>7</v>
      </c>
      <c r="C12" s="120">
        <v>0</v>
      </c>
      <c r="D12" s="499">
        <v>0</v>
      </c>
      <c r="E12" s="120">
        <v>0</v>
      </c>
      <c r="F12" s="120">
        <v>0</v>
      </c>
      <c r="G12" s="120">
        <v>0</v>
      </c>
      <c r="H12" s="120">
        <v>0</v>
      </c>
      <c r="I12" s="120">
        <v>0</v>
      </c>
      <c r="J12" s="120">
        <v>0</v>
      </c>
      <c r="K12" s="120">
        <v>0</v>
      </c>
      <c r="L12" s="120">
        <v>0</v>
      </c>
      <c r="M12" s="120">
        <v>0</v>
      </c>
      <c r="N12" s="120">
        <v>0</v>
      </c>
      <c r="O12" s="500">
        <v>0</v>
      </c>
      <c r="P12" s="500">
        <v>0</v>
      </c>
      <c r="Q12" s="500">
        <v>0</v>
      </c>
      <c r="R12" s="500">
        <v>0</v>
      </c>
      <c r="S12" s="500">
        <v>0</v>
      </c>
      <c r="T12" s="500">
        <v>0</v>
      </c>
      <c r="U12" s="226">
        <f t="shared" si="1"/>
        <v>0</v>
      </c>
      <c r="W12" s="3"/>
      <c r="Y12" s="129"/>
    </row>
    <row r="13" spans="1:100" ht="15.95" customHeight="1" x14ac:dyDescent="0.25">
      <c r="A13" s="663"/>
      <c r="B13" s="225" t="s">
        <v>8</v>
      </c>
      <c r="C13" s="120">
        <v>0</v>
      </c>
      <c r="D13" s="499">
        <v>0</v>
      </c>
      <c r="E13" s="120">
        <v>0</v>
      </c>
      <c r="F13" s="120">
        <v>0</v>
      </c>
      <c r="G13" s="120">
        <v>0</v>
      </c>
      <c r="H13" s="120">
        <v>0</v>
      </c>
      <c r="I13" s="120">
        <v>0</v>
      </c>
      <c r="J13" s="120">
        <v>0</v>
      </c>
      <c r="K13" s="120">
        <v>0</v>
      </c>
      <c r="L13" s="120">
        <v>0</v>
      </c>
      <c r="M13" s="120">
        <v>0</v>
      </c>
      <c r="N13" s="120">
        <v>0</v>
      </c>
      <c r="O13" s="500">
        <v>0</v>
      </c>
      <c r="P13" s="500">
        <v>0</v>
      </c>
      <c r="Q13" s="500">
        <v>0</v>
      </c>
      <c r="R13" s="500">
        <v>0</v>
      </c>
      <c r="S13" s="500">
        <v>0</v>
      </c>
      <c r="T13" s="500">
        <v>0</v>
      </c>
      <c r="U13" s="226">
        <f t="shared" si="1"/>
        <v>0</v>
      </c>
      <c r="W13" s="3"/>
      <c r="Y13" s="129"/>
    </row>
    <row r="14" spans="1:100" ht="15.95" customHeight="1" thickBot="1" x14ac:dyDescent="0.3">
      <c r="A14" s="664"/>
      <c r="B14" s="501" t="s">
        <v>40</v>
      </c>
      <c r="C14" s="502">
        <v>0</v>
      </c>
      <c r="D14" s="503">
        <v>0</v>
      </c>
      <c r="E14" s="502">
        <v>0</v>
      </c>
      <c r="F14" s="502">
        <v>0</v>
      </c>
      <c r="G14" s="502">
        <v>0</v>
      </c>
      <c r="H14" s="502">
        <v>0</v>
      </c>
      <c r="I14" s="502">
        <v>0</v>
      </c>
      <c r="J14" s="502">
        <v>0</v>
      </c>
      <c r="K14" s="502">
        <v>0</v>
      </c>
      <c r="L14" s="502">
        <v>0</v>
      </c>
      <c r="M14" s="502">
        <v>0</v>
      </c>
      <c r="N14" s="504">
        <v>0</v>
      </c>
      <c r="O14" s="505">
        <v>0</v>
      </c>
      <c r="P14" s="505">
        <v>0</v>
      </c>
      <c r="Q14" s="505">
        <v>0</v>
      </c>
      <c r="R14" s="505">
        <v>0</v>
      </c>
      <c r="S14" s="505">
        <v>0</v>
      </c>
      <c r="T14" s="502">
        <v>0</v>
      </c>
      <c r="U14" s="227">
        <f t="shared" si="1"/>
        <v>0</v>
      </c>
      <c r="V14" s="374">
        <f>SUM(U4:U14)</f>
        <v>0</v>
      </c>
      <c r="W14" s="3"/>
      <c r="Y14" s="129"/>
    </row>
    <row r="15" spans="1:100" ht="15.95" customHeight="1" thickBot="1" x14ac:dyDescent="0.4">
      <c r="A15" s="54"/>
      <c r="B15" s="506" t="s">
        <v>41</v>
      </c>
      <c r="C15" s="507">
        <f t="shared" ref="C15:T15" si="2">SUM(C4:C14)</f>
        <v>0</v>
      </c>
      <c r="D15" s="508">
        <f t="shared" si="2"/>
        <v>0</v>
      </c>
      <c r="E15" s="507">
        <f t="shared" si="2"/>
        <v>0</v>
      </c>
      <c r="F15" s="507">
        <f t="shared" si="2"/>
        <v>0</v>
      </c>
      <c r="G15" s="199">
        <f t="shared" si="2"/>
        <v>0</v>
      </c>
      <c r="H15" s="199">
        <f t="shared" si="2"/>
        <v>0</v>
      </c>
      <c r="I15" s="199">
        <f t="shared" si="2"/>
        <v>0</v>
      </c>
      <c r="J15" s="199">
        <f t="shared" si="2"/>
        <v>0</v>
      </c>
      <c r="K15" s="199">
        <f t="shared" si="2"/>
        <v>0</v>
      </c>
      <c r="L15" s="199">
        <f t="shared" si="2"/>
        <v>0</v>
      </c>
      <c r="M15" s="199">
        <f t="shared" si="2"/>
        <v>0</v>
      </c>
      <c r="N15" s="199">
        <f t="shared" si="2"/>
        <v>0</v>
      </c>
      <c r="O15" s="199">
        <f t="shared" si="2"/>
        <v>0</v>
      </c>
      <c r="P15" s="199">
        <f t="shared" si="2"/>
        <v>0</v>
      </c>
      <c r="Q15" s="199">
        <f t="shared" si="2"/>
        <v>0</v>
      </c>
      <c r="R15" s="199">
        <f t="shared" si="2"/>
        <v>0</v>
      </c>
      <c r="S15" s="199">
        <f t="shared" si="2"/>
        <v>0</v>
      </c>
      <c r="T15" s="199">
        <f t="shared" si="2"/>
        <v>0</v>
      </c>
      <c r="U15" s="509">
        <f t="shared" si="1"/>
        <v>0</v>
      </c>
      <c r="V15" s="396" t="str">
        <f>IF(U15=V14,"ok","ERROR")</f>
        <v>ok</v>
      </c>
      <c r="W15" s="3"/>
      <c r="Y15" s="129"/>
    </row>
    <row r="16" spans="1:100" ht="15.95" customHeight="1" thickBot="1" x14ac:dyDescent="0.4">
      <c r="A16" s="54"/>
      <c r="D16" s="68"/>
      <c r="M16" s="624" t="s">
        <v>328</v>
      </c>
      <c r="N16" s="624"/>
      <c r="Y16" s="129"/>
    </row>
    <row r="17" spans="1:25" ht="15.95" customHeight="1" thickBot="1" x14ac:dyDescent="0.4">
      <c r="A17" s="54"/>
      <c r="B17" s="193" t="s">
        <v>34</v>
      </c>
      <c r="C17" s="375">
        <f>C$3</f>
        <v>45658</v>
      </c>
      <c r="D17" s="530">
        <f t="shared" ref="D17:T17" si="3">D$3</f>
        <v>45689</v>
      </c>
      <c r="E17" s="375">
        <f t="shared" si="3"/>
        <v>45717</v>
      </c>
      <c r="F17" s="375">
        <f t="shared" si="3"/>
        <v>45748</v>
      </c>
      <c r="G17" s="375">
        <f t="shared" si="3"/>
        <v>45778</v>
      </c>
      <c r="H17" s="375">
        <f t="shared" si="3"/>
        <v>45809</v>
      </c>
      <c r="I17" s="375">
        <f t="shared" si="3"/>
        <v>45839</v>
      </c>
      <c r="J17" s="375">
        <f t="shared" si="3"/>
        <v>45870</v>
      </c>
      <c r="K17" s="375">
        <f t="shared" si="3"/>
        <v>45901</v>
      </c>
      <c r="L17" s="375">
        <f t="shared" si="3"/>
        <v>45931</v>
      </c>
      <c r="M17" s="375">
        <f t="shared" si="3"/>
        <v>45962</v>
      </c>
      <c r="N17" s="376">
        <f t="shared" si="3"/>
        <v>45992</v>
      </c>
      <c r="O17" s="376">
        <f t="shared" si="3"/>
        <v>46023</v>
      </c>
      <c r="P17" s="376">
        <f t="shared" si="3"/>
        <v>46054</v>
      </c>
      <c r="Q17" s="376">
        <f t="shared" si="3"/>
        <v>46082</v>
      </c>
      <c r="R17" s="376">
        <f t="shared" si="3"/>
        <v>46113</v>
      </c>
      <c r="S17" s="376">
        <f t="shared" si="3"/>
        <v>46143</v>
      </c>
      <c r="T17" s="376">
        <f t="shared" si="3"/>
        <v>46174</v>
      </c>
      <c r="U17" s="397" t="s">
        <v>32</v>
      </c>
      <c r="Y17" s="129"/>
    </row>
    <row r="18" spans="1:25" ht="15.95" customHeight="1" x14ac:dyDescent="0.25">
      <c r="A18" s="662" t="s">
        <v>239</v>
      </c>
      <c r="B18" s="377" t="s">
        <v>0</v>
      </c>
      <c r="C18" s="194">
        <v>0</v>
      </c>
      <c r="D18" s="378">
        <v>0</v>
      </c>
      <c r="E18" s="194">
        <v>6086</v>
      </c>
      <c r="F18" s="194">
        <v>6387</v>
      </c>
      <c r="G18" s="194">
        <v>5667</v>
      </c>
      <c r="H18" s="194">
        <v>8102</v>
      </c>
      <c r="I18" s="194">
        <v>7400</v>
      </c>
      <c r="J18" s="194">
        <v>3289</v>
      </c>
      <c r="K18" s="194">
        <v>9163</v>
      </c>
      <c r="L18" s="194">
        <v>4629</v>
      </c>
      <c r="M18" s="612">
        <f>'Forecast Inputs'!D36</f>
        <v>16251.259434122401</v>
      </c>
      <c r="N18" s="612">
        <f>'Forecast Inputs'!E36</f>
        <v>13620.705721217906</v>
      </c>
      <c r="O18" s="380">
        <v>0</v>
      </c>
      <c r="P18" s="380">
        <v>0</v>
      </c>
      <c r="Q18" s="380">
        <v>0</v>
      </c>
      <c r="R18" s="380">
        <v>0</v>
      </c>
      <c r="S18" s="380">
        <v>0</v>
      </c>
      <c r="T18" s="380">
        <v>0</v>
      </c>
      <c r="U18" s="381">
        <f>SUM(C18:T18)</f>
        <v>80594.965155340309</v>
      </c>
      <c r="W18" s="3"/>
      <c r="Y18" s="129"/>
    </row>
    <row r="19" spans="1:25" ht="15.95" customHeight="1" x14ac:dyDescent="0.25">
      <c r="A19" s="663"/>
      <c r="B19" s="7" t="s">
        <v>1</v>
      </c>
      <c r="C19" s="66">
        <v>0</v>
      </c>
      <c r="D19" s="223">
        <v>0</v>
      </c>
      <c r="E19" s="66">
        <v>20481</v>
      </c>
      <c r="F19" s="66">
        <v>2346</v>
      </c>
      <c r="G19" s="66">
        <v>27029</v>
      </c>
      <c r="H19" s="66">
        <v>14415</v>
      </c>
      <c r="I19" s="66">
        <v>19294.41</v>
      </c>
      <c r="J19" s="66">
        <v>26467.17</v>
      </c>
      <c r="K19" s="66">
        <v>41507.47</v>
      </c>
      <c r="L19" s="66">
        <v>82449.61</v>
      </c>
      <c r="M19" s="613">
        <f>'Forecast Inputs'!D37</f>
        <v>74968.489039727399</v>
      </c>
      <c r="N19" s="613">
        <f>'Forecast Inputs'!E37</f>
        <v>62833.513409455918</v>
      </c>
      <c r="O19" s="383">
        <v>0</v>
      </c>
      <c r="P19" s="383">
        <v>0</v>
      </c>
      <c r="Q19" s="383">
        <v>0</v>
      </c>
      <c r="R19" s="383">
        <v>0</v>
      </c>
      <c r="S19" s="383">
        <v>0</v>
      </c>
      <c r="T19" s="383">
        <v>0</v>
      </c>
      <c r="U19" s="52">
        <f t="shared" ref="U19:U29" si="4">SUM(C19:T19)</f>
        <v>371791.66244918329</v>
      </c>
      <c r="W19" s="3"/>
      <c r="Y19" s="129"/>
    </row>
    <row r="20" spans="1:25" ht="15.95" customHeight="1" x14ac:dyDescent="0.25">
      <c r="A20" s="663"/>
      <c r="B20" s="6" t="s">
        <v>2</v>
      </c>
      <c r="C20" s="66">
        <v>0</v>
      </c>
      <c r="D20" s="223">
        <v>0</v>
      </c>
      <c r="E20" s="66">
        <v>0</v>
      </c>
      <c r="F20" s="66">
        <v>0</v>
      </c>
      <c r="G20" s="66">
        <v>0</v>
      </c>
      <c r="H20" s="66">
        <v>0</v>
      </c>
      <c r="I20" s="66">
        <v>0</v>
      </c>
      <c r="J20" s="66">
        <v>0</v>
      </c>
      <c r="K20" s="66">
        <v>0</v>
      </c>
      <c r="L20" s="66">
        <v>0</v>
      </c>
      <c r="M20" s="613">
        <f>'Forecast Inputs'!D38</f>
        <v>0</v>
      </c>
      <c r="N20" s="613">
        <f>'Forecast Inputs'!E38</f>
        <v>0</v>
      </c>
      <c r="O20" s="383">
        <v>0</v>
      </c>
      <c r="P20" s="383">
        <v>0</v>
      </c>
      <c r="Q20" s="383">
        <v>0</v>
      </c>
      <c r="R20" s="383">
        <v>0</v>
      </c>
      <c r="S20" s="383">
        <v>0</v>
      </c>
      <c r="T20" s="383">
        <v>0</v>
      </c>
      <c r="U20" s="52">
        <f t="shared" si="4"/>
        <v>0</v>
      </c>
      <c r="W20" s="3"/>
      <c r="Y20" s="129"/>
    </row>
    <row r="21" spans="1:25" ht="15.95" customHeight="1" x14ac:dyDescent="0.25">
      <c r="A21" s="663"/>
      <c r="B21" s="6" t="s">
        <v>9</v>
      </c>
      <c r="C21" s="66">
        <v>0</v>
      </c>
      <c r="D21" s="223">
        <v>0</v>
      </c>
      <c r="E21" s="66">
        <v>18123</v>
      </c>
      <c r="F21" s="66">
        <v>15937</v>
      </c>
      <c r="G21" s="66">
        <v>29938</v>
      </c>
      <c r="H21" s="66">
        <v>11338</v>
      </c>
      <c r="I21" s="66">
        <v>42964.22</v>
      </c>
      <c r="J21" s="66">
        <v>22070.05</v>
      </c>
      <c r="K21" s="66">
        <v>49624.19</v>
      </c>
      <c r="L21" s="66">
        <v>88370.03</v>
      </c>
      <c r="M21" s="613">
        <f>'Forecast Inputs'!D39</f>
        <v>89185.843586482879</v>
      </c>
      <c r="N21" s="613">
        <f>'Forecast Inputs'!E39</f>
        <v>74749.537715176644</v>
      </c>
      <c r="O21" s="383">
        <v>0</v>
      </c>
      <c r="P21" s="383">
        <v>0</v>
      </c>
      <c r="Q21" s="383">
        <v>0</v>
      </c>
      <c r="R21" s="383">
        <v>0</v>
      </c>
      <c r="S21" s="383">
        <v>0</v>
      </c>
      <c r="T21" s="383">
        <v>0</v>
      </c>
      <c r="U21" s="52">
        <f t="shared" si="4"/>
        <v>442299.8713016595</v>
      </c>
      <c r="W21" s="3"/>
      <c r="Y21" s="129"/>
    </row>
    <row r="22" spans="1:25" ht="15.95" customHeight="1" x14ac:dyDescent="0.25">
      <c r="A22" s="663"/>
      <c r="B22" s="7" t="s">
        <v>3</v>
      </c>
      <c r="C22" s="66">
        <v>0</v>
      </c>
      <c r="D22" s="223">
        <v>0</v>
      </c>
      <c r="E22" s="66">
        <v>0</v>
      </c>
      <c r="F22" s="66">
        <v>0</v>
      </c>
      <c r="G22" s="66">
        <v>0</v>
      </c>
      <c r="H22" s="66">
        <v>0</v>
      </c>
      <c r="I22" s="66">
        <v>0</v>
      </c>
      <c r="J22" s="66">
        <v>0</v>
      </c>
      <c r="K22" s="66">
        <v>0</v>
      </c>
      <c r="L22" s="66">
        <v>0</v>
      </c>
      <c r="M22" s="613">
        <f>'Forecast Inputs'!D40</f>
        <v>0</v>
      </c>
      <c r="N22" s="613">
        <f>'Forecast Inputs'!E40</f>
        <v>0</v>
      </c>
      <c r="O22" s="383">
        <v>0</v>
      </c>
      <c r="P22" s="383">
        <v>0</v>
      </c>
      <c r="Q22" s="383">
        <v>0</v>
      </c>
      <c r="R22" s="383">
        <v>0</v>
      </c>
      <c r="S22" s="383">
        <v>0</v>
      </c>
      <c r="T22" s="383">
        <v>0</v>
      </c>
      <c r="U22" s="52">
        <f t="shared" si="4"/>
        <v>0</v>
      </c>
      <c r="W22" s="3"/>
      <c r="Y22" s="129"/>
    </row>
    <row r="23" spans="1:25" ht="15.95" customHeight="1" x14ac:dyDescent="0.25">
      <c r="A23" s="663"/>
      <c r="B23" s="6" t="s">
        <v>4</v>
      </c>
      <c r="C23" s="66">
        <v>0</v>
      </c>
      <c r="D23" s="223">
        <v>8220.4599999999991</v>
      </c>
      <c r="E23" s="66">
        <v>14051.2</v>
      </c>
      <c r="F23" s="66">
        <v>14804.29</v>
      </c>
      <c r="G23" s="66">
        <v>10291.08</v>
      </c>
      <c r="H23" s="66">
        <v>10780.35</v>
      </c>
      <c r="I23" s="66">
        <v>11641.87</v>
      </c>
      <c r="J23" s="66">
        <v>8968.9</v>
      </c>
      <c r="K23" s="66">
        <v>6598.31</v>
      </c>
      <c r="L23" s="66">
        <v>9545.66</v>
      </c>
      <c r="M23" s="613">
        <f>'Forecast Inputs'!D41</f>
        <v>30405.910000753425</v>
      </c>
      <c r="N23" s="613">
        <f>'Forecast Inputs'!E41</f>
        <v>25484.175794801333</v>
      </c>
      <c r="O23" s="383">
        <v>0</v>
      </c>
      <c r="P23" s="383">
        <v>0</v>
      </c>
      <c r="Q23" s="383">
        <v>0</v>
      </c>
      <c r="R23" s="383">
        <v>0</v>
      </c>
      <c r="S23" s="383">
        <v>0</v>
      </c>
      <c r="T23" s="383">
        <v>0</v>
      </c>
      <c r="U23" s="52">
        <f t="shared" si="4"/>
        <v>150792.20579555476</v>
      </c>
      <c r="W23" s="3"/>
      <c r="Y23" s="129"/>
    </row>
    <row r="24" spans="1:25" ht="15.95" customHeight="1" x14ac:dyDescent="0.25">
      <c r="A24" s="663"/>
      <c r="B24" s="6" t="s">
        <v>5</v>
      </c>
      <c r="C24" s="66">
        <v>0</v>
      </c>
      <c r="D24" s="223">
        <v>2395.12</v>
      </c>
      <c r="E24" s="66">
        <v>4622.1000000000004</v>
      </c>
      <c r="F24" s="66">
        <v>4365.13</v>
      </c>
      <c r="G24" s="66">
        <v>3671.7800000000102</v>
      </c>
      <c r="H24" s="66">
        <v>5149.8000000000102</v>
      </c>
      <c r="I24" s="66">
        <v>5184.55</v>
      </c>
      <c r="J24" s="66">
        <v>5546.52</v>
      </c>
      <c r="K24" s="66">
        <v>4772.41</v>
      </c>
      <c r="L24" s="66">
        <v>5116.16</v>
      </c>
      <c r="M24" s="613">
        <f>'Forecast Inputs'!D42</f>
        <v>13079.558131361642</v>
      </c>
      <c r="N24" s="613">
        <f>'Forecast Inputs'!E42</f>
        <v>10962.40035998541</v>
      </c>
      <c r="O24" s="383">
        <v>0</v>
      </c>
      <c r="P24" s="383">
        <v>0</v>
      </c>
      <c r="Q24" s="383">
        <v>0</v>
      </c>
      <c r="R24" s="383">
        <v>0</v>
      </c>
      <c r="S24" s="383">
        <v>0</v>
      </c>
      <c r="T24" s="383">
        <v>0</v>
      </c>
      <c r="U24" s="52">
        <f t="shared" si="4"/>
        <v>64865.528491347075</v>
      </c>
      <c r="W24" s="3"/>
      <c r="Y24" s="129"/>
    </row>
    <row r="25" spans="1:25" ht="15.95" customHeight="1" x14ac:dyDescent="0.25">
      <c r="A25" s="663"/>
      <c r="B25" s="6" t="s">
        <v>6</v>
      </c>
      <c r="C25" s="66">
        <v>0</v>
      </c>
      <c r="D25" s="223">
        <v>0</v>
      </c>
      <c r="E25" s="66">
        <v>0</v>
      </c>
      <c r="F25" s="66">
        <v>0</v>
      </c>
      <c r="G25" s="66">
        <v>0</v>
      </c>
      <c r="H25" s="66">
        <v>0</v>
      </c>
      <c r="I25" s="66">
        <v>0</v>
      </c>
      <c r="J25" s="66">
        <v>0</v>
      </c>
      <c r="K25" s="66">
        <v>0</v>
      </c>
      <c r="L25" s="66">
        <v>0</v>
      </c>
      <c r="M25" s="613">
        <f>'Forecast Inputs'!D43</f>
        <v>0</v>
      </c>
      <c r="N25" s="613">
        <f>'Forecast Inputs'!E43</f>
        <v>0</v>
      </c>
      <c r="O25" s="383">
        <v>0</v>
      </c>
      <c r="P25" s="383">
        <v>0</v>
      </c>
      <c r="Q25" s="383">
        <v>0</v>
      </c>
      <c r="R25" s="383">
        <v>0</v>
      </c>
      <c r="S25" s="383">
        <v>0</v>
      </c>
      <c r="T25" s="383">
        <v>0</v>
      </c>
      <c r="U25" s="52">
        <f t="shared" si="4"/>
        <v>0</v>
      </c>
      <c r="W25" s="3"/>
      <c r="Y25" s="129"/>
    </row>
    <row r="26" spans="1:25" ht="15.95" customHeight="1" x14ac:dyDescent="0.25">
      <c r="A26" s="663"/>
      <c r="B26" s="6" t="s">
        <v>7</v>
      </c>
      <c r="C26" s="66">
        <v>0</v>
      </c>
      <c r="D26" s="223">
        <v>0</v>
      </c>
      <c r="E26" s="66">
        <v>0</v>
      </c>
      <c r="F26" s="66">
        <v>0</v>
      </c>
      <c r="G26" s="66">
        <v>0</v>
      </c>
      <c r="H26" s="66">
        <v>0</v>
      </c>
      <c r="I26" s="66">
        <v>0</v>
      </c>
      <c r="J26" s="66">
        <v>0</v>
      </c>
      <c r="K26" s="66">
        <v>0</v>
      </c>
      <c r="L26" s="66">
        <v>0</v>
      </c>
      <c r="M26" s="613">
        <f>'Forecast Inputs'!D44</f>
        <v>0</v>
      </c>
      <c r="N26" s="613">
        <f>'Forecast Inputs'!E44</f>
        <v>0</v>
      </c>
      <c r="O26" s="383">
        <v>0</v>
      </c>
      <c r="P26" s="383">
        <v>0</v>
      </c>
      <c r="Q26" s="383">
        <v>0</v>
      </c>
      <c r="R26" s="383">
        <v>0</v>
      </c>
      <c r="S26" s="383">
        <v>0</v>
      </c>
      <c r="T26" s="383">
        <v>0</v>
      </c>
      <c r="U26" s="52">
        <f t="shared" si="4"/>
        <v>0</v>
      </c>
      <c r="W26" s="3"/>
      <c r="Y26" s="129"/>
    </row>
    <row r="27" spans="1:25" ht="15.95" customHeight="1" x14ac:dyDescent="0.25">
      <c r="A27" s="663"/>
      <c r="B27" s="6" t="s">
        <v>8</v>
      </c>
      <c r="C27" s="66">
        <v>0</v>
      </c>
      <c r="D27" s="223">
        <v>1474.62</v>
      </c>
      <c r="E27" s="66">
        <v>3803</v>
      </c>
      <c r="F27" s="66">
        <v>3585.4</v>
      </c>
      <c r="G27" s="66">
        <v>1560.34</v>
      </c>
      <c r="H27" s="66">
        <v>1067</v>
      </c>
      <c r="I27" s="66">
        <v>1945.14</v>
      </c>
      <c r="J27" s="66">
        <v>2275.6</v>
      </c>
      <c r="K27" s="66">
        <v>2193.14</v>
      </c>
      <c r="L27" s="66">
        <v>2146.23</v>
      </c>
      <c r="M27" s="613">
        <f>'Forecast Inputs'!D45</f>
        <v>6424.0165160989727</v>
      </c>
      <c r="N27" s="613">
        <f>'Forecast Inputs'!E45</f>
        <v>5384.175846107446</v>
      </c>
      <c r="O27" s="383">
        <v>0</v>
      </c>
      <c r="P27" s="383">
        <v>0</v>
      </c>
      <c r="Q27" s="383">
        <v>0</v>
      </c>
      <c r="R27" s="383">
        <v>0</v>
      </c>
      <c r="S27" s="383">
        <v>0</v>
      </c>
      <c r="T27" s="383">
        <v>0</v>
      </c>
      <c r="U27" s="52">
        <f t="shared" si="4"/>
        <v>31858.662362206418</v>
      </c>
      <c r="W27" s="3"/>
      <c r="Y27" s="129"/>
    </row>
    <row r="28" spans="1:25" ht="15.95" customHeight="1" thickBot="1" x14ac:dyDescent="0.3">
      <c r="A28" s="664"/>
      <c r="B28" s="384" t="s">
        <v>40</v>
      </c>
      <c r="C28" s="385">
        <v>0</v>
      </c>
      <c r="D28" s="386">
        <v>0</v>
      </c>
      <c r="E28" s="385">
        <v>0</v>
      </c>
      <c r="F28" s="385">
        <v>0</v>
      </c>
      <c r="G28" s="385">
        <v>0</v>
      </c>
      <c r="H28" s="385">
        <v>0</v>
      </c>
      <c r="I28" s="385">
        <v>0</v>
      </c>
      <c r="J28" s="385">
        <v>0</v>
      </c>
      <c r="K28" s="385">
        <v>0</v>
      </c>
      <c r="L28" s="385">
        <v>0</v>
      </c>
      <c r="M28" s="614">
        <f>'Forecast Inputs'!D46</f>
        <v>0</v>
      </c>
      <c r="N28" s="615">
        <f>'Forecast Inputs'!E46</f>
        <v>0</v>
      </c>
      <c r="O28" s="388">
        <v>0</v>
      </c>
      <c r="P28" s="388">
        <v>0</v>
      </c>
      <c r="Q28" s="388">
        <v>0</v>
      </c>
      <c r="R28" s="388">
        <v>0</v>
      </c>
      <c r="S28" s="388">
        <v>0</v>
      </c>
      <c r="T28" s="389">
        <v>0</v>
      </c>
      <c r="U28" s="390">
        <f t="shared" si="4"/>
        <v>0</v>
      </c>
      <c r="V28" s="374">
        <f>SUM(U18:U28)</f>
        <v>1142202.8955552913</v>
      </c>
      <c r="W28" s="3"/>
      <c r="Y28" s="129"/>
    </row>
    <row r="29" spans="1:25" ht="15.95" customHeight="1" thickBot="1" x14ac:dyDescent="0.4">
      <c r="A29" s="54"/>
      <c r="B29" s="391" t="s">
        <v>41</v>
      </c>
      <c r="C29" s="392">
        <f t="shared" ref="C29:T29" si="5">SUM(C18:C28)</f>
        <v>0</v>
      </c>
      <c r="D29" s="393">
        <f t="shared" si="5"/>
        <v>12090.199999999997</v>
      </c>
      <c r="E29" s="392">
        <f t="shared" si="5"/>
        <v>67166.299999999988</v>
      </c>
      <c r="F29" s="392">
        <f t="shared" si="5"/>
        <v>47424.82</v>
      </c>
      <c r="G29" s="196">
        <f t="shared" si="5"/>
        <v>78157.200000000012</v>
      </c>
      <c r="H29" s="196">
        <f t="shared" si="5"/>
        <v>50852.150000000009</v>
      </c>
      <c r="I29" s="196">
        <f t="shared" si="5"/>
        <v>88430.19</v>
      </c>
      <c r="J29" s="196">
        <f t="shared" si="5"/>
        <v>68617.240000000005</v>
      </c>
      <c r="K29" s="196">
        <f t="shared" si="5"/>
        <v>113858.52</v>
      </c>
      <c r="L29" s="196">
        <f t="shared" si="5"/>
        <v>192256.69000000003</v>
      </c>
      <c r="M29" s="196">
        <f t="shared" si="5"/>
        <v>230315.07670854672</v>
      </c>
      <c r="N29" s="394">
        <f t="shared" si="5"/>
        <v>193034.50884674466</v>
      </c>
      <c r="O29" s="394">
        <f t="shared" si="5"/>
        <v>0</v>
      </c>
      <c r="P29" s="394">
        <f t="shared" si="5"/>
        <v>0</v>
      </c>
      <c r="Q29" s="394">
        <f t="shared" si="5"/>
        <v>0</v>
      </c>
      <c r="R29" s="394">
        <f t="shared" si="5"/>
        <v>0</v>
      </c>
      <c r="S29" s="394">
        <f t="shared" si="5"/>
        <v>0</v>
      </c>
      <c r="T29" s="394">
        <f t="shared" si="5"/>
        <v>0</v>
      </c>
      <c r="U29" s="395">
        <f t="shared" si="4"/>
        <v>1142202.8955552913</v>
      </c>
      <c r="V29" s="396" t="str">
        <f>IF(U29=V28,"ok","ERROR")</f>
        <v>ok</v>
      </c>
      <c r="W29" s="3"/>
      <c r="Y29" s="129"/>
    </row>
    <row r="30" spans="1:25" ht="15.95" customHeight="1" thickBot="1" x14ac:dyDescent="0.4">
      <c r="A30" s="54"/>
      <c r="D30" s="68"/>
      <c r="Y30" s="129"/>
    </row>
    <row r="31" spans="1:25" ht="15.95" customHeight="1" thickBot="1" x14ac:dyDescent="0.4">
      <c r="A31" s="54"/>
      <c r="B31" s="197" t="s">
        <v>34</v>
      </c>
      <c r="C31" s="493">
        <f>C$3</f>
        <v>45658</v>
      </c>
      <c r="D31" s="510">
        <f t="shared" ref="D31:T31" si="6">D$3</f>
        <v>45689</v>
      </c>
      <c r="E31" s="493">
        <f t="shared" si="6"/>
        <v>45717</v>
      </c>
      <c r="F31" s="493">
        <f t="shared" si="6"/>
        <v>45748</v>
      </c>
      <c r="G31" s="493">
        <f t="shared" si="6"/>
        <v>45778</v>
      </c>
      <c r="H31" s="493">
        <f t="shared" si="6"/>
        <v>45809</v>
      </c>
      <c r="I31" s="493">
        <f t="shared" si="6"/>
        <v>45839</v>
      </c>
      <c r="J31" s="493">
        <f t="shared" si="6"/>
        <v>45870</v>
      </c>
      <c r="K31" s="493">
        <f t="shared" si="6"/>
        <v>45901</v>
      </c>
      <c r="L31" s="493">
        <f t="shared" si="6"/>
        <v>45931</v>
      </c>
      <c r="M31" s="493">
        <f t="shared" si="6"/>
        <v>45962</v>
      </c>
      <c r="N31" s="493">
        <f t="shared" si="6"/>
        <v>45992</v>
      </c>
      <c r="O31" s="493">
        <f t="shared" si="6"/>
        <v>46023</v>
      </c>
      <c r="P31" s="493">
        <f t="shared" si="6"/>
        <v>46054</v>
      </c>
      <c r="Q31" s="493">
        <f t="shared" si="6"/>
        <v>46082</v>
      </c>
      <c r="R31" s="493">
        <f t="shared" si="6"/>
        <v>46113</v>
      </c>
      <c r="S31" s="493">
        <f t="shared" si="6"/>
        <v>46143</v>
      </c>
      <c r="T31" s="493">
        <f t="shared" si="6"/>
        <v>46174</v>
      </c>
      <c r="U31" s="511" t="s">
        <v>32</v>
      </c>
      <c r="Y31" s="129"/>
    </row>
    <row r="32" spans="1:25" ht="15.95" customHeight="1" x14ac:dyDescent="0.25">
      <c r="A32" s="676" t="s">
        <v>154</v>
      </c>
      <c r="B32" s="512" t="s">
        <v>0</v>
      </c>
      <c r="C32" s="195">
        <v>0</v>
      </c>
      <c r="D32" s="496">
        <v>0</v>
      </c>
      <c r="E32" s="195">
        <v>0</v>
      </c>
      <c r="F32" s="195">
        <v>0</v>
      </c>
      <c r="G32" s="195">
        <v>0</v>
      </c>
      <c r="H32" s="195">
        <v>0</v>
      </c>
      <c r="I32" s="195">
        <v>0</v>
      </c>
      <c r="J32" s="195">
        <v>0</v>
      </c>
      <c r="K32" s="195">
        <v>0</v>
      </c>
      <c r="L32" s="195">
        <v>0</v>
      </c>
      <c r="M32" s="195">
        <v>0</v>
      </c>
      <c r="N32" s="195">
        <v>0</v>
      </c>
      <c r="O32" s="497">
        <v>0</v>
      </c>
      <c r="P32" s="497">
        <v>0</v>
      </c>
      <c r="Q32" s="497">
        <v>0</v>
      </c>
      <c r="R32" s="497">
        <v>0</v>
      </c>
      <c r="S32" s="497">
        <v>0</v>
      </c>
      <c r="T32" s="497">
        <v>0</v>
      </c>
      <c r="U32" s="498">
        <f>SUM(C32:T32)</f>
        <v>0</v>
      </c>
      <c r="W32" s="3"/>
      <c r="Y32" s="129"/>
    </row>
    <row r="33" spans="1:25" ht="15.95" customHeight="1" x14ac:dyDescent="0.25">
      <c r="A33" s="677"/>
      <c r="B33" s="225" t="s">
        <v>1</v>
      </c>
      <c r="C33" s="120">
        <v>0</v>
      </c>
      <c r="D33" s="499">
        <v>0</v>
      </c>
      <c r="E33" s="120">
        <v>0</v>
      </c>
      <c r="F33" s="120">
        <v>0</v>
      </c>
      <c r="G33" s="120">
        <v>0</v>
      </c>
      <c r="H33" s="120">
        <v>0</v>
      </c>
      <c r="I33" s="120">
        <v>0</v>
      </c>
      <c r="J33" s="120">
        <v>0</v>
      </c>
      <c r="K33" s="120">
        <v>0</v>
      </c>
      <c r="L33" s="120">
        <v>0</v>
      </c>
      <c r="M33" s="120">
        <v>0</v>
      </c>
      <c r="N33" s="120">
        <v>0</v>
      </c>
      <c r="O33" s="500">
        <v>0</v>
      </c>
      <c r="P33" s="500">
        <v>0</v>
      </c>
      <c r="Q33" s="500">
        <v>0</v>
      </c>
      <c r="R33" s="500">
        <v>0</v>
      </c>
      <c r="S33" s="500">
        <v>0</v>
      </c>
      <c r="T33" s="500">
        <v>0</v>
      </c>
      <c r="U33" s="226">
        <f t="shared" ref="U33:U43" si="7">SUM(C33:T33)</f>
        <v>0</v>
      </c>
      <c r="W33" s="3"/>
      <c r="Y33" s="129"/>
    </row>
    <row r="34" spans="1:25" ht="15.95" customHeight="1" x14ac:dyDescent="0.25">
      <c r="A34" s="677"/>
      <c r="B34" s="225" t="s">
        <v>2</v>
      </c>
      <c r="C34" s="120">
        <v>0</v>
      </c>
      <c r="D34" s="499">
        <v>0</v>
      </c>
      <c r="E34" s="120">
        <v>0</v>
      </c>
      <c r="F34" s="120">
        <v>0</v>
      </c>
      <c r="G34" s="120">
        <v>0</v>
      </c>
      <c r="H34" s="120">
        <v>0</v>
      </c>
      <c r="I34" s="120">
        <v>0</v>
      </c>
      <c r="J34" s="120">
        <v>0</v>
      </c>
      <c r="K34" s="120">
        <v>0</v>
      </c>
      <c r="L34" s="120">
        <v>0</v>
      </c>
      <c r="M34" s="120">
        <v>0</v>
      </c>
      <c r="N34" s="120">
        <v>0</v>
      </c>
      <c r="O34" s="500">
        <v>0</v>
      </c>
      <c r="P34" s="500">
        <v>0</v>
      </c>
      <c r="Q34" s="500">
        <v>0</v>
      </c>
      <c r="R34" s="500">
        <v>0</v>
      </c>
      <c r="S34" s="500">
        <v>0</v>
      </c>
      <c r="T34" s="500">
        <v>0</v>
      </c>
      <c r="U34" s="226">
        <f t="shared" si="7"/>
        <v>0</v>
      </c>
      <c r="W34" s="3"/>
      <c r="Y34" s="129"/>
    </row>
    <row r="35" spans="1:25" ht="15.95" customHeight="1" x14ac:dyDescent="0.25">
      <c r="A35" s="677"/>
      <c r="B35" s="225" t="s">
        <v>9</v>
      </c>
      <c r="C35" s="120">
        <v>0</v>
      </c>
      <c r="D35" s="499">
        <v>0</v>
      </c>
      <c r="E35" s="120">
        <v>0</v>
      </c>
      <c r="F35" s="120">
        <v>0</v>
      </c>
      <c r="G35" s="120">
        <v>0</v>
      </c>
      <c r="H35" s="120">
        <v>0</v>
      </c>
      <c r="I35" s="120">
        <v>0</v>
      </c>
      <c r="J35" s="120">
        <v>0</v>
      </c>
      <c r="K35" s="120">
        <v>0</v>
      </c>
      <c r="L35" s="120">
        <v>0</v>
      </c>
      <c r="M35" s="120">
        <v>0</v>
      </c>
      <c r="N35" s="120">
        <v>0</v>
      </c>
      <c r="O35" s="500">
        <v>0</v>
      </c>
      <c r="P35" s="500">
        <v>0</v>
      </c>
      <c r="Q35" s="500">
        <v>0</v>
      </c>
      <c r="R35" s="500">
        <v>0</v>
      </c>
      <c r="S35" s="500">
        <v>0</v>
      </c>
      <c r="T35" s="500">
        <v>0</v>
      </c>
      <c r="U35" s="226">
        <f t="shared" si="7"/>
        <v>0</v>
      </c>
      <c r="W35" s="3"/>
      <c r="Y35" s="129"/>
    </row>
    <row r="36" spans="1:25" ht="15.95" customHeight="1" x14ac:dyDescent="0.25">
      <c r="A36" s="677"/>
      <c r="B36" s="225" t="s">
        <v>3</v>
      </c>
      <c r="C36" s="120">
        <v>0</v>
      </c>
      <c r="D36" s="499">
        <v>0</v>
      </c>
      <c r="E36" s="120">
        <v>0</v>
      </c>
      <c r="F36" s="120">
        <v>0</v>
      </c>
      <c r="G36" s="120">
        <v>0</v>
      </c>
      <c r="H36" s="120">
        <v>0</v>
      </c>
      <c r="I36" s="120">
        <v>0</v>
      </c>
      <c r="J36" s="120">
        <v>0</v>
      </c>
      <c r="K36" s="120">
        <v>0</v>
      </c>
      <c r="L36" s="120">
        <v>0</v>
      </c>
      <c r="M36" s="120">
        <v>0</v>
      </c>
      <c r="N36" s="120">
        <v>0</v>
      </c>
      <c r="O36" s="500">
        <v>0</v>
      </c>
      <c r="P36" s="500">
        <v>0</v>
      </c>
      <c r="Q36" s="500">
        <v>0</v>
      </c>
      <c r="R36" s="500">
        <v>0</v>
      </c>
      <c r="S36" s="500">
        <v>0</v>
      </c>
      <c r="T36" s="500">
        <v>0</v>
      </c>
      <c r="U36" s="226">
        <f t="shared" si="7"/>
        <v>0</v>
      </c>
      <c r="W36" s="3"/>
      <c r="Y36" s="129"/>
    </row>
    <row r="37" spans="1:25" ht="15.95" customHeight="1" x14ac:dyDescent="0.25">
      <c r="A37" s="677"/>
      <c r="B37" s="225" t="s">
        <v>4</v>
      </c>
      <c r="C37" s="120">
        <v>0</v>
      </c>
      <c r="D37" s="499">
        <v>0</v>
      </c>
      <c r="E37" s="120">
        <v>0</v>
      </c>
      <c r="F37" s="120">
        <v>0</v>
      </c>
      <c r="G37" s="120">
        <v>0</v>
      </c>
      <c r="H37" s="120">
        <v>0</v>
      </c>
      <c r="I37" s="120">
        <v>0</v>
      </c>
      <c r="J37" s="120">
        <v>0</v>
      </c>
      <c r="K37" s="120">
        <v>0</v>
      </c>
      <c r="L37" s="120">
        <v>0</v>
      </c>
      <c r="M37" s="120">
        <v>0</v>
      </c>
      <c r="N37" s="120">
        <v>0</v>
      </c>
      <c r="O37" s="500">
        <v>0</v>
      </c>
      <c r="P37" s="500">
        <v>0</v>
      </c>
      <c r="Q37" s="500">
        <v>0</v>
      </c>
      <c r="R37" s="500">
        <v>0</v>
      </c>
      <c r="S37" s="500">
        <v>0</v>
      </c>
      <c r="T37" s="500">
        <v>0</v>
      </c>
      <c r="U37" s="226">
        <f t="shared" si="7"/>
        <v>0</v>
      </c>
      <c r="W37" s="3"/>
      <c r="Y37" s="129"/>
    </row>
    <row r="38" spans="1:25" ht="15.95" customHeight="1" x14ac:dyDescent="0.25">
      <c r="A38" s="677"/>
      <c r="B38" s="225" t="s">
        <v>5</v>
      </c>
      <c r="C38" s="120">
        <v>0</v>
      </c>
      <c r="D38" s="499">
        <v>0</v>
      </c>
      <c r="E38" s="120">
        <v>0</v>
      </c>
      <c r="F38" s="120">
        <v>0</v>
      </c>
      <c r="G38" s="120">
        <v>0</v>
      </c>
      <c r="H38" s="120">
        <v>0</v>
      </c>
      <c r="I38" s="120">
        <v>0</v>
      </c>
      <c r="J38" s="120">
        <v>0</v>
      </c>
      <c r="K38" s="120">
        <v>0</v>
      </c>
      <c r="L38" s="120">
        <v>0</v>
      </c>
      <c r="M38" s="120">
        <v>0</v>
      </c>
      <c r="N38" s="120">
        <v>0</v>
      </c>
      <c r="O38" s="500">
        <v>0</v>
      </c>
      <c r="P38" s="500">
        <v>0</v>
      </c>
      <c r="Q38" s="500">
        <v>0</v>
      </c>
      <c r="R38" s="500">
        <v>0</v>
      </c>
      <c r="S38" s="500">
        <v>0</v>
      </c>
      <c r="T38" s="500">
        <v>0</v>
      </c>
      <c r="U38" s="226">
        <f t="shared" si="7"/>
        <v>0</v>
      </c>
      <c r="W38" s="3"/>
      <c r="Y38" s="129"/>
    </row>
    <row r="39" spans="1:25" ht="15.95" customHeight="1" x14ac:dyDescent="0.25">
      <c r="A39" s="677"/>
      <c r="B39" s="225" t="s">
        <v>6</v>
      </c>
      <c r="C39" s="120">
        <v>0</v>
      </c>
      <c r="D39" s="499">
        <v>0</v>
      </c>
      <c r="E39" s="120">
        <v>0</v>
      </c>
      <c r="F39" s="120">
        <v>0</v>
      </c>
      <c r="G39" s="120">
        <v>0</v>
      </c>
      <c r="H39" s="120">
        <v>0</v>
      </c>
      <c r="I39" s="120">
        <v>0</v>
      </c>
      <c r="J39" s="120">
        <v>0</v>
      </c>
      <c r="K39" s="120">
        <v>0</v>
      </c>
      <c r="L39" s="120">
        <v>0</v>
      </c>
      <c r="M39" s="120">
        <v>0</v>
      </c>
      <c r="N39" s="120">
        <v>0</v>
      </c>
      <c r="O39" s="500">
        <v>0</v>
      </c>
      <c r="P39" s="500">
        <v>0</v>
      </c>
      <c r="Q39" s="500">
        <v>0</v>
      </c>
      <c r="R39" s="500">
        <v>0</v>
      </c>
      <c r="S39" s="500">
        <v>0</v>
      </c>
      <c r="T39" s="500">
        <v>0</v>
      </c>
      <c r="U39" s="226">
        <f t="shared" si="7"/>
        <v>0</v>
      </c>
      <c r="W39" s="3"/>
      <c r="Y39" s="129"/>
    </row>
    <row r="40" spans="1:25" ht="15.95" customHeight="1" x14ac:dyDescent="0.25">
      <c r="A40" s="677"/>
      <c r="B40" s="225" t="s">
        <v>7</v>
      </c>
      <c r="C40" s="120">
        <v>0</v>
      </c>
      <c r="D40" s="499">
        <v>0</v>
      </c>
      <c r="E40" s="120">
        <v>0</v>
      </c>
      <c r="F40" s="120">
        <v>0</v>
      </c>
      <c r="G40" s="120">
        <v>0</v>
      </c>
      <c r="H40" s="120">
        <v>0</v>
      </c>
      <c r="I40" s="120">
        <v>0</v>
      </c>
      <c r="J40" s="120">
        <v>0</v>
      </c>
      <c r="K40" s="120">
        <v>0</v>
      </c>
      <c r="L40" s="120">
        <v>0</v>
      </c>
      <c r="M40" s="120">
        <v>0</v>
      </c>
      <c r="N40" s="120">
        <v>0</v>
      </c>
      <c r="O40" s="500">
        <v>0</v>
      </c>
      <c r="P40" s="500">
        <v>0</v>
      </c>
      <c r="Q40" s="500">
        <v>0</v>
      </c>
      <c r="R40" s="500">
        <v>0</v>
      </c>
      <c r="S40" s="500">
        <v>0</v>
      </c>
      <c r="T40" s="500">
        <v>0</v>
      </c>
      <c r="U40" s="226">
        <f t="shared" si="7"/>
        <v>0</v>
      </c>
      <c r="W40" s="3"/>
      <c r="Y40" s="129"/>
    </row>
    <row r="41" spans="1:25" ht="15.95" customHeight="1" x14ac:dyDescent="0.25">
      <c r="A41" s="677"/>
      <c r="B41" s="225" t="s">
        <v>8</v>
      </c>
      <c r="C41" s="120">
        <v>0</v>
      </c>
      <c r="D41" s="499">
        <v>0</v>
      </c>
      <c r="E41" s="120">
        <v>0</v>
      </c>
      <c r="F41" s="120">
        <v>0</v>
      </c>
      <c r="G41" s="120">
        <v>0</v>
      </c>
      <c r="H41" s="120">
        <v>0</v>
      </c>
      <c r="I41" s="120">
        <v>0</v>
      </c>
      <c r="J41" s="120">
        <v>0</v>
      </c>
      <c r="K41" s="120">
        <v>0</v>
      </c>
      <c r="L41" s="120">
        <v>0</v>
      </c>
      <c r="M41" s="120">
        <v>0</v>
      </c>
      <c r="N41" s="120">
        <v>0</v>
      </c>
      <c r="O41" s="500">
        <v>0</v>
      </c>
      <c r="P41" s="500">
        <v>0</v>
      </c>
      <c r="Q41" s="500">
        <v>0</v>
      </c>
      <c r="R41" s="500">
        <v>0</v>
      </c>
      <c r="S41" s="500">
        <v>0</v>
      </c>
      <c r="T41" s="500">
        <v>0</v>
      </c>
      <c r="U41" s="226">
        <f t="shared" si="7"/>
        <v>0</v>
      </c>
      <c r="W41" s="3"/>
      <c r="Y41" s="129"/>
    </row>
    <row r="42" spans="1:25" ht="15.95" customHeight="1" thickBot="1" x14ac:dyDescent="0.3">
      <c r="A42" s="678"/>
      <c r="B42" s="513" t="s">
        <v>40</v>
      </c>
      <c r="C42" s="502">
        <v>0</v>
      </c>
      <c r="D42" s="503">
        <v>0</v>
      </c>
      <c r="E42" s="502">
        <v>0</v>
      </c>
      <c r="F42" s="502">
        <v>0</v>
      </c>
      <c r="G42" s="502">
        <v>0</v>
      </c>
      <c r="H42" s="502">
        <v>0</v>
      </c>
      <c r="I42" s="502">
        <v>0</v>
      </c>
      <c r="J42" s="502">
        <v>0</v>
      </c>
      <c r="K42" s="502">
        <v>0</v>
      </c>
      <c r="L42" s="502">
        <v>0</v>
      </c>
      <c r="M42" s="502">
        <v>0</v>
      </c>
      <c r="N42" s="504">
        <v>0</v>
      </c>
      <c r="O42" s="505">
        <v>0</v>
      </c>
      <c r="P42" s="505">
        <v>0</v>
      </c>
      <c r="Q42" s="505">
        <v>0</v>
      </c>
      <c r="R42" s="505">
        <v>0</v>
      </c>
      <c r="S42" s="505">
        <v>0</v>
      </c>
      <c r="T42" s="502">
        <v>0</v>
      </c>
      <c r="U42" s="227">
        <f t="shared" si="7"/>
        <v>0</v>
      </c>
      <c r="V42" s="374">
        <f>SUM(U32:U42)</f>
        <v>0</v>
      </c>
      <c r="W42" s="3"/>
      <c r="Y42" s="129"/>
    </row>
    <row r="43" spans="1:25" ht="15.95" customHeight="1" thickBot="1" x14ac:dyDescent="0.4">
      <c r="A43" s="54"/>
      <c r="B43" s="514" t="s">
        <v>41</v>
      </c>
      <c r="C43" s="507">
        <f t="shared" ref="C43:T43" si="8">SUM(C32:C42)</f>
        <v>0</v>
      </c>
      <c r="D43" s="508">
        <f t="shared" si="8"/>
        <v>0</v>
      </c>
      <c r="E43" s="507">
        <f t="shared" si="8"/>
        <v>0</v>
      </c>
      <c r="F43" s="507">
        <f t="shared" si="8"/>
        <v>0</v>
      </c>
      <c r="G43" s="199">
        <f t="shared" si="8"/>
        <v>0</v>
      </c>
      <c r="H43" s="199">
        <f t="shared" si="8"/>
        <v>0</v>
      </c>
      <c r="I43" s="199">
        <f t="shared" si="8"/>
        <v>0</v>
      </c>
      <c r="J43" s="199">
        <f t="shared" si="8"/>
        <v>0</v>
      </c>
      <c r="K43" s="199">
        <f t="shared" si="8"/>
        <v>0</v>
      </c>
      <c r="L43" s="199">
        <f t="shared" si="8"/>
        <v>0</v>
      </c>
      <c r="M43" s="199">
        <f t="shared" si="8"/>
        <v>0</v>
      </c>
      <c r="N43" s="199">
        <f t="shared" si="8"/>
        <v>0</v>
      </c>
      <c r="O43" s="199">
        <f t="shared" si="8"/>
        <v>0</v>
      </c>
      <c r="P43" s="199">
        <f t="shared" si="8"/>
        <v>0</v>
      </c>
      <c r="Q43" s="199">
        <f t="shared" si="8"/>
        <v>0</v>
      </c>
      <c r="R43" s="199">
        <f t="shared" si="8"/>
        <v>0</v>
      </c>
      <c r="S43" s="199">
        <f t="shared" si="8"/>
        <v>0</v>
      </c>
      <c r="T43" s="199">
        <f t="shared" si="8"/>
        <v>0</v>
      </c>
      <c r="U43" s="509">
        <f t="shared" si="7"/>
        <v>0</v>
      </c>
      <c r="V43" s="396" t="str">
        <f>IF(U43=V42,"ok","ERROR")</f>
        <v>ok</v>
      </c>
      <c r="W43" s="3"/>
      <c r="Y43" s="129"/>
    </row>
    <row r="44" spans="1:25" ht="15.95" customHeight="1" thickBot="1" x14ac:dyDescent="0.4">
      <c r="A44" s="54"/>
      <c r="D44" s="68"/>
      <c r="Y44" s="129"/>
    </row>
    <row r="45" spans="1:25" ht="15.95" customHeight="1" thickBot="1" x14ac:dyDescent="0.4">
      <c r="A45" s="54"/>
      <c r="B45" s="197" t="s">
        <v>34</v>
      </c>
      <c r="C45" s="493">
        <f>C$3</f>
        <v>45658</v>
      </c>
      <c r="D45" s="510">
        <f t="shared" ref="D45:T45" si="9">D$3</f>
        <v>45689</v>
      </c>
      <c r="E45" s="493">
        <f t="shared" si="9"/>
        <v>45717</v>
      </c>
      <c r="F45" s="493">
        <f t="shared" si="9"/>
        <v>45748</v>
      </c>
      <c r="G45" s="493">
        <f t="shared" si="9"/>
        <v>45778</v>
      </c>
      <c r="H45" s="493">
        <f t="shared" si="9"/>
        <v>45809</v>
      </c>
      <c r="I45" s="493">
        <f t="shared" si="9"/>
        <v>45839</v>
      </c>
      <c r="J45" s="493">
        <f t="shared" si="9"/>
        <v>45870</v>
      </c>
      <c r="K45" s="493">
        <f t="shared" si="9"/>
        <v>45901</v>
      </c>
      <c r="L45" s="493">
        <f t="shared" si="9"/>
        <v>45931</v>
      </c>
      <c r="M45" s="493">
        <f t="shared" si="9"/>
        <v>45962</v>
      </c>
      <c r="N45" s="493">
        <f t="shared" si="9"/>
        <v>45992</v>
      </c>
      <c r="O45" s="493">
        <f t="shared" si="9"/>
        <v>46023</v>
      </c>
      <c r="P45" s="493">
        <f t="shared" si="9"/>
        <v>46054</v>
      </c>
      <c r="Q45" s="493">
        <f t="shared" si="9"/>
        <v>46082</v>
      </c>
      <c r="R45" s="493">
        <f t="shared" si="9"/>
        <v>46113</v>
      </c>
      <c r="S45" s="493">
        <f t="shared" si="9"/>
        <v>46143</v>
      </c>
      <c r="T45" s="493">
        <f t="shared" si="9"/>
        <v>46174</v>
      </c>
      <c r="U45" s="511" t="s">
        <v>32</v>
      </c>
      <c r="Y45" s="129"/>
    </row>
    <row r="46" spans="1:25" ht="15.95" customHeight="1" x14ac:dyDescent="0.25">
      <c r="A46" s="679" t="s">
        <v>240</v>
      </c>
      <c r="B46" s="512" t="s">
        <v>0</v>
      </c>
      <c r="C46" s="195">
        <v>0</v>
      </c>
      <c r="D46" s="496">
        <v>0</v>
      </c>
      <c r="E46" s="195">
        <v>0</v>
      </c>
      <c r="F46" s="195">
        <v>0</v>
      </c>
      <c r="G46" s="195">
        <v>0</v>
      </c>
      <c r="H46" s="195">
        <v>0</v>
      </c>
      <c r="I46" s="195">
        <v>0</v>
      </c>
      <c r="J46" s="195">
        <v>0</v>
      </c>
      <c r="K46" s="195">
        <v>0</v>
      </c>
      <c r="L46" s="195">
        <v>0</v>
      </c>
      <c r="M46" s="195">
        <v>0</v>
      </c>
      <c r="N46" s="195">
        <v>0</v>
      </c>
      <c r="O46" s="497">
        <v>0</v>
      </c>
      <c r="P46" s="497">
        <v>0</v>
      </c>
      <c r="Q46" s="497">
        <v>0</v>
      </c>
      <c r="R46" s="497">
        <v>0</v>
      </c>
      <c r="S46" s="497">
        <v>0</v>
      </c>
      <c r="T46" s="497">
        <v>0</v>
      </c>
      <c r="U46" s="498">
        <f>SUM(C46:T46)</f>
        <v>0</v>
      </c>
      <c r="W46" s="3"/>
      <c r="Y46" s="129"/>
    </row>
    <row r="47" spans="1:25" ht="15.95" customHeight="1" x14ac:dyDescent="0.25">
      <c r="A47" s="680"/>
      <c r="B47" s="225" t="s">
        <v>1</v>
      </c>
      <c r="C47" s="120">
        <v>0</v>
      </c>
      <c r="D47" s="499">
        <v>0</v>
      </c>
      <c r="E47" s="120">
        <v>0</v>
      </c>
      <c r="F47" s="120">
        <v>0</v>
      </c>
      <c r="G47" s="120">
        <v>0</v>
      </c>
      <c r="H47" s="120">
        <v>0</v>
      </c>
      <c r="I47" s="120">
        <v>0</v>
      </c>
      <c r="J47" s="120">
        <v>0</v>
      </c>
      <c r="K47" s="120">
        <v>0</v>
      </c>
      <c r="L47" s="120">
        <v>0</v>
      </c>
      <c r="M47" s="120">
        <v>0</v>
      </c>
      <c r="N47" s="120">
        <v>0</v>
      </c>
      <c r="O47" s="500">
        <v>0</v>
      </c>
      <c r="P47" s="500">
        <v>0</v>
      </c>
      <c r="Q47" s="500">
        <v>0</v>
      </c>
      <c r="R47" s="500">
        <v>0</v>
      </c>
      <c r="S47" s="500">
        <v>0</v>
      </c>
      <c r="T47" s="500">
        <v>0</v>
      </c>
      <c r="U47" s="226">
        <f t="shared" ref="U47:U57" si="10">SUM(C47:T47)</f>
        <v>0</v>
      </c>
      <c r="W47" s="3"/>
      <c r="Y47" s="129"/>
    </row>
    <row r="48" spans="1:25" ht="15.95" customHeight="1" x14ac:dyDescent="0.25">
      <c r="A48" s="680"/>
      <c r="B48" s="225" t="s">
        <v>2</v>
      </c>
      <c r="C48" s="120">
        <v>0</v>
      </c>
      <c r="D48" s="499">
        <v>0</v>
      </c>
      <c r="E48" s="120">
        <v>0</v>
      </c>
      <c r="F48" s="120">
        <v>0</v>
      </c>
      <c r="G48" s="120">
        <v>0</v>
      </c>
      <c r="H48" s="120">
        <v>0</v>
      </c>
      <c r="I48" s="120">
        <v>0</v>
      </c>
      <c r="J48" s="120">
        <v>0</v>
      </c>
      <c r="K48" s="120">
        <v>0</v>
      </c>
      <c r="L48" s="120">
        <v>0</v>
      </c>
      <c r="M48" s="120">
        <v>0</v>
      </c>
      <c r="N48" s="120">
        <v>0</v>
      </c>
      <c r="O48" s="500">
        <v>0</v>
      </c>
      <c r="P48" s="500">
        <v>0</v>
      </c>
      <c r="Q48" s="500">
        <v>0</v>
      </c>
      <c r="R48" s="500">
        <v>0</v>
      </c>
      <c r="S48" s="500">
        <v>0</v>
      </c>
      <c r="T48" s="500">
        <v>0</v>
      </c>
      <c r="U48" s="226">
        <f t="shared" si="10"/>
        <v>0</v>
      </c>
      <c r="W48" s="3"/>
      <c r="Y48" s="129"/>
    </row>
    <row r="49" spans="1:25" ht="15.95" customHeight="1" x14ac:dyDescent="0.25">
      <c r="A49" s="680"/>
      <c r="B49" s="225" t="s">
        <v>9</v>
      </c>
      <c r="C49" s="120">
        <v>0</v>
      </c>
      <c r="D49" s="499">
        <v>0</v>
      </c>
      <c r="E49" s="120">
        <v>0</v>
      </c>
      <c r="F49" s="120">
        <v>0</v>
      </c>
      <c r="G49" s="120">
        <v>0</v>
      </c>
      <c r="H49" s="120">
        <v>0</v>
      </c>
      <c r="I49" s="120">
        <v>0</v>
      </c>
      <c r="J49" s="120">
        <v>0</v>
      </c>
      <c r="K49" s="120">
        <v>0</v>
      </c>
      <c r="L49" s="120">
        <v>0</v>
      </c>
      <c r="M49" s="120">
        <v>0</v>
      </c>
      <c r="N49" s="120">
        <v>0</v>
      </c>
      <c r="O49" s="500">
        <v>0</v>
      </c>
      <c r="P49" s="500">
        <v>0</v>
      </c>
      <c r="Q49" s="500">
        <v>0</v>
      </c>
      <c r="R49" s="500">
        <v>0</v>
      </c>
      <c r="S49" s="500">
        <v>0</v>
      </c>
      <c r="T49" s="500">
        <v>0</v>
      </c>
      <c r="U49" s="226">
        <f t="shared" si="10"/>
        <v>0</v>
      </c>
      <c r="W49" s="3"/>
      <c r="Y49" s="129"/>
    </row>
    <row r="50" spans="1:25" ht="15.95" customHeight="1" x14ac:dyDescent="0.25">
      <c r="A50" s="680"/>
      <c r="B50" s="225" t="s">
        <v>3</v>
      </c>
      <c r="C50" s="120">
        <v>0</v>
      </c>
      <c r="D50" s="499">
        <v>0</v>
      </c>
      <c r="E50" s="120">
        <v>0</v>
      </c>
      <c r="F50" s="120">
        <v>0</v>
      </c>
      <c r="G50" s="120">
        <v>0</v>
      </c>
      <c r="H50" s="120">
        <v>0</v>
      </c>
      <c r="I50" s="120">
        <v>0</v>
      </c>
      <c r="J50" s="120">
        <v>0</v>
      </c>
      <c r="K50" s="120">
        <v>0</v>
      </c>
      <c r="L50" s="120">
        <v>0</v>
      </c>
      <c r="M50" s="120">
        <v>0</v>
      </c>
      <c r="N50" s="120">
        <v>0</v>
      </c>
      <c r="O50" s="500">
        <v>0</v>
      </c>
      <c r="P50" s="500">
        <v>0</v>
      </c>
      <c r="Q50" s="500">
        <v>0</v>
      </c>
      <c r="R50" s="500">
        <v>0</v>
      </c>
      <c r="S50" s="500">
        <v>0</v>
      </c>
      <c r="T50" s="500">
        <v>0</v>
      </c>
      <c r="U50" s="226">
        <f t="shared" si="10"/>
        <v>0</v>
      </c>
      <c r="W50" s="3"/>
      <c r="Y50" s="129"/>
    </row>
    <row r="51" spans="1:25" ht="15.95" customHeight="1" x14ac:dyDescent="0.25">
      <c r="A51" s="680"/>
      <c r="B51" s="225" t="s">
        <v>4</v>
      </c>
      <c r="C51" s="120">
        <v>0</v>
      </c>
      <c r="D51" s="499">
        <v>0</v>
      </c>
      <c r="E51" s="120">
        <v>0</v>
      </c>
      <c r="F51" s="120">
        <v>0</v>
      </c>
      <c r="G51" s="120">
        <v>0</v>
      </c>
      <c r="H51" s="120">
        <v>0</v>
      </c>
      <c r="I51" s="120">
        <v>0</v>
      </c>
      <c r="J51" s="120">
        <v>0</v>
      </c>
      <c r="K51" s="120">
        <v>0</v>
      </c>
      <c r="L51" s="120">
        <v>0</v>
      </c>
      <c r="M51" s="120">
        <v>0</v>
      </c>
      <c r="N51" s="120">
        <v>0</v>
      </c>
      <c r="O51" s="500">
        <v>0</v>
      </c>
      <c r="P51" s="500">
        <v>0</v>
      </c>
      <c r="Q51" s="500">
        <v>0</v>
      </c>
      <c r="R51" s="500">
        <v>0</v>
      </c>
      <c r="S51" s="500">
        <v>0</v>
      </c>
      <c r="T51" s="500">
        <v>0</v>
      </c>
      <c r="U51" s="226">
        <f t="shared" si="10"/>
        <v>0</v>
      </c>
      <c r="W51" s="3"/>
      <c r="Y51" s="129"/>
    </row>
    <row r="52" spans="1:25" ht="15.95" customHeight="1" x14ac:dyDescent="0.25">
      <c r="A52" s="680"/>
      <c r="B52" s="225" t="s">
        <v>5</v>
      </c>
      <c r="C52" s="120">
        <v>0</v>
      </c>
      <c r="D52" s="499">
        <v>0</v>
      </c>
      <c r="E52" s="120">
        <v>0</v>
      </c>
      <c r="F52" s="120">
        <v>0</v>
      </c>
      <c r="G52" s="120">
        <v>0</v>
      </c>
      <c r="H52" s="120">
        <v>0</v>
      </c>
      <c r="I52" s="120">
        <v>0</v>
      </c>
      <c r="J52" s="120">
        <v>0</v>
      </c>
      <c r="K52" s="120">
        <v>0</v>
      </c>
      <c r="L52" s="120">
        <v>0</v>
      </c>
      <c r="M52" s="120">
        <v>0</v>
      </c>
      <c r="N52" s="120">
        <v>0</v>
      </c>
      <c r="O52" s="500">
        <v>0</v>
      </c>
      <c r="P52" s="500">
        <v>0</v>
      </c>
      <c r="Q52" s="500">
        <v>0</v>
      </c>
      <c r="R52" s="500">
        <v>0</v>
      </c>
      <c r="S52" s="500">
        <v>0</v>
      </c>
      <c r="T52" s="500">
        <v>0</v>
      </c>
      <c r="U52" s="226">
        <f t="shared" si="10"/>
        <v>0</v>
      </c>
      <c r="W52" s="3"/>
      <c r="Y52" s="129"/>
    </row>
    <row r="53" spans="1:25" ht="15.95" customHeight="1" x14ac:dyDescent="0.25">
      <c r="A53" s="680"/>
      <c r="B53" s="225" t="s">
        <v>6</v>
      </c>
      <c r="C53" s="120">
        <v>0</v>
      </c>
      <c r="D53" s="499">
        <v>0</v>
      </c>
      <c r="E53" s="120">
        <v>0</v>
      </c>
      <c r="F53" s="120">
        <v>0</v>
      </c>
      <c r="G53" s="120">
        <v>0</v>
      </c>
      <c r="H53" s="120">
        <v>0</v>
      </c>
      <c r="I53" s="120">
        <v>0</v>
      </c>
      <c r="J53" s="120">
        <v>0</v>
      </c>
      <c r="K53" s="120">
        <v>0</v>
      </c>
      <c r="L53" s="120">
        <v>0</v>
      </c>
      <c r="M53" s="120">
        <v>0</v>
      </c>
      <c r="N53" s="120">
        <v>0</v>
      </c>
      <c r="O53" s="500">
        <v>0</v>
      </c>
      <c r="P53" s="500">
        <v>0</v>
      </c>
      <c r="Q53" s="500">
        <v>0</v>
      </c>
      <c r="R53" s="500">
        <v>0</v>
      </c>
      <c r="S53" s="500">
        <v>0</v>
      </c>
      <c r="T53" s="500">
        <v>0</v>
      </c>
      <c r="U53" s="226">
        <f t="shared" si="10"/>
        <v>0</v>
      </c>
      <c r="W53" s="3"/>
      <c r="Y53" s="129"/>
    </row>
    <row r="54" spans="1:25" ht="15.95" customHeight="1" x14ac:dyDescent="0.25">
      <c r="A54" s="680"/>
      <c r="B54" s="225" t="s">
        <v>7</v>
      </c>
      <c r="C54" s="120">
        <v>0</v>
      </c>
      <c r="D54" s="499">
        <v>0</v>
      </c>
      <c r="E54" s="120">
        <v>0</v>
      </c>
      <c r="F54" s="120">
        <v>0</v>
      </c>
      <c r="G54" s="120">
        <v>0</v>
      </c>
      <c r="H54" s="120">
        <v>0</v>
      </c>
      <c r="I54" s="120">
        <v>0</v>
      </c>
      <c r="J54" s="120">
        <v>0</v>
      </c>
      <c r="K54" s="120">
        <v>0</v>
      </c>
      <c r="L54" s="120">
        <v>0</v>
      </c>
      <c r="M54" s="120">
        <v>0</v>
      </c>
      <c r="N54" s="120">
        <v>0</v>
      </c>
      <c r="O54" s="500">
        <v>0</v>
      </c>
      <c r="P54" s="500">
        <v>0</v>
      </c>
      <c r="Q54" s="500">
        <v>0</v>
      </c>
      <c r="R54" s="500">
        <v>0</v>
      </c>
      <c r="S54" s="500">
        <v>0</v>
      </c>
      <c r="T54" s="500">
        <v>0</v>
      </c>
      <c r="U54" s="226">
        <f t="shared" si="10"/>
        <v>0</v>
      </c>
      <c r="W54" s="3"/>
      <c r="Y54" s="129"/>
    </row>
    <row r="55" spans="1:25" ht="15.95" customHeight="1" x14ac:dyDescent="0.25">
      <c r="A55" s="680"/>
      <c r="B55" s="225" t="s">
        <v>8</v>
      </c>
      <c r="C55" s="120">
        <v>0</v>
      </c>
      <c r="D55" s="499">
        <v>0</v>
      </c>
      <c r="E55" s="120">
        <v>0</v>
      </c>
      <c r="F55" s="120">
        <v>0</v>
      </c>
      <c r="G55" s="120">
        <v>0</v>
      </c>
      <c r="H55" s="120">
        <v>0</v>
      </c>
      <c r="I55" s="120">
        <v>0</v>
      </c>
      <c r="J55" s="120">
        <v>0</v>
      </c>
      <c r="K55" s="120">
        <v>0</v>
      </c>
      <c r="L55" s="120">
        <v>0</v>
      </c>
      <c r="M55" s="120">
        <v>0</v>
      </c>
      <c r="N55" s="120">
        <v>0</v>
      </c>
      <c r="O55" s="500">
        <v>0</v>
      </c>
      <c r="P55" s="500">
        <v>0</v>
      </c>
      <c r="Q55" s="500">
        <v>0</v>
      </c>
      <c r="R55" s="500">
        <v>0</v>
      </c>
      <c r="S55" s="500">
        <v>0</v>
      </c>
      <c r="T55" s="500">
        <v>0</v>
      </c>
      <c r="U55" s="226">
        <f t="shared" si="10"/>
        <v>0</v>
      </c>
      <c r="W55" s="3"/>
      <c r="Y55" s="129"/>
    </row>
    <row r="56" spans="1:25" ht="15.95" customHeight="1" thickBot="1" x14ac:dyDescent="0.3">
      <c r="A56" s="681"/>
      <c r="B56" s="513" t="s">
        <v>40</v>
      </c>
      <c r="C56" s="502">
        <v>0</v>
      </c>
      <c r="D56" s="503">
        <v>0</v>
      </c>
      <c r="E56" s="502">
        <v>0</v>
      </c>
      <c r="F56" s="502">
        <v>0</v>
      </c>
      <c r="G56" s="502">
        <v>0</v>
      </c>
      <c r="H56" s="502">
        <v>0</v>
      </c>
      <c r="I56" s="502">
        <v>0</v>
      </c>
      <c r="J56" s="502">
        <v>0</v>
      </c>
      <c r="K56" s="502">
        <v>0</v>
      </c>
      <c r="L56" s="502">
        <v>0</v>
      </c>
      <c r="M56" s="502">
        <v>0</v>
      </c>
      <c r="N56" s="504">
        <v>0</v>
      </c>
      <c r="O56" s="505">
        <v>0</v>
      </c>
      <c r="P56" s="505">
        <v>0</v>
      </c>
      <c r="Q56" s="505">
        <v>0</v>
      </c>
      <c r="R56" s="505">
        <v>0</v>
      </c>
      <c r="S56" s="505">
        <v>0</v>
      </c>
      <c r="T56" s="502">
        <v>0</v>
      </c>
      <c r="U56" s="227">
        <f t="shared" si="10"/>
        <v>0</v>
      </c>
      <c r="V56" s="374">
        <f>SUM(U46:U56)</f>
        <v>0</v>
      </c>
      <c r="W56" s="3"/>
      <c r="Y56" s="129"/>
    </row>
    <row r="57" spans="1:25" ht="15.95" customHeight="1" thickBot="1" x14ac:dyDescent="0.4">
      <c r="A57" s="54"/>
      <c r="B57" s="514" t="s">
        <v>41</v>
      </c>
      <c r="C57" s="507">
        <f t="shared" ref="C57:T57" si="11">SUM(C46:C56)</f>
        <v>0</v>
      </c>
      <c r="D57" s="508">
        <f t="shared" si="11"/>
        <v>0</v>
      </c>
      <c r="E57" s="507">
        <f t="shared" si="11"/>
        <v>0</v>
      </c>
      <c r="F57" s="507">
        <f t="shared" si="11"/>
        <v>0</v>
      </c>
      <c r="G57" s="199">
        <f t="shared" si="11"/>
        <v>0</v>
      </c>
      <c r="H57" s="199">
        <f t="shared" si="11"/>
        <v>0</v>
      </c>
      <c r="I57" s="199">
        <f t="shared" si="11"/>
        <v>0</v>
      </c>
      <c r="J57" s="199">
        <f t="shared" si="11"/>
        <v>0</v>
      </c>
      <c r="K57" s="199">
        <f t="shared" si="11"/>
        <v>0</v>
      </c>
      <c r="L57" s="199">
        <f t="shared" si="11"/>
        <v>0</v>
      </c>
      <c r="M57" s="199">
        <f t="shared" si="11"/>
        <v>0</v>
      </c>
      <c r="N57" s="199">
        <f t="shared" si="11"/>
        <v>0</v>
      </c>
      <c r="O57" s="199">
        <f t="shared" si="11"/>
        <v>0</v>
      </c>
      <c r="P57" s="199">
        <f t="shared" si="11"/>
        <v>0</v>
      </c>
      <c r="Q57" s="199">
        <f t="shared" si="11"/>
        <v>0</v>
      </c>
      <c r="R57" s="199">
        <f t="shared" si="11"/>
        <v>0</v>
      </c>
      <c r="S57" s="199">
        <f t="shared" si="11"/>
        <v>0</v>
      </c>
      <c r="T57" s="199">
        <f t="shared" si="11"/>
        <v>0</v>
      </c>
      <c r="U57" s="509">
        <f t="shared" si="10"/>
        <v>0</v>
      </c>
      <c r="V57" s="396" t="str">
        <f>IF(U57=V56,"ok","ERROR")</f>
        <v>ok</v>
      </c>
      <c r="W57" s="3"/>
      <c r="Y57" s="129"/>
    </row>
    <row r="58" spans="1:25" ht="15.95" customHeight="1" thickBot="1" x14ac:dyDescent="0.4">
      <c r="A58" s="54"/>
      <c r="D58" s="68"/>
      <c r="Y58" s="129"/>
    </row>
    <row r="59" spans="1:25" ht="15.95" customHeight="1" thickBot="1" x14ac:dyDescent="0.4">
      <c r="A59" s="54"/>
      <c r="B59" s="193" t="s">
        <v>34</v>
      </c>
      <c r="C59" s="375">
        <f>C$3</f>
        <v>45658</v>
      </c>
      <c r="D59" s="530">
        <f t="shared" ref="D59:T59" si="12">D$3</f>
        <v>45689</v>
      </c>
      <c r="E59" s="375">
        <f t="shared" si="12"/>
        <v>45717</v>
      </c>
      <c r="F59" s="375">
        <f t="shared" si="12"/>
        <v>45748</v>
      </c>
      <c r="G59" s="375">
        <f t="shared" si="12"/>
        <v>45778</v>
      </c>
      <c r="H59" s="375">
        <f t="shared" si="12"/>
        <v>45809</v>
      </c>
      <c r="I59" s="375">
        <f t="shared" si="12"/>
        <v>45839</v>
      </c>
      <c r="J59" s="375">
        <f t="shared" si="12"/>
        <v>45870</v>
      </c>
      <c r="K59" s="375">
        <f t="shared" si="12"/>
        <v>45901</v>
      </c>
      <c r="L59" s="375">
        <f t="shared" si="12"/>
        <v>45931</v>
      </c>
      <c r="M59" s="375">
        <f t="shared" si="12"/>
        <v>45962</v>
      </c>
      <c r="N59" s="376">
        <f t="shared" si="12"/>
        <v>45992</v>
      </c>
      <c r="O59" s="376">
        <f t="shared" si="12"/>
        <v>46023</v>
      </c>
      <c r="P59" s="376">
        <f t="shared" si="12"/>
        <v>46054</v>
      </c>
      <c r="Q59" s="376">
        <f t="shared" si="12"/>
        <v>46082</v>
      </c>
      <c r="R59" s="376">
        <f t="shared" si="12"/>
        <v>46113</v>
      </c>
      <c r="S59" s="376">
        <f t="shared" si="12"/>
        <v>46143</v>
      </c>
      <c r="T59" s="376">
        <f t="shared" si="12"/>
        <v>46174</v>
      </c>
      <c r="U59" s="397" t="s">
        <v>32</v>
      </c>
      <c r="Y59" s="129"/>
    </row>
    <row r="60" spans="1:25" ht="15.95" customHeight="1" x14ac:dyDescent="0.25">
      <c r="A60" s="665" t="s">
        <v>44</v>
      </c>
      <c r="B60" s="312" t="s">
        <v>0</v>
      </c>
      <c r="C60" s="194">
        <v>0</v>
      </c>
      <c r="D60" s="378">
        <v>0</v>
      </c>
      <c r="E60" s="194">
        <v>0</v>
      </c>
      <c r="F60" s="194">
        <v>0</v>
      </c>
      <c r="G60" s="194">
        <v>11076.24</v>
      </c>
      <c r="H60" s="194">
        <v>0</v>
      </c>
      <c r="I60" s="194">
        <v>0</v>
      </c>
      <c r="J60" s="194">
        <v>0</v>
      </c>
      <c r="K60" s="194">
        <v>31752</v>
      </c>
      <c r="L60" s="194">
        <v>3278</v>
      </c>
      <c r="M60" s="612">
        <f>'Forecast Inputs'!D51</f>
        <v>13605.684765410742</v>
      </c>
      <c r="N60" s="612">
        <f>'Forecast Inputs'!E51</f>
        <v>13157.797787431306</v>
      </c>
      <c r="O60" s="380">
        <v>0</v>
      </c>
      <c r="P60" s="380">
        <v>0</v>
      </c>
      <c r="Q60" s="380">
        <v>0</v>
      </c>
      <c r="R60" s="380">
        <v>0</v>
      </c>
      <c r="S60" s="380">
        <v>0</v>
      </c>
      <c r="T60" s="380">
        <v>0</v>
      </c>
      <c r="U60" s="381">
        <f>SUM(C60:T60)</f>
        <v>72869.722552842039</v>
      </c>
      <c r="W60" s="3"/>
      <c r="Y60" s="129"/>
    </row>
    <row r="61" spans="1:25" ht="15.95" customHeight="1" x14ac:dyDescent="0.25">
      <c r="A61" s="666"/>
      <c r="B61" s="7" t="s">
        <v>1</v>
      </c>
      <c r="C61" s="66">
        <v>0</v>
      </c>
      <c r="D61" s="223">
        <v>0</v>
      </c>
      <c r="E61" s="66">
        <v>0</v>
      </c>
      <c r="F61" s="66">
        <v>0</v>
      </c>
      <c r="G61" s="66">
        <v>0</v>
      </c>
      <c r="H61" s="66">
        <v>0</v>
      </c>
      <c r="I61" s="66">
        <v>38585.699999999997</v>
      </c>
      <c r="J61" s="66">
        <v>55570.59</v>
      </c>
      <c r="K61" s="66">
        <v>280463.21999999997</v>
      </c>
      <c r="L61" s="66">
        <v>752840.16</v>
      </c>
      <c r="M61" s="613">
        <f>'Forecast Inputs'!D52</f>
        <v>332706.82787696458</v>
      </c>
      <c r="N61" s="613">
        <f>'Forecast Inputs'!E52</f>
        <v>321754.41656799661</v>
      </c>
      <c r="O61" s="383">
        <v>0</v>
      </c>
      <c r="P61" s="383">
        <v>0</v>
      </c>
      <c r="Q61" s="383">
        <v>0</v>
      </c>
      <c r="R61" s="383">
        <v>0</v>
      </c>
      <c r="S61" s="383">
        <v>0</v>
      </c>
      <c r="T61" s="383">
        <v>0</v>
      </c>
      <c r="U61" s="52">
        <f t="shared" ref="U61:U71" si="13">SUM(C61:T61)</f>
        <v>1781920.9144449611</v>
      </c>
      <c r="W61" s="3"/>
      <c r="Y61" s="129"/>
    </row>
    <row r="62" spans="1:25" ht="15.95" customHeight="1" x14ac:dyDescent="0.25">
      <c r="A62" s="666"/>
      <c r="B62" s="6" t="s">
        <v>2</v>
      </c>
      <c r="C62" s="66">
        <v>0</v>
      </c>
      <c r="D62" s="223">
        <v>0</v>
      </c>
      <c r="E62" s="66">
        <v>0</v>
      </c>
      <c r="F62" s="66">
        <v>0</v>
      </c>
      <c r="G62" s="66">
        <v>0</v>
      </c>
      <c r="H62" s="66">
        <v>0</v>
      </c>
      <c r="I62" s="66">
        <v>0</v>
      </c>
      <c r="J62" s="66">
        <v>0</v>
      </c>
      <c r="K62" s="66">
        <v>0</v>
      </c>
      <c r="L62" s="66">
        <v>0</v>
      </c>
      <c r="M62" s="613">
        <f>'Forecast Inputs'!D53</f>
        <v>0</v>
      </c>
      <c r="N62" s="613">
        <f>'Forecast Inputs'!E53</f>
        <v>0</v>
      </c>
      <c r="O62" s="383">
        <v>0</v>
      </c>
      <c r="P62" s="383">
        <v>0</v>
      </c>
      <c r="Q62" s="383">
        <v>0</v>
      </c>
      <c r="R62" s="383">
        <v>0</v>
      </c>
      <c r="S62" s="383">
        <v>0</v>
      </c>
      <c r="T62" s="383">
        <v>0</v>
      </c>
      <c r="U62" s="52">
        <f t="shared" si="13"/>
        <v>0</v>
      </c>
      <c r="W62" s="3"/>
      <c r="Y62" s="129"/>
    </row>
    <row r="63" spans="1:25" ht="15.95" customHeight="1" x14ac:dyDescent="0.25">
      <c r="A63" s="666"/>
      <c r="B63" s="6" t="s">
        <v>9</v>
      </c>
      <c r="C63" s="66">
        <v>0</v>
      </c>
      <c r="D63" s="223">
        <v>0</v>
      </c>
      <c r="E63" s="66">
        <v>0</v>
      </c>
      <c r="F63" s="66">
        <v>0</v>
      </c>
      <c r="G63" s="66">
        <v>0</v>
      </c>
      <c r="H63" s="66">
        <v>0</v>
      </c>
      <c r="I63" s="66">
        <v>168199.86</v>
      </c>
      <c r="J63" s="66">
        <v>59764.74</v>
      </c>
      <c r="K63" s="66">
        <v>966844.88</v>
      </c>
      <c r="L63" s="66">
        <v>2229690.54</v>
      </c>
      <c r="M63" s="613">
        <f>'Forecast Inputs'!D54</f>
        <v>1010550.1500721546</v>
      </c>
      <c r="N63" s="613">
        <f>'Forecast Inputs'!E54</f>
        <v>977283.74263905408</v>
      </c>
      <c r="O63" s="383">
        <v>0</v>
      </c>
      <c r="P63" s="383">
        <v>0</v>
      </c>
      <c r="Q63" s="383">
        <v>0</v>
      </c>
      <c r="R63" s="383">
        <v>0</v>
      </c>
      <c r="S63" s="383">
        <v>0</v>
      </c>
      <c r="T63" s="383">
        <v>0</v>
      </c>
      <c r="U63" s="52">
        <f t="shared" si="13"/>
        <v>5412333.9127112087</v>
      </c>
      <c r="W63" s="3"/>
      <c r="Y63" s="129"/>
    </row>
    <row r="64" spans="1:25" ht="15.95" customHeight="1" x14ac:dyDescent="0.25">
      <c r="A64" s="666"/>
      <c r="B64" s="7" t="s">
        <v>3</v>
      </c>
      <c r="C64" s="66">
        <v>0</v>
      </c>
      <c r="D64" s="223">
        <v>648878.31000000006</v>
      </c>
      <c r="E64" s="66">
        <v>0</v>
      </c>
      <c r="F64" s="66">
        <v>708876.9</v>
      </c>
      <c r="G64" s="66">
        <v>583252.09</v>
      </c>
      <c r="H64" s="66">
        <v>79484.44</v>
      </c>
      <c r="I64" s="66">
        <v>33133.46</v>
      </c>
      <c r="J64" s="66">
        <v>1158.18</v>
      </c>
      <c r="K64" s="66">
        <v>75269.58</v>
      </c>
      <c r="L64" s="66">
        <v>-1812795.76</v>
      </c>
      <c r="M64" s="613">
        <f>'Forecast Inputs'!D55</f>
        <v>93620.764841306984</v>
      </c>
      <c r="N64" s="613">
        <f>'Forecast Inputs'!E55</f>
        <v>90538.852966684004</v>
      </c>
      <c r="O64" s="383">
        <v>0</v>
      </c>
      <c r="P64" s="383">
        <v>0</v>
      </c>
      <c r="Q64" s="383">
        <v>0</v>
      </c>
      <c r="R64" s="383">
        <v>0</v>
      </c>
      <c r="S64" s="383">
        <v>0</v>
      </c>
      <c r="T64" s="383">
        <v>0</v>
      </c>
      <c r="U64" s="52">
        <f t="shared" si="13"/>
        <v>501416.81780799048</v>
      </c>
      <c r="W64" s="3"/>
      <c r="Y64" s="129"/>
    </row>
    <row r="65" spans="1:25" ht="15.95" customHeight="1" x14ac:dyDescent="0.25">
      <c r="A65" s="666"/>
      <c r="B65" s="6" t="s">
        <v>4</v>
      </c>
      <c r="C65" s="66">
        <v>0</v>
      </c>
      <c r="D65" s="223">
        <v>2265</v>
      </c>
      <c r="E65" s="66">
        <v>0</v>
      </c>
      <c r="F65" s="66">
        <v>6927.8</v>
      </c>
      <c r="G65" s="66">
        <v>565.95000000000005</v>
      </c>
      <c r="H65" s="66">
        <v>5069.8999999999996</v>
      </c>
      <c r="I65" s="66">
        <v>14983.12</v>
      </c>
      <c r="J65" s="66">
        <v>0</v>
      </c>
      <c r="K65" s="66">
        <v>0</v>
      </c>
      <c r="L65" s="66">
        <v>0</v>
      </c>
      <c r="M65" s="613">
        <f>'Forecast Inputs'!D56</f>
        <v>8797.2809085913104</v>
      </c>
      <c r="N65" s="613">
        <f>'Forecast Inputs'!E56</f>
        <v>8507.6822865063605</v>
      </c>
      <c r="O65" s="383">
        <v>0</v>
      </c>
      <c r="P65" s="383">
        <v>0</v>
      </c>
      <c r="Q65" s="383">
        <v>0</v>
      </c>
      <c r="R65" s="383">
        <v>0</v>
      </c>
      <c r="S65" s="383">
        <v>0</v>
      </c>
      <c r="T65" s="383">
        <v>0</v>
      </c>
      <c r="U65" s="52">
        <f t="shared" si="13"/>
        <v>47116.733195097666</v>
      </c>
      <c r="W65" s="3"/>
      <c r="Y65" s="129"/>
    </row>
    <row r="66" spans="1:25" ht="15.95" customHeight="1" x14ac:dyDescent="0.25">
      <c r="A66" s="666"/>
      <c r="B66" s="6" t="s">
        <v>5</v>
      </c>
      <c r="C66" s="66">
        <v>0</v>
      </c>
      <c r="D66" s="223">
        <v>0</v>
      </c>
      <c r="E66" s="66">
        <v>0</v>
      </c>
      <c r="F66" s="66">
        <v>0</v>
      </c>
      <c r="G66" s="66">
        <v>0</v>
      </c>
      <c r="H66" s="66">
        <v>0</v>
      </c>
      <c r="I66" s="66">
        <v>0</v>
      </c>
      <c r="J66" s="66">
        <v>0</v>
      </c>
      <c r="K66" s="66">
        <v>0</v>
      </c>
      <c r="L66" s="66">
        <v>0</v>
      </c>
      <c r="M66" s="613">
        <f>'Forecast Inputs'!D57</f>
        <v>0</v>
      </c>
      <c r="N66" s="613">
        <f>'Forecast Inputs'!E57</f>
        <v>0</v>
      </c>
      <c r="O66" s="383">
        <v>0</v>
      </c>
      <c r="P66" s="383">
        <v>0</v>
      </c>
      <c r="Q66" s="383">
        <v>0</v>
      </c>
      <c r="R66" s="383">
        <v>0</v>
      </c>
      <c r="S66" s="383">
        <v>0</v>
      </c>
      <c r="T66" s="383">
        <v>0</v>
      </c>
      <c r="U66" s="52">
        <f t="shared" si="13"/>
        <v>0</v>
      </c>
      <c r="W66" s="3"/>
      <c r="Y66" s="129"/>
    </row>
    <row r="67" spans="1:25" ht="15.95" customHeight="1" x14ac:dyDescent="0.25">
      <c r="A67" s="666"/>
      <c r="B67" s="6" t="s">
        <v>6</v>
      </c>
      <c r="C67" s="66">
        <v>0</v>
      </c>
      <c r="D67" s="223">
        <v>0</v>
      </c>
      <c r="E67" s="66">
        <v>0</v>
      </c>
      <c r="F67" s="66">
        <v>0</v>
      </c>
      <c r="G67" s="66">
        <v>0</v>
      </c>
      <c r="H67" s="66">
        <v>0</v>
      </c>
      <c r="I67" s="66">
        <v>0</v>
      </c>
      <c r="J67" s="66">
        <v>0</v>
      </c>
      <c r="K67" s="66">
        <v>0</v>
      </c>
      <c r="L67" s="66">
        <v>0</v>
      </c>
      <c r="M67" s="613">
        <f>'Forecast Inputs'!D58</f>
        <v>0</v>
      </c>
      <c r="N67" s="613">
        <f>'Forecast Inputs'!E58</f>
        <v>0</v>
      </c>
      <c r="O67" s="383">
        <v>0</v>
      </c>
      <c r="P67" s="383">
        <v>0</v>
      </c>
      <c r="Q67" s="383">
        <v>0</v>
      </c>
      <c r="R67" s="383">
        <v>0</v>
      </c>
      <c r="S67" s="383">
        <v>0</v>
      </c>
      <c r="T67" s="383">
        <v>0</v>
      </c>
      <c r="U67" s="52">
        <f t="shared" si="13"/>
        <v>0</v>
      </c>
      <c r="W67" s="3"/>
      <c r="Y67" s="129"/>
    </row>
    <row r="68" spans="1:25" ht="15.95" customHeight="1" x14ac:dyDescent="0.25">
      <c r="A68" s="666"/>
      <c r="B68" s="6" t="s">
        <v>7</v>
      </c>
      <c r="C68" s="66">
        <v>0</v>
      </c>
      <c r="D68" s="223">
        <v>0</v>
      </c>
      <c r="E68" s="66">
        <v>0</v>
      </c>
      <c r="F68" s="66">
        <v>0</v>
      </c>
      <c r="G68" s="66">
        <v>0</v>
      </c>
      <c r="H68" s="66">
        <v>0</v>
      </c>
      <c r="I68" s="66">
        <v>0</v>
      </c>
      <c r="J68" s="66">
        <v>0</v>
      </c>
      <c r="K68" s="66">
        <v>0</v>
      </c>
      <c r="L68" s="66">
        <v>0</v>
      </c>
      <c r="M68" s="613">
        <f>'Forecast Inputs'!D59</f>
        <v>0</v>
      </c>
      <c r="N68" s="613">
        <f>'Forecast Inputs'!E59</f>
        <v>0</v>
      </c>
      <c r="O68" s="383">
        <v>0</v>
      </c>
      <c r="P68" s="383">
        <v>0</v>
      </c>
      <c r="Q68" s="383">
        <v>0</v>
      </c>
      <c r="R68" s="383">
        <v>0</v>
      </c>
      <c r="S68" s="383">
        <v>0</v>
      </c>
      <c r="T68" s="383">
        <v>0</v>
      </c>
      <c r="U68" s="52">
        <f t="shared" si="13"/>
        <v>0</v>
      </c>
      <c r="W68" s="3"/>
      <c r="Y68" s="129"/>
    </row>
    <row r="69" spans="1:25" ht="15.95" customHeight="1" x14ac:dyDescent="0.25">
      <c r="A69" s="666"/>
      <c r="B69" s="6" t="s">
        <v>8</v>
      </c>
      <c r="C69" s="66">
        <v>0</v>
      </c>
      <c r="D69" s="223">
        <v>0</v>
      </c>
      <c r="E69" s="66">
        <v>0</v>
      </c>
      <c r="F69" s="66">
        <v>30317.29</v>
      </c>
      <c r="G69" s="66">
        <v>0</v>
      </c>
      <c r="H69" s="66">
        <v>0</v>
      </c>
      <c r="I69" s="66">
        <v>0</v>
      </c>
      <c r="J69" s="66">
        <v>0</v>
      </c>
      <c r="K69" s="66">
        <v>0</v>
      </c>
      <c r="L69" s="66">
        <v>0</v>
      </c>
      <c r="M69" s="613">
        <f>'Forecast Inputs'!D60</f>
        <v>8946.4569368818502</v>
      </c>
      <c r="N69" s="613">
        <f>'Forecast Inputs'!E60</f>
        <v>8651.9475733200816</v>
      </c>
      <c r="O69" s="383">
        <v>0</v>
      </c>
      <c r="P69" s="383">
        <v>0</v>
      </c>
      <c r="Q69" s="383">
        <v>0</v>
      </c>
      <c r="R69" s="383">
        <v>0</v>
      </c>
      <c r="S69" s="383">
        <v>0</v>
      </c>
      <c r="T69" s="383">
        <v>0</v>
      </c>
      <c r="U69" s="52">
        <f t="shared" si="13"/>
        <v>47915.694510201931</v>
      </c>
      <c r="W69" s="3"/>
      <c r="Y69" s="129"/>
    </row>
    <row r="70" spans="1:25" ht="15.95" customHeight="1" thickBot="1" x14ac:dyDescent="0.3">
      <c r="A70" s="667"/>
      <c r="B70" s="398" t="s">
        <v>40</v>
      </c>
      <c r="C70" s="385">
        <v>0</v>
      </c>
      <c r="D70" s="386">
        <v>0</v>
      </c>
      <c r="E70" s="385">
        <v>0</v>
      </c>
      <c r="F70" s="385">
        <v>0</v>
      </c>
      <c r="G70" s="385">
        <v>0</v>
      </c>
      <c r="H70" s="385">
        <v>0</v>
      </c>
      <c r="I70" s="385">
        <v>0</v>
      </c>
      <c r="J70" s="385">
        <v>0</v>
      </c>
      <c r="K70" s="385">
        <v>0</v>
      </c>
      <c r="L70" s="385">
        <v>0</v>
      </c>
      <c r="M70" s="614">
        <f>'Forecast Inputs'!D61</f>
        <v>0</v>
      </c>
      <c r="N70" s="615">
        <f>'Forecast Inputs'!E61</f>
        <v>0</v>
      </c>
      <c r="O70" s="388">
        <v>0</v>
      </c>
      <c r="P70" s="388">
        <v>0</v>
      </c>
      <c r="Q70" s="388">
        <v>0</v>
      </c>
      <c r="R70" s="388">
        <v>0</v>
      </c>
      <c r="S70" s="388">
        <v>0</v>
      </c>
      <c r="T70" s="389">
        <v>0</v>
      </c>
      <c r="U70" s="390">
        <f t="shared" si="13"/>
        <v>0</v>
      </c>
      <c r="V70" s="374">
        <f>SUM(U60:U70)</f>
        <v>7863573.795222302</v>
      </c>
      <c r="W70" s="3"/>
      <c r="Y70" s="129"/>
    </row>
    <row r="71" spans="1:25" ht="15.95" customHeight="1" thickBot="1" x14ac:dyDescent="0.4">
      <c r="A71" s="54"/>
      <c r="B71" s="314" t="s">
        <v>41</v>
      </c>
      <c r="C71" s="392">
        <f t="shared" ref="C71:T71" si="14">SUM(C60:C70)</f>
        <v>0</v>
      </c>
      <c r="D71" s="393">
        <f t="shared" si="14"/>
        <v>651143.31000000006</v>
      </c>
      <c r="E71" s="392">
        <f t="shared" si="14"/>
        <v>0</v>
      </c>
      <c r="F71" s="392">
        <f t="shared" si="14"/>
        <v>746121.99000000011</v>
      </c>
      <c r="G71" s="196">
        <f t="shared" si="14"/>
        <v>594894.27999999991</v>
      </c>
      <c r="H71" s="196">
        <f t="shared" si="14"/>
        <v>84554.34</v>
      </c>
      <c r="I71" s="196">
        <f t="shared" si="14"/>
        <v>254902.13999999998</v>
      </c>
      <c r="J71" s="196">
        <f t="shared" si="14"/>
        <v>116493.50999999998</v>
      </c>
      <c r="K71" s="196">
        <f t="shared" si="14"/>
        <v>1354329.6800000002</v>
      </c>
      <c r="L71" s="196">
        <f t="shared" si="14"/>
        <v>1173012.9400000002</v>
      </c>
      <c r="M71" s="196">
        <f t="shared" si="14"/>
        <v>1468227.16540131</v>
      </c>
      <c r="N71" s="394">
        <f t="shared" si="14"/>
        <v>1419894.4398209921</v>
      </c>
      <c r="O71" s="394">
        <f t="shared" si="14"/>
        <v>0</v>
      </c>
      <c r="P71" s="394">
        <f t="shared" si="14"/>
        <v>0</v>
      </c>
      <c r="Q71" s="394">
        <f t="shared" si="14"/>
        <v>0</v>
      </c>
      <c r="R71" s="394">
        <f t="shared" si="14"/>
        <v>0</v>
      </c>
      <c r="S71" s="394">
        <f t="shared" si="14"/>
        <v>0</v>
      </c>
      <c r="T71" s="394">
        <f t="shared" si="14"/>
        <v>0</v>
      </c>
      <c r="U71" s="395">
        <f t="shared" si="13"/>
        <v>7863573.795222302</v>
      </c>
      <c r="V71" s="396" t="str">
        <f>IF(U71=V70,"ok","ERROR")</f>
        <v>ok</v>
      </c>
      <c r="W71" s="3"/>
      <c r="Y71" s="129"/>
    </row>
    <row r="72" spans="1:25" ht="15.95" customHeight="1" thickBot="1" x14ac:dyDescent="0.4">
      <c r="A72" s="54"/>
      <c r="D72" s="68"/>
      <c r="Y72" s="129"/>
    </row>
    <row r="73" spans="1:25" ht="15.95" customHeight="1" thickBot="1" x14ac:dyDescent="0.4">
      <c r="A73" s="54"/>
      <c r="B73" s="193" t="s">
        <v>34</v>
      </c>
      <c r="C73" s="375">
        <f>C$3</f>
        <v>45658</v>
      </c>
      <c r="D73" s="530">
        <f t="shared" ref="D73:T73" si="15">D$3</f>
        <v>45689</v>
      </c>
      <c r="E73" s="375">
        <f t="shared" si="15"/>
        <v>45717</v>
      </c>
      <c r="F73" s="375">
        <f t="shared" si="15"/>
        <v>45748</v>
      </c>
      <c r="G73" s="375">
        <f t="shared" si="15"/>
        <v>45778</v>
      </c>
      <c r="H73" s="375">
        <f t="shared" si="15"/>
        <v>45809</v>
      </c>
      <c r="I73" s="375">
        <f t="shared" si="15"/>
        <v>45839</v>
      </c>
      <c r="J73" s="375">
        <f t="shared" si="15"/>
        <v>45870</v>
      </c>
      <c r="K73" s="375">
        <f t="shared" si="15"/>
        <v>45901</v>
      </c>
      <c r="L73" s="375">
        <f t="shared" si="15"/>
        <v>45931</v>
      </c>
      <c r="M73" s="375">
        <f t="shared" si="15"/>
        <v>45962</v>
      </c>
      <c r="N73" s="376">
        <f t="shared" si="15"/>
        <v>45992</v>
      </c>
      <c r="O73" s="376">
        <f t="shared" si="15"/>
        <v>46023</v>
      </c>
      <c r="P73" s="376">
        <f t="shared" si="15"/>
        <v>46054</v>
      </c>
      <c r="Q73" s="376">
        <f t="shared" si="15"/>
        <v>46082</v>
      </c>
      <c r="R73" s="376">
        <f t="shared" si="15"/>
        <v>46113</v>
      </c>
      <c r="S73" s="376">
        <f t="shared" si="15"/>
        <v>46143</v>
      </c>
      <c r="T73" s="376">
        <f t="shared" si="15"/>
        <v>46174</v>
      </c>
      <c r="U73" s="397" t="s">
        <v>32</v>
      </c>
      <c r="Y73" s="129"/>
    </row>
    <row r="74" spans="1:25" ht="15.95" customHeight="1" x14ac:dyDescent="0.25">
      <c r="A74" s="665" t="s">
        <v>43</v>
      </c>
      <c r="B74" s="312" t="s">
        <v>0</v>
      </c>
      <c r="C74" s="194">
        <v>0</v>
      </c>
      <c r="D74" s="378">
        <v>0</v>
      </c>
      <c r="E74" s="194">
        <v>0</v>
      </c>
      <c r="F74" s="194">
        <v>420</v>
      </c>
      <c r="G74" s="194">
        <v>416.28</v>
      </c>
      <c r="H74" s="194">
        <v>0</v>
      </c>
      <c r="I74" s="194">
        <v>2855.62</v>
      </c>
      <c r="J74" s="194">
        <v>2545</v>
      </c>
      <c r="K74" s="194">
        <v>811.8</v>
      </c>
      <c r="L74" s="194">
        <v>1253.2</v>
      </c>
      <c r="M74" s="612">
        <f>'Forecast Inputs'!D66</f>
        <v>534.3613838789305</v>
      </c>
      <c r="N74" s="612">
        <f>'Forecast Inputs'!E66</f>
        <v>512.30106623308075</v>
      </c>
      <c r="O74" s="380">
        <v>0</v>
      </c>
      <c r="P74" s="380">
        <v>0</v>
      </c>
      <c r="Q74" s="380">
        <v>0</v>
      </c>
      <c r="R74" s="380">
        <v>0</v>
      </c>
      <c r="S74" s="380">
        <v>0</v>
      </c>
      <c r="T74" s="380">
        <v>0</v>
      </c>
      <c r="U74" s="381">
        <f>SUM(C74:T74)</f>
        <v>9348.562450112011</v>
      </c>
      <c r="W74" s="3"/>
      <c r="Y74" s="129"/>
    </row>
    <row r="75" spans="1:25" ht="15.95" customHeight="1" x14ac:dyDescent="0.25">
      <c r="A75" s="666"/>
      <c r="B75" s="7" t="s">
        <v>1</v>
      </c>
      <c r="C75" s="66">
        <v>0</v>
      </c>
      <c r="D75" s="223">
        <v>0</v>
      </c>
      <c r="E75" s="66">
        <v>3065.7</v>
      </c>
      <c r="F75" s="66">
        <v>26642.59</v>
      </c>
      <c r="G75" s="66">
        <v>18656.88</v>
      </c>
      <c r="H75" s="66">
        <v>34211.15</v>
      </c>
      <c r="I75" s="66">
        <v>25611.97</v>
      </c>
      <c r="J75" s="66">
        <v>87448.7</v>
      </c>
      <c r="K75" s="66">
        <v>52373.79</v>
      </c>
      <c r="L75" s="66">
        <v>52150.63</v>
      </c>
      <c r="M75" s="613">
        <f>'Forecast Inputs'!D67</f>
        <v>19320.235901980392</v>
      </c>
      <c r="N75" s="613">
        <f>'Forecast Inputs'!E67</f>
        <v>18522.628601287044</v>
      </c>
      <c r="O75" s="383">
        <v>0</v>
      </c>
      <c r="P75" s="383">
        <v>0</v>
      </c>
      <c r="Q75" s="383">
        <v>0</v>
      </c>
      <c r="R75" s="383">
        <v>0</v>
      </c>
      <c r="S75" s="383">
        <v>0</v>
      </c>
      <c r="T75" s="383">
        <v>0</v>
      </c>
      <c r="U75" s="52">
        <f t="shared" ref="U75:U85" si="16">SUM(C75:T75)</f>
        <v>338004.27450326737</v>
      </c>
      <c r="W75" s="3"/>
      <c r="Y75" s="129"/>
    </row>
    <row r="76" spans="1:25" ht="15.95" customHeight="1" x14ac:dyDescent="0.25">
      <c r="A76" s="666"/>
      <c r="B76" s="6" t="s">
        <v>2</v>
      </c>
      <c r="C76" s="66">
        <v>0</v>
      </c>
      <c r="D76" s="223">
        <v>0</v>
      </c>
      <c r="E76" s="66">
        <v>0</v>
      </c>
      <c r="F76" s="66">
        <v>0</v>
      </c>
      <c r="G76" s="66">
        <v>0</v>
      </c>
      <c r="H76" s="66">
        <v>0</v>
      </c>
      <c r="I76" s="66">
        <v>0</v>
      </c>
      <c r="J76" s="66">
        <v>0</v>
      </c>
      <c r="K76" s="66">
        <v>0</v>
      </c>
      <c r="L76" s="66">
        <v>0</v>
      </c>
      <c r="M76" s="613">
        <f>'Forecast Inputs'!D68</f>
        <v>0</v>
      </c>
      <c r="N76" s="613">
        <f>'Forecast Inputs'!E68</f>
        <v>0</v>
      </c>
      <c r="O76" s="383">
        <v>0</v>
      </c>
      <c r="P76" s="383">
        <v>0</v>
      </c>
      <c r="Q76" s="383">
        <v>0</v>
      </c>
      <c r="R76" s="383">
        <v>0</v>
      </c>
      <c r="S76" s="383">
        <v>0</v>
      </c>
      <c r="T76" s="383">
        <v>0</v>
      </c>
      <c r="U76" s="52">
        <f t="shared" si="16"/>
        <v>0</v>
      </c>
      <c r="W76" s="3"/>
      <c r="Y76" s="129"/>
    </row>
    <row r="77" spans="1:25" ht="15.95" customHeight="1" x14ac:dyDescent="0.25">
      <c r="A77" s="666"/>
      <c r="B77" s="6" t="s">
        <v>9</v>
      </c>
      <c r="C77" s="66">
        <v>0</v>
      </c>
      <c r="D77" s="223">
        <v>0</v>
      </c>
      <c r="E77" s="66">
        <v>0</v>
      </c>
      <c r="F77" s="66">
        <v>8346.27</v>
      </c>
      <c r="G77" s="66">
        <v>0</v>
      </c>
      <c r="H77" s="66">
        <v>16692.54</v>
      </c>
      <c r="I77" s="66">
        <v>41731.35</v>
      </c>
      <c r="J77" s="66">
        <v>58423.89</v>
      </c>
      <c r="K77" s="66">
        <v>1647.3</v>
      </c>
      <c r="L77" s="66">
        <v>8346.27</v>
      </c>
      <c r="M77" s="613">
        <f>'Forecast Inputs'!D69</f>
        <v>8701.5073304302605</v>
      </c>
      <c r="N77" s="613">
        <f>'Forecast Inputs'!E69</f>
        <v>8342.2784985982198</v>
      </c>
      <c r="O77" s="383">
        <v>0</v>
      </c>
      <c r="P77" s="383">
        <v>0</v>
      </c>
      <c r="Q77" s="383">
        <v>0</v>
      </c>
      <c r="R77" s="383">
        <v>0</v>
      </c>
      <c r="S77" s="383">
        <v>0</v>
      </c>
      <c r="T77" s="383">
        <v>0</v>
      </c>
      <c r="U77" s="52">
        <f t="shared" si="16"/>
        <v>152231.40582902849</v>
      </c>
      <c r="W77" s="3"/>
      <c r="Y77" s="129"/>
    </row>
    <row r="78" spans="1:25" ht="15.95" customHeight="1" x14ac:dyDescent="0.25">
      <c r="A78" s="666"/>
      <c r="B78" s="7" t="s">
        <v>3</v>
      </c>
      <c r="C78" s="66">
        <v>0</v>
      </c>
      <c r="D78" s="223">
        <v>0</v>
      </c>
      <c r="E78" s="66">
        <v>1161.0899999999999</v>
      </c>
      <c r="F78" s="66">
        <v>7528.17</v>
      </c>
      <c r="G78" s="66">
        <v>4053.63</v>
      </c>
      <c r="H78" s="66">
        <v>7528.17</v>
      </c>
      <c r="I78" s="66">
        <v>4757.22</v>
      </c>
      <c r="J78" s="66">
        <v>18530.88</v>
      </c>
      <c r="K78" s="66">
        <v>16214.52</v>
      </c>
      <c r="L78" s="66">
        <v>20268.150000000001</v>
      </c>
      <c r="M78" s="613">
        <f>'Forecast Inputs'!D70</f>
        <v>5151.9848525038969</v>
      </c>
      <c r="N78" s="613">
        <f>'Forecast Inputs'!E70</f>
        <v>4939.2927946912159</v>
      </c>
      <c r="O78" s="383">
        <v>0</v>
      </c>
      <c r="P78" s="383">
        <v>0</v>
      </c>
      <c r="Q78" s="383">
        <v>0</v>
      </c>
      <c r="R78" s="383">
        <v>0</v>
      </c>
      <c r="S78" s="383">
        <v>0</v>
      </c>
      <c r="T78" s="383">
        <v>0</v>
      </c>
      <c r="U78" s="52">
        <f t="shared" si="16"/>
        <v>90133.107647195124</v>
      </c>
      <c r="W78" s="3"/>
      <c r="Y78" s="129"/>
    </row>
    <row r="79" spans="1:25" ht="15.95" customHeight="1" x14ac:dyDescent="0.25">
      <c r="A79" s="666"/>
      <c r="B79" s="6" t="s">
        <v>4</v>
      </c>
      <c r="C79" s="66">
        <v>0</v>
      </c>
      <c r="D79" s="223">
        <v>0</v>
      </c>
      <c r="E79" s="66">
        <v>244.42</v>
      </c>
      <c r="F79" s="66">
        <v>259.55</v>
      </c>
      <c r="G79" s="66">
        <v>919.34</v>
      </c>
      <c r="H79" s="66">
        <v>2286.1799999999998</v>
      </c>
      <c r="I79" s="66">
        <v>2778.69</v>
      </c>
      <c r="J79" s="66">
        <v>1800.64</v>
      </c>
      <c r="K79" s="66">
        <v>817.6</v>
      </c>
      <c r="L79" s="66">
        <v>2594.88</v>
      </c>
      <c r="M79" s="613">
        <f>'Forecast Inputs'!D71</f>
        <v>753.16769187565842</v>
      </c>
      <c r="N79" s="613">
        <f>'Forecast Inputs'!E71</f>
        <v>722.07428014227435</v>
      </c>
      <c r="O79" s="383">
        <v>0</v>
      </c>
      <c r="P79" s="383">
        <v>0</v>
      </c>
      <c r="Q79" s="383">
        <v>0</v>
      </c>
      <c r="R79" s="383">
        <v>0</v>
      </c>
      <c r="S79" s="383">
        <v>0</v>
      </c>
      <c r="T79" s="383">
        <v>0</v>
      </c>
      <c r="U79" s="52">
        <f t="shared" si="16"/>
        <v>13176.541972017932</v>
      </c>
      <c r="W79" s="3"/>
      <c r="Y79" s="129"/>
    </row>
    <row r="80" spans="1:25" ht="15.95" customHeight="1" x14ac:dyDescent="0.25">
      <c r="A80" s="666"/>
      <c r="B80" s="6" t="s">
        <v>5</v>
      </c>
      <c r="C80" s="66">
        <v>0</v>
      </c>
      <c r="D80" s="223">
        <v>0</v>
      </c>
      <c r="E80" s="66">
        <v>0</v>
      </c>
      <c r="F80" s="66">
        <v>0</v>
      </c>
      <c r="G80" s="66">
        <v>0</v>
      </c>
      <c r="H80" s="66">
        <v>0</v>
      </c>
      <c r="I80" s="66">
        <v>0</v>
      </c>
      <c r="J80" s="66">
        <v>0</v>
      </c>
      <c r="K80" s="66">
        <v>0</v>
      </c>
      <c r="L80" s="66">
        <v>177.08</v>
      </c>
      <c r="M80" s="613">
        <f>'Forecast Inputs'!D72</f>
        <v>11.397958763328999</v>
      </c>
      <c r="N80" s="613">
        <f>'Forecast Inputs'!E72</f>
        <v>10.927410931058427</v>
      </c>
      <c r="O80" s="383">
        <v>0</v>
      </c>
      <c r="P80" s="383">
        <v>0</v>
      </c>
      <c r="Q80" s="383">
        <v>0</v>
      </c>
      <c r="R80" s="383">
        <v>0</v>
      </c>
      <c r="S80" s="383">
        <v>0</v>
      </c>
      <c r="T80" s="383">
        <v>0</v>
      </c>
      <c r="U80" s="52">
        <f t="shared" si="16"/>
        <v>199.40536969438745</v>
      </c>
      <c r="W80" s="3"/>
      <c r="Y80" s="129"/>
    </row>
    <row r="81" spans="1:25" ht="15.95" customHeight="1" x14ac:dyDescent="0.25">
      <c r="A81" s="666"/>
      <c r="B81" s="6" t="s">
        <v>6</v>
      </c>
      <c r="C81" s="66">
        <v>0</v>
      </c>
      <c r="D81" s="223">
        <v>0</v>
      </c>
      <c r="E81" s="66">
        <v>0</v>
      </c>
      <c r="F81" s="66">
        <v>0</v>
      </c>
      <c r="G81" s="66">
        <v>0</v>
      </c>
      <c r="H81" s="66">
        <v>0</v>
      </c>
      <c r="I81" s="66">
        <v>0</v>
      </c>
      <c r="J81" s="66">
        <v>0</v>
      </c>
      <c r="K81" s="66">
        <v>0</v>
      </c>
      <c r="L81" s="66">
        <v>0</v>
      </c>
      <c r="M81" s="613">
        <f>'Forecast Inputs'!D73</f>
        <v>0</v>
      </c>
      <c r="N81" s="613">
        <f>'Forecast Inputs'!E73</f>
        <v>0</v>
      </c>
      <c r="O81" s="383">
        <v>0</v>
      </c>
      <c r="P81" s="383">
        <v>0</v>
      </c>
      <c r="Q81" s="383">
        <v>0</v>
      </c>
      <c r="R81" s="383">
        <v>0</v>
      </c>
      <c r="S81" s="383">
        <v>0</v>
      </c>
      <c r="T81" s="383">
        <v>0</v>
      </c>
      <c r="U81" s="52">
        <f t="shared" si="16"/>
        <v>0</v>
      </c>
      <c r="W81" s="3"/>
      <c r="Y81" s="129"/>
    </row>
    <row r="82" spans="1:25" ht="15.95" customHeight="1" x14ac:dyDescent="0.25">
      <c r="A82" s="666"/>
      <c r="B82" s="6" t="s">
        <v>7</v>
      </c>
      <c r="C82" s="66">
        <v>0</v>
      </c>
      <c r="D82" s="223">
        <v>0</v>
      </c>
      <c r="E82" s="66">
        <v>1930.5</v>
      </c>
      <c r="F82" s="66">
        <v>6435</v>
      </c>
      <c r="G82" s="66">
        <v>3861</v>
      </c>
      <c r="H82" s="66">
        <v>4504.5</v>
      </c>
      <c r="I82" s="66">
        <v>6435</v>
      </c>
      <c r="J82" s="66">
        <v>1930.5</v>
      </c>
      <c r="K82" s="66">
        <v>643.5</v>
      </c>
      <c r="L82" s="66">
        <v>5791.5</v>
      </c>
      <c r="M82" s="613">
        <f>'Forecast Inputs'!D74</f>
        <v>2029.5614227801464</v>
      </c>
      <c r="N82" s="613">
        <f>'Forecast Inputs'!E74</f>
        <v>1945.7739878736659</v>
      </c>
      <c r="O82" s="383">
        <v>0</v>
      </c>
      <c r="P82" s="383">
        <v>0</v>
      </c>
      <c r="Q82" s="383">
        <v>0</v>
      </c>
      <c r="R82" s="383">
        <v>0</v>
      </c>
      <c r="S82" s="383">
        <v>0</v>
      </c>
      <c r="T82" s="383">
        <v>0</v>
      </c>
      <c r="U82" s="52">
        <f t="shared" si="16"/>
        <v>35506.835410653817</v>
      </c>
      <c r="W82" s="3"/>
      <c r="Y82" s="129"/>
    </row>
    <row r="83" spans="1:25" ht="15.95" customHeight="1" x14ac:dyDescent="0.25">
      <c r="A83" s="666"/>
      <c r="B83" s="6" t="s">
        <v>8</v>
      </c>
      <c r="C83" s="66">
        <v>0</v>
      </c>
      <c r="D83" s="223">
        <v>0</v>
      </c>
      <c r="E83" s="66">
        <v>0</v>
      </c>
      <c r="F83" s="66">
        <v>0</v>
      </c>
      <c r="G83" s="66">
        <v>242.38</v>
      </c>
      <c r="H83" s="66">
        <v>1107.8599999999999</v>
      </c>
      <c r="I83" s="66">
        <v>450.08</v>
      </c>
      <c r="J83" s="66">
        <v>328.89</v>
      </c>
      <c r="K83" s="66">
        <v>121.19</v>
      </c>
      <c r="L83" s="66">
        <v>242.38</v>
      </c>
      <c r="M83" s="613">
        <f>'Forecast Inputs'!D75</f>
        <v>160.45066436667753</v>
      </c>
      <c r="N83" s="613">
        <f>'Forecast Inputs'!E75</f>
        <v>153.82669652543382</v>
      </c>
      <c r="O83" s="383">
        <v>0</v>
      </c>
      <c r="P83" s="383">
        <v>0</v>
      </c>
      <c r="Q83" s="383">
        <v>0</v>
      </c>
      <c r="R83" s="383">
        <v>0</v>
      </c>
      <c r="S83" s="383">
        <v>0</v>
      </c>
      <c r="T83" s="383">
        <v>0</v>
      </c>
      <c r="U83" s="52">
        <f t="shared" si="16"/>
        <v>2807.0573608921109</v>
      </c>
      <c r="W83" s="3"/>
      <c r="Y83" s="129"/>
    </row>
    <row r="84" spans="1:25" ht="15.95" customHeight="1" thickBot="1" x14ac:dyDescent="0.3">
      <c r="A84" s="667"/>
      <c r="B84" s="398" t="s">
        <v>40</v>
      </c>
      <c r="C84" s="385">
        <v>0</v>
      </c>
      <c r="D84" s="386">
        <v>0</v>
      </c>
      <c r="E84" s="385">
        <v>0</v>
      </c>
      <c r="F84" s="385">
        <v>0</v>
      </c>
      <c r="G84" s="385">
        <v>0</v>
      </c>
      <c r="H84" s="385">
        <v>0</v>
      </c>
      <c r="I84" s="385">
        <v>0</v>
      </c>
      <c r="J84" s="385">
        <v>0</v>
      </c>
      <c r="K84" s="385">
        <v>0</v>
      </c>
      <c r="L84" s="385">
        <v>0</v>
      </c>
      <c r="M84" s="614">
        <f>'Forecast Inputs'!D76</f>
        <v>0</v>
      </c>
      <c r="N84" s="615">
        <f>'Forecast Inputs'!E76</f>
        <v>0</v>
      </c>
      <c r="O84" s="388">
        <v>0</v>
      </c>
      <c r="P84" s="388">
        <v>0</v>
      </c>
      <c r="Q84" s="388">
        <v>0</v>
      </c>
      <c r="R84" s="388">
        <v>0</v>
      </c>
      <c r="S84" s="388">
        <v>0</v>
      </c>
      <c r="T84" s="389">
        <v>0</v>
      </c>
      <c r="U84" s="390">
        <f t="shared" si="16"/>
        <v>0</v>
      </c>
      <c r="V84" s="374">
        <f>SUM(U74:U84)</f>
        <v>641407.19054286124</v>
      </c>
      <c r="W84" s="3"/>
      <c r="Y84" s="129"/>
    </row>
    <row r="85" spans="1:25" ht="15.95" customHeight="1" thickBot="1" x14ac:dyDescent="0.4">
      <c r="A85" s="54"/>
      <c r="B85" s="314" t="s">
        <v>41</v>
      </c>
      <c r="C85" s="392">
        <f t="shared" ref="C85:T85" si="17">SUM(C74:C84)</f>
        <v>0</v>
      </c>
      <c r="D85" s="393">
        <f t="shared" si="17"/>
        <v>0</v>
      </c>
      <c r="E85" s="392">
        <f t="shared" si="17"/>
        <v>6401.71</v>
      </c>
      <c r="F85" s="392">
        <f t="shared" si="17"/>
        <v>49631.58</v>
      </c>
      <c r="G85" s="196">
        <f t="shared" si="17"/>
        <v>28149.510000000002</v>
      </c>
      <c r="H85" s="196">
        <f t="shared" si="17"/>
        <v>66330.399999999994</v>
      </c>
      <c r="I85" s="196">
        <f t="shared" si="17"/>
        <v>84619.930000000008</v>
      </c>
      <c r="J85" s="196">
        <f t="shared" si="17"/>
        <v>171008.50000000003</v>
      </c>
      <c r="K85" s="196">
        <f t="shared" si="17"/>
        <v>72629.700000000012</v>
      </c>
      <c r="L85" s="196">
        <f t="shared" si="17"/>
        <v>90824.090000000011</v>
      </c>
      <c r="M85" s="196">
        <f t="shared" si="17"/>
        <v>36662.667206579288</v>
      </c>
      <c r="N85" s="394">
        <f t="shared" si="17"/>
        <v>35149.103336282002</v>
      </c>
      <c r="O85" s="394">
        <f t="shared" si="17"/>
        <v>0</v>
      </c>
      <c r="P85" s="394">
        <f t="shared" si="17"/>
        <v>0</v>
      </c>
      <c r="Q85" s="394">
        <f t="shared" si="17"/>
        <v>0</v>
      </c>
      <c r="R85" s="394">
        <f t="shared" si="17"/>
        <v>0</v>
      </c>
      <c r="S85" s="394">
        <f t="shared" si="17"/>
        <v>0</v>
      </c>
      <c r="T85" s="394">
        <f t="shared" si="17"/>
        <v>0</v>
      </c>
      <c r="U85" s="395">
        <f t="shared" si="16"/>
        <v>641407.19054286124</v>
      </c>
      <c r="V85" s="396" t="str">
        <f>IF(U85=V84,"ok","ERROR")</f>
        <v>ok</v>
      </c>
      <c r="W85" s="3"/>
      <c r="Y85" s="129"/>
    </row>
    <row r="86" spans="1:25" ht="15.95" customHeight="1" thickBot="1" x14ac:dyDescent="0.4">
      <c r="A86" s="54"/>
      <c r="D86" s="68"/>
      <c r="Y86" s="129"/>
    </row>
    <row r="87" spans="1:25" ht="15.95" customHeight="1" thickBot="1" x14ac:dyDescent="0.4">
      <c r="A87" s="54"/>
      <c r="B87" s="193" t="s">
        <v>34</v>
      </c>
      <c r="C87" s="375">
        <f>C$3</f>
        <v>45658</v>
      </c>
      <c r="D87" s="530">
        <f t="shared" ref="D87:T87" si="18">D$3</f>
        <v>45689</v>
      </c>
      <c r="E87" s="375">
        <f t="shared" si="18"/>
        <v>45717</v>
      </c>
      <c r="F87" s="375">
        <f t="shared" si="18"/>
        <v>45748</v>
      </c>
      <c r="G87" s="375">
        <f t="shared" si="18"/>
        <v>45778</v>
      </c>
      <c r="H87" s="375">
        <f t="shared" si="18"/>
        <v>45809</v>
      </c>
      <c r="I87" s="375">
        <f t="shared" si="18"/>
        <v>45839</v>
      </c>
      <c r="J87" s="375">
        <f t="shared" si="18"/>
        <v>45870</v>
      </c>
      <c r="K87" s="375">
        <f t="shared" si="18"/>
        <v>45901</v>
      </c>
      <c r="L87" s="375">
        <f t="shared" si="18"/>
        <v>45931</v>
      </c>
      <c r="M87" s="375">
        <f t="shared" si="18"/>
        <v>45962</v>
      </c>
      <c r="N87" s="376">
        <f t="shared" si="18"/>
        <v>45992</v>
      </c>
      <c r="O87" s="376">
        <f t="shared" si="18"/>
        <v>46023</v>
      </c>
      <c r="P87" s="376">
        <f t="shared" si="18"/>
        <v>46054</v>
      </c>
      <c r="Q87" s="376">
        <f t="shared" si="18"/>
        <v>46082</v>
      </c>
      <c r="R87" s="376">
        <f t="shared" si="18"/>
        <v>46113</v>
      </c>
      <c r="S87" s="376">
        <f t="shared" si="18"/>
        <v>46143</v>
      </c>
      <c r="T87" s="376">
        <f t="shared" si="18"/>
        <v>46174</v>
      </c>
      <c r="U87" s="397" t="s">
        <v>32</v>
      </c>
      <c r="Y87" s="129"/>
    </row>
    <row r="88" spans="1:25" ht="15.95" customHeight="1" x14ac:dyDescent="0.25">
      <c r="A88" s="665" t="s">
        <v>293</v>
      </c>
      <c r="B88" s="312" t="s">
        <v>0</v>
      </c>
      <c r="C88" s="194">
        <v>0</v>
      </c>
      <c r="D88" s="378">
        <v>0</v>
      </c>
      <c r="E88" s="194">
        <v>0</v>
      </c>
      <c r="F88" s="194">
        <v>0</v>
      </c>
      <c r="G88" s="194">
        <v>0</v>
      </c>
      <c r="H88" s="194">
        <v>0</v>
      </c>
      <c r="I88" s="194">
        <v>0</v>
      </c>
      <c r="J88" s="194">
        <v>0</v>
      </c>
      <c r="K88" s="194">
        <v>0</v>
      </c>
      <c r="L88" s="194">
        <v>0</v>
      </c>
      <c r="M88" s="616">
        <v>0</v>
      </c>
      <c r="N88" s="616">
        <v>0</v>
      </c>
      <c r="O88" s="380">
        <v>0</v>
      </c>
      <c r="P88" s="380">
        <v>0</v>
      </c>
      <c r="Q88" s="380">
        <v>0</v>
      </c>
      <c r="R88" s="380">
        <v>0</v>
      </c>
      <c r="S88" s="380">
        <v>0</v>
      </c>
      <c r="T88" s="380">
        <v>0</v>
      </c>
      <c r="U88" s="381">
        <f>SUM(C88:T88)</f>
        <v>0</v>
      </c>
      <c r="W88" s="3"/>
      <c r="Y88" s="129"/>
    </row>
    <row r="89" spans="1:25" ht="15.95" customHeight="1" x14ac:dyDescent="0.25">
      <c r="A89" s="666"/>
      <c r="B89" s="7" t="s">
        <v>1</v>
      </c>
      <c r="C89" s="66">
        <v>0</v>
      </c>
      <c r="D89" s="223">
        <v>0</v>
      </c>
      <c r="E89" s="66">
        <v>0</v>
      </c>
      <c r="F89" s="66">
        <v>0</v>
      </c>
      <c r="G89" s="66">
        <v>0</v>
      </c>
      <c r="H89" s="66">
        <v>0</v>
      </c>
      <c r="I89" s="66">
        <v>380361</v>
      </c>
      <c r="J89" s="66">
        <v>0</v>
      </c>
      <c r="K89" s="66">
        <v>0</v>
      </c>
      <c r="L89" s="66">
        <v>0</v>
      </c>
      <c r="M89" s="109">
        <v>0</v>
      </c>
      <c r="N89" s="109">
        <v>0</v>
      </c>
      <c r="O89" s="383">
        <v>0</v>
      </c>
      <c r="P89" s="383">
        <v>0</v>
      </c>
      <c r="Q89" s="383">
        <v>0</v>
      </c>
      <c r="R89" s="383">
        <v>0</v>
      </c>
      <c r="S89" s="383">
        <v>0</v>
      </c>
      <c r="T89" s="383">
        <v>0</v>
      </c>
      <c r="U89" s="52">
        <f t="shared" ref="U89:U99" si="19">SUM(C89:T89)</f>
        <v>380361</v>
      </c>
      <c r="W89" s="3"/>
      <c r="Y89" s="129"/>
    </row>
    <row r="90" spans="1:25" ht="15.95" customHeight="1" x14ac:dyDescent="0.25">
      <c r="A90" s="666"/>
      <c r="B90" s="6" t="s">
        <v>2</v>
      </c>
      <c r="C90" s="66">
        <v>0</v>
      </c>
      <c r="D90" s="223">
        <v>0</v>
      </c>
      <c r="E90" s="66">
        <v>0</v>
      </c>
      <c r="F90" s="66">
        <v>0</v>
      </c>
      <c r="G90" s="66">
        <v>0</v>
      </c>
      <c r="H90" s="66">
        <v>0</v>
      </c>
      <c r="I90" s="66">
        <v>0</v>
      </c>
      <c r="J90" s="66">
        <v>0</v>
      </c>
      <c r="K90" s="66">
        <v>0</v>
      </c>
      <c r="L90" s="66">
        <v>0</v>
      </c>
      <c r="M90" s="109">
        <v>0</v>
      </c>
      <c r="N90" s="109">
        <v>0</v>
      </c>
      <c r="O90" s="383">
        <v>0</v>
      </c>
      <c r="P90" s="383">
        <v>0</v>
      </c>
      <c r="Q90" s="383">
        <v>0</v>
      </c>
      <c r="R90" s="383">
        <v>0</v>
      </c>
      <c r="S90" s="383">
        <v>0</v>
      </c>
      <c r="T90" s="383">
        <v>0</v>
      </c>
      <c r="U90" s="52">
        <f t="shared" si="19"/>
        <v>0</v>
      </c>
      <c r="W90" s="3"/>
      <c r="Y90" s="129"/>
    </row>
    <row r="91" spans="1:25" ht="15.95" customHeight="1" x14ac:dyDescent="0.25">
      <c r="A91" s="666"/>
      <c r="B91" s="6" t="s">
        <v>9</v>
      </c>
      <c r="C91" s="66">
        <v>0</v>
      </c>
      <c r="D91" s="223">
        <v>0</v>
      </c>
      <c r="E91" s="66">
        <v>0</v>
      </c>
      <c r="F91" s="66">
        <v>0</v>
      </c>
      <c r="G91" s="66">
        <v>0</v>
      </c>
      <c r="H91" s="66">
        <v>0</v>
      </c>
      <c r="I91" s="66">
        <v>0</v>
      </c>
      <c r="J91" s="66">
        <v>0</v>
      </c>
      <c r="K91" s="66">
        <v>0</v>
      </c>
      <c r="L91" s="66">
        <v>0</v>
      </c>
      <c r="M91" s="109">
        <v>0</v>
      </c>
      <c r="N91" s="109">
        <v>0</v>
      </c>
      <c r="O91" s="383">
        <v>0</v>
      </c>
      <c r="P91" s="383">
        <v>0</v>
      </c>
      <c r="Q91" s="383">
        <v>0</v>
      </c>
      <c r="R91" s="383">
        <v>0</v>
      </c>
      <c r="S91" s="383">
        <v>0</v>
      </c>
      <c r="T91" s="383">
        <v>0</v>
      </c>
      <c r="U91" s="52">
        <f t="shared" si="19"/>
        <v>0</v>
      </c>
      <c r="W91" s="3"/>
      <c r="Y91" s="129"/>
    </row>
    <row r="92" spans="1:25" ht="15.95" customHeight="1" x14ac:dyDescent="0.25">
      <c r="A92" s="666"/>
      <c r="B92" s="7" t="s">
        <v>3</v>
      </c>
      <c r="C92" s="66">
        <v>0</v>
      </c>
      <c r="D92" s="223">
        <v>0</v>
      </c>
      <c r="E92" s="66">
        <v>0</v>
      </c>
      <c r="F92" s="66">
        <v>0</v>
      </c>
      <c r="G92" s="66">
        <v>0</v>
      </c>
      <c r="H92" s="66">
        <v>0</v>
      </c>
      <c r="I92" s="66">
        <v>0</v>
      </c>
      <c r="J92" s="66">
        <v>0</v>
      </c>
      <c r="K92" s="66">
        <v>0</v>
      </c>
      <c r="L92" s="66">
        <v>0</v>
      </c>
      <c r="M92" s="109">
        <v>0</v>
      </c>
      <c r="N92" s="109">
        <v>0</v>
      </c>
      <c r="O92" s="383">
        <v>0</v>
      </c>
      <c r="P92" s="383">
        <v>0</v>
      </c>
      <c r="Q92" s="383">
        <v>0</v>
      </c>
      <c r="R92" s="383">
        <v>0</v>
      </c>
      <c r="S92" s="383">
        <v>0</v>
      </c>
      <c r="T92" s="383">
        <v>0</v>
      </c>
      <c r="U92" s="52">
        <f t="shared" si="19"/>
        <v>0</v>
      </c>
      <c r="W92" s="3"/>
      <c r="Y92" s="129"/>
    </row>
    <row r="93" spans="1:25" ht="15.95" customHeight="1" x14ac:dyDescent="0.25">
      <c r="A93" s="666"/>
      <c r="B93" s="6" t="s">
        <v>4</v>
      </c>
      <c r="C93" s="66">
        <v>0</v>
      </c>
      <c r="D93" s="223">
        <v>0</v>
      </c>
      <c r="E93" s="66">
        <v>0</v>
      </c>
      <c r="F93" s="66">
        <v>0</v>
      </c>
      <c r="G93" s="66">
        <v>0</v>
      </c>
      <c r="H93" s="66">
        <v>0</v>
      </c>
      <c r="I93" s="66">
        <v>0</v>
      </c>
      <c r="J93" s="66">
        <v>0</v>
      </c>
      <c r="K93" s="66">
        <v>0</v>
      </c>
      <c r="L93" s="66">
        <v>0</v>
      </c>
      <c r="M93" s="109">
        <v>0</v>
      </c>
      <c r="N93" s="109">
        <v>0</v>
      </c>
      <c r="O93" s="383">
        <v>0</v>
      </c>
      <c r="P93" s="383">
        <v>0</v>
      </c>
      <c r="Q93" s="383">
        <v>0</v>
      </c>
      <c r="R93" s="383">
        <v>0</v>
      </c>
      <c r="S93" s="383">
        <v>0</v>
      </c>
      <c r="T93" s="383">
        <v>0</v>
      </c>
      <c r="U93" s="52">
        <f t="shared" si="19"/>
        <v>0</v>
      </c>
      <c r="W93" s="3"/>
      <c r="Y93" s="129"/>
    </row>
    <row r="94" spans="1:25" ht="15.95" customHeight="1" x14ac:dyDescent="0.25">
      <c r="A94" s="666"/>
      <c r="B94" s="6" t="s">
        <v>5</v>
      </c>
      <c r="C94" s="66">
        <v>0</v>
      </c>
      <c r="D94" s="223">
        <v>0</v>
      </c>
      <c r="E94" s="66">
        <v>0</v>
      </c>
      <c r="F94" s="66">
        <v>0</v>
      </c>
      <c r="G94" s="66">
        <v>0</v>
      </c>
      <c r="H94" s="66">
        <v>0</v>
      </c>
      <c r="I94" s="66">
        <v>0</v>
      </c>
      <c r="J94" s="66">
        <v>0</v>
      </c>
      <c r="K94" s="66">
        <v>0</v>
      </c>
      <c r="L94" s="66">
        <v>0</v>
      </c>
      <c r="M94" s="109">
        <v>0</v>
      </c>
      <c r="N94" s="109">
        <v>0</v>
      </c>
      <c r="O94" s="383">
        <v>0</v>
      </c>
      <c r="P94" s="383">
        <v>0</v>
      </c>
      <c r="Q94" s="383">
        <v>0</v>
      </c>
      <c r="R94" s="383">
        <v>0</v>
      </c>
      <c r="S94" s="383">
        <v>0</v>
      </c>
      <c r="T94" s="383">
        <v>0</v>
      </c>
      <c r="U94" s="52">
        <f t="shared" si="19"/>
        <v>0</v>
      </c>
      <c r="W94" s="3"/>
      <c r="Y94" s="129"/>
    </row>
    <row r="95" spans="1:25" ht="15.95" customHeight="1" x14ac:dyDescent="0.25">
      <c r="A95" s="666"/>
      <c r="B95" s="6" t="s">
        <v>6</v>
      </c>
      <c r="C95" s="66">
        <v>0</v>
      </c>
      <c r="D95" s="223">
        <v>0</v>
      </c>
      <c r="E95" s="66">
        <v>0</v>
      </c>
      <c r="F95" s="66">
        <v>0</v>
      </c>
      <c r="G95" s="66">
        <v>0</v>
      </c>
      <c r="H95" s="66">
        <v>0</v>
      </c>
      <c r="I95" s="66">
        <v>0</v>
      </c>
      <c r="J95" s="66">
        <v>0</v>
      </c>
      <c r="K95" s="66">
        <v>0</v>
      </c>
      <c r="L95" s="66">
        <v>0</v>
      </c>
      <c r="M95" s="109">
        <v>0</v>
      </c>
      <c r="N95" s="109">
        <v>0</v>
      </c>
      <c r="O95" s="383">
        <v>0</v>
      </c>
      <c r="P95" s="383">
        <v>0</v>
      </c>
      <c r="Q95" s="383">
        <v>0</v>
      </c>
      <c r="R95" s="383">
        <v>0</v>
      </c>
      <c r="S95" s="383">
        <v>0</v>
      </c>
      <c r="T95" s="383">
        <v>0</v>
      </c>
      <c r="U95" s="52">
        <f t="shared" si="19"/>
        <v>0</v>
      </c>
      <c r="W95" s="3"/>
      <c r="Y95" s="129"/>
    </row>
    <row r="96" spans="1:25" ht="15.95" customHeight="1" x14ac:dyDescent="0.25">
      <c r="A96" s="666"/>
      <c r="B96" s="6" t="s">
        <v>7</v>
      </c>
      <c r="C96" s="66">
        <v>0</v>
      </c>
      <c r="D96" s="223">
        <v>0</v>
      </c>
      <c r="E96" s="66">
        <v>0</v>
      </c>
      <c r="F96" s="66">
        <v>0</v>
      </c>
      <c r="G96" s="66">
        <v>0</v>
      </c>
      <c r="H96" s="66">
        <v>0</v>
      </c>
      <c r="I96" s="66">
        <v>0</v>
      </c>
      <c r="J96" s="66">
        <v>0</v>
      </c>
      <c r="K96" s="66">
        <v>0</v>
      </c>
      <c r="L96" s="66">
        <v>0</v>
      </c>
      <c r="M96" s="109">
        <v>0</v>
      </c>
      <c r="N96" s="109">
        <v>0</v>
      </c>
      <c r="O96" s="383">
        <v>0</v>
      </c>
      <c r="P96" s="383">
        <v>0</v>
      </c>
      <c r="Q96" s="383">
        <v>0</v>
      </c>
      <c r="R96" s="383">
        <v>0</v>
      </c>
      <c r="S96" s="383">
        <v>0</v>
      </c>
      <c r="T96" s="383">
        <v>0</v>
      </c>
      <c r="U96" s="52">
        <f t="shared" si="19"/>
        <v>0</v>
      </c>
      <c r="W96" s="3"/>
      <c r="Y96" s="129"/>
    </row>
    <row r="97" spans="1:25" ht="15.95" customHeight="1" x14ac:dyDescent="0.25">
      <c r="A97" s="666"/>
      <c r="B97" s="6" t="s">
        <v>8</v>
      </c>
      <c r="C97" s="66">
        <v>0</v>
      </c>
      <c r="D97" s="223">
        <v>0</v>
      </c>
      <c r="E97" s="66">
        <v>0</v>
      </c>
      <c r="F97" s="66">
        <v>0</v>
      </c>
      <c r="G97" s="66">
        <v>0</v>
      </c>
      <c r="H97" s="66">
        <v>0</v>
      </c>
      <c r="I97" s="66">
        <v>0</v>
      </c>
      <c r="J97" s="66">
        <v>0</v>
      </c>
      <c r="K97" s="66">
        <v>0</v>
      </c>
      <c r="L97" s="66">
        <v>0</v>
      </c>
      <c r="M97" s="109">
        <v>0</v>
      </c>
      <c r="N97" s="109">
        <v>0</v>
      </c>
      <c r="O97" s="383">
        <v>0</v>
      </c>
      <c r="P97" s="383">
        <v>0</v>
      </c>
      <c r="Q97" s="383">
        <v>0</v>
      </c>
      <c r="R97" s="383">
        <v>0</v>
      </c>
      <c r="S97" s="383">
        <v>0</v>
      </c>
      <c r="T97" s="383">
        <v>0</v>
      </c>
      <c r="U97" s="52">
        <f t="shared" si="19"/>
        <v>0</v>
      </c>
      <c r="W97" s="3"/>
      <c r="Y97" s="129"/>
    </row>
    <row r="98" spans="1:25" ht="15.95" customHeight="1" thickBot="1" x14ac:dyDescent="0.3">
      <c r="A98" s="667"/>
      <c r="B98" s="398" t="s">
        <v>40</v>
      </c>
      <c r="C98" s="385">
        <v>0</v>
      </c>
      <c r="D98" s="386">
        <v>0</v>
      </c>
      <c r="E98" s="385">
        <v>0</v>
      </c>
      <c r="F98" s="385">
        <v>0</v>
      </c>
      <c r="G98" s="385">
        <v>0</v>
      </c>
      <c r="H98" s="385">
        <v>0</v>
      </c>
      <c r="I98" s="385">
        <v>0</v>
      </c>
      <c r="J98" s="385">
        <v>0</v>
      </c>
      <c r="K98" s="385">
        <v>0</v>
      </c>
      <c r="L98" s="385">
        <v>0</v>
      </c>
      <c r="M98" s="617">
        <v>0</v>
      </c>
      <c r="N98" s="108">
        <v>0</v>
      </c>
      <c r="O98" s="388">
        <v>0</v>
      </c>
      <c r="P98" s="388">
        <v>0</v>
      </c>
      <c r="Q98" s="388">
        <v>0</v>
      </c>
      <c r="R98" s="388">
        <v>0</v>
      </c>
      <c r="S98" s="388">
        <v>0</v>
      </c>
      <c r="T98" s="389">
        <v>0</v>
      </c>
      <c r="U98" s="390">
        <f t="shared" si="19"/>
        <v>0</v>
      </c>
      <c r="V98" s="374">
        <f>SUM(U88:U98)</f>
        <v>380361</v>
      </c>
      <c r="W98" s="3"/>
      <c r="Y98" s="129"/>
    </row>
    <row r="99" spans="1:25" ht="15.95" customHeight="1" thickBot="1" x14ac:dyDescent="0.4">
      <c r="A99" s="54"/>
      <c r="B99" s="314" t="s">
        <v>41</v>
      </c>
      <c r="C99" s="392">
        <f t="shared" ref="C99:T99" si="20">SUM(C88:C98)</f>
        <v>0</v>
      </c>
      <c r="D99" s="393">
        <f t="shared" si="20"/>
        <v>0</v>
      </c>
      <c r="E99" s="392">
        <f t="shared" si="20"/>
        <v>0</v>
      </c>
      <c r="F99" s="392">
        <f t="shared" si="20"/>
        <v>0</v>
      </c>
      <c r="G99" s="196">
        <f t="shared" si="20"/>
        <v>0</v>
      </c>
      <c r="H99" s="196">
        <f t="shared" si="20"/>
        <v>0</v>
      </c>
      <c r="I99" s="196">
        <f t="shared" si="20"/>
        <v>380361</v>
      </c>
      <c r="J99" s="196">
        <f t="shared" si="20"/>
        <v>0</v>
      </c>
      <c r="K99" s="196">
        <f t="shared" si="20"/>
        <v>0</v>
      </c>
      <c r="L99" s="196">
        <f t="shared" si="20"/>
        <v>0</v>
      </c>
      <c r="M99" s="196">
        <f t="shared" si="20"/>
        <v>0</v>
      </c>
      <c r="N99" s="394">
        <f t="shared" si="20"/>
        <v>0</v>
      </c>
      <c r="O99" s="394">
        <f t="shared" si="20"/>
        <v>0</v>
      </c>
      <c r="P99" s="394">
        <f t="shared" si="20"/>
        <v>0</v>
      </c>
      <c r="Q99" s="394">
        <f t="shared" si="20"/>
        <v>0</v>
      </c>
      <c r="R99" s="394">
        <f t="shared" si="20"/>
        <v>0</v>
      </c>
      <c r="S99" s="394">
        <f t="shared" si="20"/>
        <v>0</v>
      </c>
      <c r="T99" s="394">
        <f t="shared" si="20"/>
        <v>0</v>
      </c>
      <c r="U99" s="395">
        <f t="shared" si="19"/>
        <v>380361</v>
      </c>
      <c r="V99" s="396" t="str">
        <f>IF(U99=V98,"ok","ERROR")</f>
        <v>ok</v>
      </c>
      <c r="W99" s="3"/>
      <c r="Y99" s="129"/>
    </row>
    <row r="100" spans="1:25" ht="15.95" customHeight="1" x14ac:dyDescent="0.35">
      <c r="A100" s="54"/>
      <c r="D100" s="68"/>
    </row>
    <row r="101" spans="1:25" ht="15.95" customHeight="1" x14ac:dyDescent="0.35">
      <c r="A101" s="399"/>
      <c r="B101" s="400"/>
      <c r="C101" s="400"/>
      <c r="D101" s="400"/>
      <c r="E101" s="400"/>
      <c r="F101" s="400"/>
      <c r="G101" s="400"/>
      <c r="H101" s="400"/>
      <c r="I101" s="400"/>
      <c r="J101" s="400"/>
      <c r="K101" s="400"/>
      <c r="L101" s="400"/>
      <c r="M101" s="400"/>
      <c r="N101" s="400"/>
      <c r="O101" s="400"/>
      <c r="P101" s="400"/>
      <c r="Q101" s="400"/>
      <c r="R101" s="400"/>
      <c r="S101" s="400"/>
      <c r="T101" s="400"/>
      <c r="U101" s="401"/>
      <c r="V101" s="402"/>
    </row>
    <row r="102" spans="1:25" ht="15.95" customHeight="1" thickBot="1" x14ac:dyDescent="0.4">
      <c r="A102" s="54"/>
      <c r="D102" s="68"/>
    </row>
    <row r="103" spans="1:25" ht="15.95" customHeight="1" thickBot="1" x14ac:dyDescent="0.3">
      <c r="A103" s="403" t="s">
        <v>241</v>
      </c>
      <c r="B103" s="193" t="s">
        <v>34</v>
      </c>
      <c r="C103" s="375">
        <f>C$3</f>
        <v>45658</v>
      </c>
      <c r="D103" s="530">
        <f t="shared" ref="D103:T103" si="21">D$3</f>
        <v>45689</v>
      </c>
      <c r="E103" s="375">
        <f t="shared" si="21"/>
        <v>45717</v>
      </c>
      <c r="F103" s="375">
        <f t="shared" si="21"/>
        <v>45748</v>
      </c>
      <c r="G103" s="375">
        <f t="shared" si="21"/>
        <v>45778</v>
      </c>
      <c r="H103" s="375">
        <f t="shared" si="21"/>
        <v>45809</v>
      </c>
      <c r="I103" s="375">
        <f t="shared" si="21"/>
        <v>45839</v>
      </c>
      <c r="J103" s="375">
        <f t="shared" si="21"/>
        <v>45870</v>
      </c>
      <c r="K103" s="375">
        <f t="shared" si="21"/>
        <v>45901</v>
      </c>
      <c r="L103" s="375">
        <f t="shared" si="21"/>
        <v>45931</v>
      </c>
      <c r="M103" s="375">
        <f t="shared" si="21"/>
        <v>45962</v>
      </c>
      <c r="N103" s="376">
        <f t="shared" si="21"/>
        <v>45992</v>
      </c>
      <c r="O103" s="376">
        <f t="shared" si="21"/>
        <v>46023</v>
      </c>
      <c r="P103" s="376">
        <f t="shared" si="21"/>
        <v>46054</v>
      </c>
      <c r="Q103" s="376">
        <f t="shared" si="21"/>
        <v>46082</v>
      </c>
      <c r="R103" s="376">
        <f t="shared" si="21"/>
        <v>46113</v>
      </c>
      <c r="S103" s="376">
        <f t="shared" si="21"/>
        <v>46143</v>
      </c>
      <c r="T103" s="376">
        <f t="shared" si="21"/>
        <v>46174</v>
      </c>
      <c r="U103" s="397" t="s">
        <v>32</v>
      </c>
    </row>
    <row r="104" spans="1:25" ht="15.95" customHeight="1" x14ac:dyDescent="0.25">
      <c r="A104" s="662" t="s">
        <v>242</v>
      </c>
      <c r="B104" s="312" t="s">
        <v>0</v>
      </c>
      <c r="C104" s="194">
        <f>C4+C18+C32</f>
        <v>0</v>
      </c>
      <c r="D104" s="378">
        <f t="shared" ref="D104:T104" si="22">D4+D18+D32</f>
        <v>0</v>
      </c>
      <c r="E104" s="194">
        <f t="shared" si="22"/>
        <v>6086</v>
      </c>
      <c r="F104" s="194">
        <f t="shared" si="22"/>
        <v>6387</v>
      </c>
      <c r="G104" s="194">
        <f t="shared" si="22"/>
        <v>5667</v>
      </c>
      <c r="H104" s="194">
        <f t="shared" si="22"/>
        <v>8102</v>
      </c>
      <c r="I104" s="194">
        <f t="shared" si="22"/>
        <v>7400</v>
      </c>
      <c r="J104" s="194">
        <f t="shared" si="22"/>
        <v>3289</v>
      </c>
      <c r="K104" s="194">
        <f t="shared" si="22"/>
        <v>9163</v>
      </c>
      <c r="L104" s="194">
        <f t="shared" si="22"/>
        <v>4629</v>
      </c>
      <c r="M104" s="194">
        <f t="shared" si="22"/>
        <v>16251.259434122401</v>
      </c>
      <c r="N104" s="379">
        <f t="shared" si="22"/>
        <v>13620.705721217906</v>
      </c>
      <c r="O104" s="380">
        <f t="shared" si="22"/>
        <v>0</v>
      </c>
      <c r="P104" s="380">
        <f t="shared" si="22"/>
        <v>0</v>
      </c>
      <c r="Q104" s="380">
        <f t="shared" si="22"/>
        <v>0</v>
      </c>
      <c r="R104" s="380">
        <f t="shared" si="22"/>
        <v>0</v>
      </c>
      <c r="S104" s="380">
        <f t="shared" si="22"/>
        <v>0</v>
      </c>
      <c r="T104" s="380">
        <f t="shared" si="22"/>
        <v>0</v>
      </c>
      <c r="U104" s="381">
        <f>SUM(C104:T104)</f>
        <v>80594.965155340309</v>
      </c>
    </row>
    <row r="105" spans="1:25" ht="15.95" customHeight="1" x14ac:dyDescent="0.25">
      <c r="A105" s="663"/>
      <c r="B105" s="7" t="s">
        <v>1</v>
      </c>
      <c r="C105" s="66">
        <f t="shared" ref="C105:T114" si="23">C5+C19+C33</f>
        <v>0</v>
      </c>
      <c r="D105" s="223">
        <f t="shared" si="23"/>
        <v>0</v>
      </c>
      <c r="E105" s="66">
        <f t="shared" si="23"/>
        <v>20481</v>
      </c>
      <c r="F105" s="66">
        <f t="shared" si="23"/>
        <v>2346</v>
      </c>
      <c r="G105" s="66">
        <f t="shared" si="23"/>
        <v>27029</v>
      </c>
      <c r="H105" s="66">
        <f t="shared" si="23"/>
        <v>14415</v>
      </c>
      <c r="I105" s="66">
        <f t="shared" si="23"/>
        <v>19294.41</v>
      </c>
      <c r="J105" s="66">
        <f t="shared" si="23"/>
        <v>26467.17</v>
      </c>
      <c r="K105" s="66">
        <f t="shared" si="23"/>
        <v>41507.47</v>
      </c>
      <c r="L105" s="66">
        <f t="shared" si="23"/>
        <v>82449.61</v>
      </c>
      <c r="M105" s="66">
        <f t="shared" si="23"/>
        <v>74968.489039727399</v>
      </c>
      <c r="N105" s="382">
        <f t="shared" si="23"/>
        <v>62833.513409455918</v>
      </c>
      <c r="O105" s="383">
        <f t="shared" si="23"/>
        <v>0</v>
      </c>
      <c r="P105" s="383">
        <f t="shared" si="23"/>
        <v>0</v>
      </c>
      <c r="Q105" s="383">
        <f t="shared" si="23"/>
        <v>0</v>
      </c>
      <c r="R105" s="383">
        <f t="shared" si="23"/>
        <v>0</v>
      </c>
      <c r="S105" s="383">
        <f t="shared" si="23"/>
        <v>0</v>
      </c>
      <c r="T105" s="383">
        <f t="shared" si="23"/>
        <v>0</v>
      </c>
      <c r="U105" s="52">
        <f t="shared" ref="U105:U115" si="24">SUM(C105:T105)</f>
        <v>371791.66244918329</v>
      </c>
    </row>
    <row r="106" spans="1:25" ht="15.95" customHeight="1" x14ac:dyDescent="0.25">
      <c r="A106" s="663"/>
      <c r="B106" s="6" t="s">
        <v>2</v>
      </c>
      <c r="C106" s="66">
        <f t="shared" si="23"/>
        <v>0</v>
      </c>
      <c r="D106" s="223">
        <f t="shared" si="23"/>
        <v>0</v>
      </c>
      <c r="E106" s="66">
        <f t="shared" si="23"/>
        <v>0</v>
      </c>
      <c r="F106" s="66">
        <f t="shared" si="23"/>
        <v>0</v>
      </c>
      <c r="G106" s="66">
        <f t="shared" si="23"/>
        <v>0</v>
      </c>
      <c r="H106" s="66">
        <f t="shared" si="23"/>
        <v>0</v>
      </c>
      <c r="I106" s="66">
        <f t="shared" si="23"/>
        <v>0</v>
      </c>
      <c r="J106" s="66">
        <f t="shared" si="23"/>
        <v>0</v>
      </c>
      <c r="K106" s="66">
        <f t="shared" si="23"/>
        <v>0</v>
      </c>
      <c r="L106" s="66">
        <f t="shared" si="23"/>
        <v>0</v>
      </c>
      <c r="M106" s="66">
        <f t="shared" si="23"/>
        <v>0</v>
      </c>
      <c r="N106" s="382">
        <f t="shared" si="23"/>
        <v>0</v>
      </c>
      <c r="O106" s="383">
        <f t="shared" si="23"/>
        <v>0</v>
      </c>
      <c r="P106" s="383">
        <f t="shared" si="23"/>
        <v>0</v>
      </c>
      <c r="Q106" s="383">
        <f t="shared" si="23"/>
        <v>0</v>
      </c>
      <c r="R106" s="383">
        <f t="shared" si="23"/>
        <v>0</v>
      </c>
      <c r="S106" s="383">
        <f t="shared" si="23"/>
        <v>0</v>
      </c>
      <c r="T106" s="383">
        <f t="shared" si="23"/>
        <v>0</v>
      </c>
      <c r="U106" s="52">
        <f t="shared" si="24"/>
        <v>0</v>
      </c>
    </row>
    <row r="107" spans="1:25" ht="15.95" customHeight="1" x14ac:dyDescent="0.25">
      <c r="A107" s="663"/>
      <c r="B107" s="6" t="s">
        <v>9</v>
      </c>
      <c r="C107" s="66">
        <f t="shared" si="23"/>
        <v>0</v>
      </c>
      <c r="D107" s="223">
        <f t="shared" si="23"/>
        <v>0</v>
      </c>
      <c r="E107" s="66">
        <f t="shared" si="23"/>
        <v>18123</v>
      </c>
      <c r="F107" s="66">
        <f t="shared" si="23"/>
        <v>15937</v>
      </c>
      <c r="G107" s="66">
        <f t="shared" si="23"/>
        <v>29938</v>
      </c>
      <c r="H107" s="66">
        <f t="shared" si="23"/>
        <v>11338</v>
      </c>
      <c r="I107" s="66">
        <f t="shared" si="23"/>
        <v>42964.22</v>
      </c>
      <c r="J107" s="66">
        <f t="shared" si="23"/>
        <v>22070.05</v>
      </c>
      <c r="K107" s="66">
        <f t="shared" si="23"/>
        <v>49624.19</v>
      </c>
      <c r="L107" s="66">
        <f t="shared" si="23"/>
        <v>88370.03</v>
      </c>
      <c r="M107" s="66">
        <f t="shared" si="23"/>
        <v>89185.843586482879</v>
      </c>
      <c r="N107" s="382">
        <f t="shared" si="23"/>
        <v>74749.537715176644</v>
      </c>
      <c r="O107" s="383">
        <f t="shared" si="23"/>
        <v>0</v>
      </c>
      <c r="P107" s="383">
        <f t="shared" si="23"/>
        <v>0</v>
      </c>
      <c r="Q107" s="383">
        <f t="shared" si="23"/>
        <v>0</v>
      </c>
      <c r="R107" s="383">
        <f t="shared" si="23"/>
        <v>0</v>
      </c>
      <c r="S107" s="383">
        <f t="shared" si="23"/>
        <v>0</v>
      </c>
      <c r="T107" s="383">
        <f t="shared" si="23"/>
        <v>0</v>
      </c>
      <c r="U107" s="52">
        <f t="shared" si="24"/>
        <v>442299.8713016595</v>
      </c>
    </row>
    <row r="108" spans="1:25" ht="15.95" customHeight="1" x14ac:dyDescent="0.25">
      <c r="A108" s="663"/>
      <c r="B108" s="7" t="s">
        <v>3</v>
      </c>
      <c r="C108" s="66">
        <f t="shared" si="23"/>
        <v>0</v>
      </c>
      <c r="D108" s="223">
        <f t="shared" si="23"/>
        <v>0</v>
      </c>
      <c r="E108" s="66">
        <f t="shared" si="23"/>
        <v>0</v>
      </c>
      <c r="F108" s="66">
        <f t="shared" si="23"/>
        <v>0</v>
      </c>
      <c r="G108" s="66">
        <f t="shared" si="23"/>
        <v>0</v>
      </c>
      <c r="H108" s="66">
        <f t="shared" si="23"/>
        <v>0</v>
      </c>
      <c r="I108" s="66">
        <f t="shared" si="23"/>
        <v>0</v>
      </c>
      <c r="J108" s="66">
        <f t="shared" si="23"/>
        <v>0</v>
      </c>
      <c r="K108" s="66">
        <f t="shared" si="23"/>
        <v>0</v>
      </c>
      <c r="L108" s="66">
        <f t="shared" si="23"/>
        <v>0</v>
      </c>
      <c r="M108" s="66">
        <f t="shared" si="23"/>
        <v>0</v>
      </c>
      <c r="N108" s="382">
        <f t="shared" si="23"/>
        <v>0</v>
      </c>
      <c r="O108" s="383">
        <f t="shared" si="23"/>
        <v>0</v>
      </c>
      <c r="P108" s="383">
        <f t="shared" si="23"/>
        <v>0</v>
      </c>
      <c r="Q108" s="383">
        <f t="shared" si="23"/>
        <v>0</v>
      </c>
      <c r="R108" s="383">
        <f t="shared" si="23"/>
        <v>0</v>
      </c>
      <c r="S108" s="383">
        <f t="shared" si="23"/>
        <v>0</v>
      </c>
      <c r="T108" s="383">
        <f t="shared" si="23"/>
        <v>0</v>
      </c>
      <c r="U108" s="52">
        <f t="shared" si="24"/>
        <v>0</v>
      </c>
    </row>
    <row r="109" spans="1:25" ht="15.95" customHeight="1" x14ac:dyDescent="0.25">
      <c r="A109" s="663"/>
      <c r="B109" s="6" t="s">
        <v>4</v>
      </c>
      <c r="C109" s="66">
        <f t="shared" si="23"/>
        <v>0</v>
      </c>
      <c r="D109" s="223">
        <f t="shared" si="23"/>
        <v>8220.4599999999991</v>
      </c>
      <c r="E109" s="66">
        <f t="shared" si="23"/>
        <v>14051.2</v>
      </c>
      <c r="F109" s="66">
        <f t="shared" si="23"/>
        <v>14804.29</v>
      </c>
      <c r="G109" s="66">
        <f t="shared" si="23"/>
        <v>10291.08</v>
      </c>
      <c r="H109" s="66">
        <f t="shared" si="23"/>
        <v>10780.35</v>
      </c>
      <c r="I109" s="66">
        <f t="shared" si="23"/>
        <v>11641.87</v>
      </c>
      <c r="J109" s="66">
        <f t="shared" si="23"/>
        <v>8968.9</v>
      </c>
      <c r="K109" s="66">
        <f t="shared" si="23"/>
        <v>6598.31</v>
      </c>
      <c r="L109" s="66">
        <f t="shared" si="23"/>
        <v>9545.66</v>
      </c>
      <c r="M109" s="66">
        <f t="shared" si="23"/>
        <v>30405.910000753425</v>
      </c>
      <c r="N109" s="382">
        <f t="shared" si="23"/>
        <v>25484.175794801333</v>
      </c>
      <c r="O109" s="383">
        <f t="shared" si="23"/>
        <v>0</v>
      </c>
      <c r="P109" s="383">
        <f t="shared" si="23"/>
        <v>0</v>
      </c>
      <c r="Q109" s="383">
        <f t="shared" si="23"/>
        <v>0</v>
      </c>
      <c r="R109" s="383">
        <f t="shared" si="23"/>
        <v>0</v>
      </c>
      <c r="S109" s="383">
        <f t="shared" si="23"/>
        <v>0</v>
      </c>
      <c r="T109" s="383">
        <f t="shared" si="23"/>
        <v>0</v>
      </c>
      <c r="U109" s="52">
        <f t="shared" si="24"/>
        <v>150792.20579555476</v>
      </c>
    </row>
    <row r="110" spans="1:25" ht="15.95" customHeight="1" x14ac:dyDescent="0.25">
      <c r="A110" s="663"/>
      <c r="B110" s="6" t="s">
        <v>5</v>
      </c>
      <c r="C110" s="66">
        <f t="shared" si="23"/>
        <v>0</v>
      </c>
      <c r="D110" s="223">
        <f t="shared" si="23"/>
        <v>2395.12</v>
      </c>
      <c r="E110" s="66">
        <f t="shared" si="23"/>
        <v>4622.1000000000004</v>
      </c>
      <c r="F110" s="66">
        <f t="shared" si="23"/>
        <v>4365.13</v>
      </c>
      <c r="G110" s="66">
        <f t="shared" si="23"/>
        <v>3671.7800000000102</v>
      </c>
      <c r="H110" s="66">
        <f t="shared" si="23"/>
        <v>5149.8000000000102</v>
      </c>
      <c r="I110" s="66">
        <f t="shared" si="23"/>
        <v>5184.55</v>
      </c>
      <c r="J110" s="66">
        <f t="shared" si="23"/>
        <v>5546.52</v>
      </c>
      <c r="K110" s="66">
        <f t="shared" si="23"/>
        <v>4772.41</v>
      </c>
      <c r="L110" s="66">
        <f t="shared" si="23"/>
        <v>5116.16</v>
      </c>
      <c r="M110" s="66">
        <f t="shared" si="23"/>
        <v>13079.558131361642</v>
      </c>
      <c r="N110" s="382">
        <f t="shared" si="23"/>
        <v>10962.40035998541</v>
      </c>
      <c r="O110" s="383">
        <f t="shared" si="23"/>
        <v>0</v>
      </c>
      <c r="P110" s="383">
        <f t="shared" si="23"/>
        <v>0</v>
      </c>
      <c r="Q110" s="383">
        <f t="shared" si="23"/>
        <v>0</v>
      </c>
      <c r="R110" s="383">
        <f t="shared" si="23"/>
        <v>0</v>
      </c>
      <c r="S110" s="383">
        <f t="shared" si="23"/>
        <v>0</v>
      </c>
      <c r="T110" s="383">
        <f t="shared" si="23"/>
        <v>0</v>
      </c>
      <c r="U110" s="52">
        <f t="shared" si="24"/>
        <v>64865.528491347075</v>
      </c>
    </row>
    <row r="111" spans="1:25" ht="15.95" customHeight="1" x14ac:dyDescent="0.25">
      <c r="A111" s="663"/>
      <c r="B111" s="6" t="s">
        <v>6</v>
      </c>
      <c r="C111" s="66">
        <f t="shared" si="23"/>
        <v>0</v>
      </c>
      <c r="D111" s="223">
        <f t="shared" si="23"/>
        <v>0</v>
      </c>
      <c r="E111" s="66">
        <f t="shared" si="23"/>
        <v>0</v>
      </c>
      <c r="F111" s="66">
        <f t="shared" si="23"/>
        <v>0</v>
      </c>
      <c r="G111" s="66">
        <f t="shared" si="23"/>
        <v>0</v>
      </c>
      <c r="H111" s="66">
        <f t="shared" si="23"/>
        <v>0</v>
      </c>
      <c r="I111" s="66">
        <f t="shared" si="23"/>
        <v>0</v>
      </c>
      <c r="J111" s="66">
        <f t="shared" si="23"/>
        <v>0</v>
      </c>
      <c r="K111" s="66">
        <f t="shared" si="23"/>
        <v>0</v>
      </c>
      <c r="L111" s="66">
        <f t="shared" si="23"/>
        <v>0</v>
      </c>
      <c r="M111" s="66">
        <f t="shared" si="23"/>
        <v>0</v>
      </c>
      <c r="N111" s="382">
        <f t="shared" si="23"/>
        <v>0</v>
      </c>
      <c r="O111" s="383">
        <f t="shared" si="23"/>
        <v>0</v>
      </c>
      <c r="P111" s="383">
        <f t="shared" si="23"/>
        <v>0</v>
      </c>
      <c r="Q111" s="383">
        <f t="shared" si="23"/>
        <v>0</v>
      </c>
      <c r="R111" s="383">
        <f t="shared" si="23"/>
        <v>0</v>
      </c>
      <c r="S111" s="383">
        <f t="shared" si="23"/>
        <v>0</v>
      </c>
      <c r="T111" s="383">
        <f t="shared" si="23"/>
        <v>0</v>
      </c>
      <c r="U111" s="52">
        <f t="shared" si="24"/>
        <v>0</v>
      </c>
    </row>
    <row r="112" spans="1:25" ht="15.95" customHeight="1" x14ac:dyDescent="0.25">
      <c r="A112" s="663"/>
      <c r="B112" s="6" t="s">
        <v>7</v>
      </c>
      <c r="C112" s="66">
        <f t="shared" si="23"/>
        <v>0</v>
      </c>
      <c r="D112" s="223">
        <f t="shared" si="23"/>
        <v>0</v>
      </c>
      <c r="E112" s="66">
        <f t="shared" si="23"/>
        <v>0</v>
      </c>
      <c r="F112" s="66">
        <f t="shared" si="23"/>
        <v>0</v>
      </c>
      <c r="G112" s="66">
        <f t="shared" si="23"/>
        <v>0</v>
      </c>
      <c r="H112" s="66">
        <f t="shared" si="23"/>
        <v>0</v>
      </c>
      <c r="I112" s="66">
        <f t="shared" si="23"/>
        <v>0</v>
      </c>
      <c r="J112" s="66">
        <f t="shared" si="23"/>
        <v>0</v>
      </c>
      <c r="K112" s="66">
        <f t="shared" si="23"/>
        <v>0</v>
      </c>
      <c r="L112" s="66">
        <f t="shared" si="23"/>
        <v>0</v>
      </c>
      <c r="M112" s="66">
        <f t="shared" si="23"/>
        <v>0</v>
      </c>
      <c r="N112" s="382">
        <f t="shared" si="23"/>
        <v>0</v>
      </c>
      <c r="O112" s="383">
        <f t="shared" si="23"/>
        <v>0</v>
      </c>
      <c r="P112" s="383">
        <f t="shared" si="23"/>
        <v>0</v>
      </c>
      <c r="Q112" s="383">
        <f t="shared" si="23"/>
        <v>0</v>
      </c>
      <c r="R112" s="383">
        <f t="shared" si="23"/>
        <v>0</v>
      </c>
      <c r="S112" s="383">
        <f t="shared" si="23"/>
        <v>0</v>
      </c>
      <c r="T112" s="383">
        <f t="shared" si="23"/>
        <v>0</v>
      </c>
      <c r="U112" s="52">
        <f t="shared" si="24"/>
        <v>0</v>
      </c>
    </row>
    <row r="113" spans="1:22" ht="15.95" customHeight="1" x14ac:dyDescent="0.25">
      <c r="A113" s="663"/>
      <c r="B113" s="6" t="s">
        <v>8</v>
      </c>
      <c r="C113" s="66">
        <f t="shared" si="23"/>
        <v>0</v>
      </c>
      <c r="D113" s="223">
        <f t="shared" si="23"/>
        <v>1474.62</v>
      </c>
      <c r="E113" s="66">
        <f t="shared" si="23"/>
        <v>3803</v>
      </c>
      <c r="F113" s="66">
        <f t="shared" si="23"/>
        <v>3585.4</v>
      </c>
      <c r="G113" s="66">
        <f t="shared" si="23"/>
        <v>1560.34</v>
      </c>
      <c r="H113" s="66">
        <f t="shared" si="23"/>
        <v>1067</v>
      </c>
      <c r="I113" s="66">
        <f t="shared" si="23"/>
        <v>1945.14</v>
      </c>
      <c r="J113" s="66">
        <f t="shared" si="23"/>
        <v>2275.6</v>
      </c>
      <c r="K113" s="66">
        <f t="shared" si="23"/>
        <v>2193.14</v>
      </c>
      <c r="L113" s="66">
        <f t="shared" si="23"/>
        <v>2146.23</v>
      </c>
      <c r="M113" s="66">
        <f t="shared" si="23"/>
        <v>6424.0165160989727</v>
      </c>
      <c r="N113" s="382">
        <f t="shared" si="23"/>
        <v>5384.175846107446</v>
      </c>
      <c r="O113" s="383">
        <f t="shared" si="23"/>
        <v>0</v>
      </c>
      <c r="P113" s="383">
        <f t="shared" si="23"/>
        <v>0</v>
      </c>
      <c r="Q113" s="383">
        <f t="shared" si="23"/>
        <v>0</v>
      </c>
      <c r="R113" s="383">
        <f t="shared" si="23"/>
        <v>0</v>
      </c>
      <c r="S113" s="383">
        <f t="shared" si="23"/>
        <v>0</v>
      </c>
      <c r="T113" s="383">
        <f t="shared" si="23"/>
        <v>0</v>
      </c>
      <c r="U113" s="52">
        <f t="shared" si="24"/>
        <v>31858.662362206418</v>
      </c>
    </row>
    <row r="114" spans="1:22" ht="15.95" customHeight="1" thickBot="1" x14ac:dyDescent="0.3">
      <c r="A114" s="664"/>
      <c r="B114" s="398" t="s">
        <v>40</v>
      </c>
      <c r="C114" s="385">
        <f t="shared" si="23"/>
        <v>0</v>
      </c>
      <c r="D114" s="386">
        <f t="shared" si="23"/>
        <v>0</v>
      </c>
      <c r="E114" s="385">
        <f t="shared" si="23"/>
        <v>0</v>
      </c>
      <c r="F114" s="385">
        <f t="shared" si="23"/>
        <v>0</v>
      </c>
      <c r="G114" s="385">
        <f t="shared" si="23"/>
        <v>0</v>
      </c>
      <c r="H114" s="385">
        <f t="shared" si="23"/>
        <v>0</v>
      </c>
      <c r="I114" s="385">
        <f t="shared" si="23"/>
        <v>0</v>
      </c>
      <c r="J114" s="385">
        <f t="shared" si="23"/>
        <v>0</v>
      </c>
      <c r="K114" s="385">
        <f t="shared" si="23"/>
        <v>0</v>
      </c>
      <c r="L114" s="385">
        <f t="shared" si="23"/>
        <v>0</v>
      </c>
      <c r="M114" s="385">
        <f t="shared" si="23"/>
        <v>0</v>
      </c>
      <c r="N114" s="387">
        <f t="shared" si="23"/>
        <v>0</v>
      </c>
      <c r="O114" s="388">
        <f t="shared" si="23"/>
        <v>0</v>
      </c>
      <c r="P114" s="388">
        <f t="shared" si="23"/>
        <v>0</v>
      </c>
      <c r="Q114" s="388">
        <f t="shared" si="23"/>
        <v>0</v>
      </c>
      <c r="R114" s="388">
        <f t="shared" si="23"/>
        <v>0</v>
      </c>
      <c r="S114" s="388">
        <f t="shared" si="23"/>
        <v>0</v>
      </c>
      <c r="T114" s="389">
        <f t="shared" si="23"/>
        <v>0</v>
      </c>
      <c r="U114" s="390">
        <f t="shared" si="24"/>
        <v>0</v>
      </c>
      <c r="V114" s="374">
        <f>SUM(U104:U114)</f>
        <v>1142202.8955552913</v>
      </c>
    </row>
    <row r="115" spans="1:22" ht="15.95" customHeight="1" thickBot="1" x14ac:dyDescent="0.3">
      <c r="B115" s="314" t="s">
        <v>41</v>
      </c>
      <c r="C115" s="392">
        <f t="shared" ref="C115:T115" si="25">SUM(C104:C114)</f>
        <v>0</v>
      </c>
      <c r="D115" s="393">
        <f t="shared" si="25"/>
        <v>12090.199999999997</v>
      </c>
      <c r="E115" s="392">
        <f t="shared" si="25"/>
        <v>67166.299999999988</v>
      </c>
      <c r="F115" s="392">
        <f t="shared" si="25"/>
        <v>47424.82</v>
      </c>
      <c r="G115" s="196">
        <f t="shared" si="25"/>
        <v>78157.200000000012</v>
      </c>
      <c r="H115" s="196">
        <f t="shared" si="25"/>
        <v>50852.150000000009</v>
      </c>
      <c r="I115" s="196">
        <f t="shared" si="25"/>
        <v>88430.19</v>
      </c>
      <c r="J115" s="196">
        <f t="shared" si="25"/>
        <v>68617.240000000005</v>
      </c>
      <c r="K115" s="196">
        <f t="shared" si="25"/>
        <v>113858.52</v>
      </c>
      <c r="L115" s="196">
        <f t="shared" si="25"/>
        <v>192256.69000000003</v>
      </c>
      <c r="M115" s="196">
        <f t="shared" si="25"/>
        <v>230315.07670854672</v>
      </c>
      <c r="N115" s="394">
        <f t="shared" si="25"/>
        <v>193034.50884674466</v>
      </c>
      <c r="O115" s="394">
        <f t="shared" si="25"/>
        <v>0</v>
      </c>
      <c r="P115" s="394">
        <f t="shared" si="25"/>
        <v>0</v>
      </c>
      <c r="Q115" s="394">
        <f t="shared" si="25"/>
        <v>0</v>
      </c>
      <c r="R115" s="394">
        <f t="shared" si="25"/>
        <v>0</v>
      </c>
      <c r="S115" s="394">
        <f t="shared" si="25"/>
        <v>0</v>
      </c>
      <c r="T115" s="394">
        <f t="shared" si="25"/>
        <v>0</v>
      </c>
      <c r="U115" s="395">
        <f t="shared" si="24"/>
        <v>1142202.8955552913</v>
      </c>
      <c r="V115" s="396" t="str">
        <f>IF(U115=V114,"ok","ERROR")</f>
        <v>ok</v>
      </c>
    </row>
    <row r="116" spans="1:22" ht="15.95" customHeight="1" thickBot="1" x14ac:dyDescent="0.3"/>
    <row r="117" spans="1:22" ht="15.95" customHeight="1" thickBot="1" x14ac:dyDescent="0.3">
      <c r="A117" s="403" t="s">
        <v>243</v>
      </c>
      <c r="B117" s="193" t="s">
        <v>34</v>
      </c>
      <c r="C117" s="375">
        <f>C$3</f>
        <v>45658</v>
      </c>
      <c r="D117" s="530">
        <f t="shared" ref="D117:T117" si="26">D$3</f>
        <v>45689</v>
      </c>
      <c r="E117" s="375">
        <f t="shared" si="26"/>
        <v>45717</v>
      </c>
      <c r="F117" s="375">
        <f t="shared" si="26"/>
        <v>45748</v>
      </c>
      <c r="G117" s="375">
        <f t="shared" si="26"/>
        <v>45778</v>
      </c>
      <c r="H117" s="375">
        <f t="shared" si="26"/>
        <v>45809</v>
      </c>
      <c r="I117" s="375">
        <f t="shared" si="26"/>
        <v>45839</v>
      </c>
      <c r="J117" s="375">
        <f t="shared" si="26"/>
        <v>45870</v>
      </c>
      <c r="K117" s="375">
        <f t="shared" si="26"/>
        <v>45901</v>
      </c>
      <c r="L117" s="375">
        <f t="shared" si="26"/>
        <v>45931</v>
      </c>
      <c r="M117" s="375">
        <f t="shared" si="26"/>
        <v>45962</v>
      </c>
      <c r="N117" s="376">
        <f t="shared" si="26"/>
        <v>45992</v>
      </c>
      <c r="O117" s="376">
        <f t="shared" si="26"/>
        <v>46023</v>
      </c>
      <c r="P117" s="376">
        <f t="shared" si="26"/>
        <v>46054</v>
      </c>
      <c r="Q117" s="376">
        <f t="shared" si="26"/>
        <v>46082</v>
      </c>
      <c r="R117" s="376">
        <f t="shared" si="26"/>
        <v>46113</v>
      </c>
      <c r="S117" s="376">
        <f t="shared" si="26"/>
        <v>46143</v>
      </c>
      <c r="T117" s="376">
        <f t="shared" si="26"/>
        <v>46174</v>
      </c>
      <c r="U117" s="397" t="s">
        <v>32</v>
      </c>
    </row>
    <row r="118" spans="1:22" ht="15.95" customHeight="1" x14ac:dyDescent="0.25">
      <c r="A118" s="665" t="s">
        <v>155</v>
      </c>
      <c r="B118" s="312" t="s">
        <v>0</v>
      </c>
      <c r="C118" s="194">
        <f t="shared" ref="C118:T118" si="27">C60+C74+C88</f>
        <v>0</v>
      </c>
      <c r="D118" s="378">
        <f t="shared" si="27"/>
        <v>0</v>
      </c>
      <c r="E118" s="194">
        <f t="shared" si="27"/>
        <v>0</v>
      </c>
      <c r="F118" s="194">
        <f t="shared" si="27"/>
        <v>420</v>
      </c>
      <c r="G118" s="194">
        <f t="shared" si="27"/>
        <v>11492.52</v>
      </c>
      <c r="H118" s="194">
        <f t="shared" si="27"/>
        <v>0</v>
      </c>
      <c r="I118" s="194">
        <f t="shared" si="27"/>
        <v>2855.62</v>
      </c>
      <c r="J118" s="194">
        <f t="shared" si="27"/>
        <v>2545</v>
      </c>
      <c r="K118" s="194">
        <f t="shared" si="27"/>
        <v>32563.8</v>
      </c>
      <c r="L118" s="194">
        <f t="shared" si="27"/>
        <v>4531.2</v>
      </c>
      <c r="M118" s="194">
        <f t="shared" si="27"/>
        <v>14140.046149289672</v>
      </c>
      <c r="N118" s="379">
        <f t="shared" si="27"/>
        <v>13670.098853664385</v>
      </c>
      <c r="O118" s="380">
        <f t="shared" si="27"/>
        <v>0</v>
      </c>
      <c r="P118" s="380">
        <f t="shared" si="27"/>
        <v>0</v>
      </c>
      <c r="Q118" s="380">
        <f t="shared" si="27"/>
        <v>0</v>
      </c>
      <c r="R118" s="380">
        <f t="shared" si="27"/>
        <v>0</v>
      </c>
      <c r="S118" s="380">
        <f t="shared" si="27"/>
        <v>0</v>
      </c>
      <c r="T118" s="380">
        <f t="shared" si="27"/>
        <v>0</v>
      </c>
      <c r="U118" s="381">
        <f>SUM(C118:T118)</f>
        <v>82218.285002954057</v>
      </c>
    </row>
    <row r="119" spans="1:22" ht="15.95" customHeight="1" x14ac:dyDescent="0.25">
      <c r="A119" s="666"/>
      <c r="B119" s="7" t="s">
        <v>1</v>
      </c>
      <c r="C119" s="66">
        <f t="shared" ref="C119:T119" si="28">C61+C75+C89</f>
        <v>0</v>
      </c>
      <c r="D119" s="223">
        <f t="shared" si="28"/>
        <v>0</v>
      </c>
      <c r="E119" s="66">
        <f t="shared" si="28"/>
        <v>3065.7</v>
      </c>
      <c r="F119" s="66">
        <f t="shared" si="28"/>
        <v>26642.59</v>
      </c>
      <c r="G119" s="66">
        <f t="shared" si="28"/>
        <v>18656.88</v>
      </c>
      <c r="H119" s="66">
        <f t="shared" si="28"/>
        <v>34211.15</v>
      </c>
      <c r="I119" s="66">
        <f t="shared" si="28"/>
        <v>444558.67</v>
      </c>
      <c r="J119" s="66">
        <f t="shared" si="28"/>
        <v>143019.28999999998</v>
      </c>
      <c r="K119" s="66">
        <f t="shared" si="28"/>
        <v>332837.00999999995</v>
      </c>
      <c r="L119" s="66">
        <f t="shared" si="28"/>
        <v>804990.79</v>
      </c>
      <c r="M119" s="66">
        <f t="shared" si="28"/>
        <v>352027.06377894495</v>
      </c>
      <c r="N119" s="382">
        <f t="shared" si="28"/>
        <v>340277.04516928364</v>
      </c>
      <c r="O119" s="383">
        <f t="shared" si="28"/>
        <v>0</v>
      </c>
      <c r="P119" s="383">
        <f t="shared" si="28"/>
        <v>0</v>
      </c>
      <c r="Q119" s="383">
        <f t="shared" si="28"/>
        <v>0</v>
      </c>
      <c r="R119" s="383">
        <f t="shared" si="28"/>
        <v>0</v>
      </c>
      <c r="S119" s="383">
        <f t="shared" si="28"/>
        <v>0</v>
      </c>
      <c r="T119" s="383">
        <f t="shared" si="28"/>
        <v>0</v>
      </c>
      <c r="U119" s="52">
        <f t="shared" ref="U119:U129" si="29">SUM(C119:T119)</f>
        <v>2500286.1889482285</v>
      </c>
    </row>
    <row r="120" spans="1:22" ht="15.95" customHeight="1" x14ac:dyDescent="0.25">
      <c r="A120" s="666"/>
      <c r="B120" s="6" t="s">
        <v>2</v>
      </c>
      <c r="C120" s="66">
        <f t="shared" ref="C120:T120" si="30">C62+C76+C90</f>
        <v>0</v>
      </c>
      <c r="D120" s="223">
        <f t="shared" si="30"/>
        <v>0</v>
      </c>
      <c r="E120" s="66">
        <f t="shared" si="30"/>
        <v>0</v>
      </c>
      <c r="F120" s="66">
        <f t="shared" si="30"/>
        <v>0</v>
      </c>
      <c r="G120" s="66">
        <f t="shared" si="30"/>
        <v>0</v>
      </c>
      <c r="H120" s="66">
        <f t="shared" si="30"/>
        <v>0</v>
      </c>
      <c r="I120" s="66">
        <f t="shared" si="30"/>
        <v>0</v>
      </c>
      <c r="J120" s="66">
        <f t="shared" si="30"/>
        <v>0</v>
      </c>
      <c r="K120" s="66">
        <f t="shared" si="30"/>
        <v>0</v>
      </c>
      <c r="L120" s="66">
        <f t="shared" si="30"/>
        <v>0</v>
      </c>
      <c r="M120" s="66">
        <f t="shared" si="30"/>
        <v>0</v>
      </c>
      <c r="N120" s="382">
        <f t="shared" si="30"/>
        <v>0</v>
      </c>
      <c r="O120" s="383">
        <f t="shared" si="30"/>
        <v>0</v>
      </c>
      <c r="P120" s="383">
        <f t="shared" si="30"/>
        <v>0</v>
      </c>
      <c r="Q120" s="383">
        <f t="shared" si="30"/>
        <v>0</v>
      </c>
      <c r="R120" s="383">
        <f t="shared" si="30"/>
        <v>0</v>
      </c>
      <c r="S120" s="383">
        <f t="shared" si="30"/>
        <v>0</v>
      </c>
      <c r="T120" s="383">
        <f t="shared" si="30"/>
        <v>0</v>
      </c>
      <c r="U120" s="52">
        <f t="shared" si="29"/>
        <v>0</v>
      </c>
    </row>
    <row r="121" spans="1:22" ht="15.95" customHeight="1" x14ac:dyDescent="0.25">
      <c r="A121" s="666"/>
      <c r="B121" s="6" t="s">
        <v>9</v>
      </c>
      <c r="C121" s="66">
        <f t="shared" ref="C121:T121" si="31">C63+C77+C91</f>
        <v>0</v>
      </c>
      <c r="D121" s="223">
        <f t="shared" si="31"/>
        <v>0</v>
      </c>
      <c r="E121" s="66">
        <f t="shared" si="31"/>
        <v>0</v>
      </c>
      <c r="F121" s="66">
        <f t="shared" si="31"/>
        <v>8346.27</v>
      </c>
      <c r="G121" s="66">
        <f t="shared" si="31"/>
        <v>0</v>
      </c>
      <c r="H121" s="66">
        <f t="shared" si="31"/>
        <v>16692.54</v>
      </c>
      <c r="I121" s="66">
        <f t="shared" si="31"/>
        <v>209931.21</v>
      </c>
      <c r="J121" s="66">
        <f t="shared" si="31"/>
        <v>118188.63</v>
      </c>
      <c r="K121" s="66">
        <f t="shared" si="31"/>
        <v>968492.18</v>
      </c>
      <c r="L121" s="66">
        <f t="shared" si="31"/>
        <v>2238036.81</v>
      </c>
      <c r="M121" s="66">
        <f t="shared" si="31"/>
        <v>1019251.6574025848</v>
      </c>
      <c r="N121" s="382">
        <f t="shared" si="31"/>
        <v>985626.02113765234</v>
      </c>
      <c r="O121" s="383">
        <f t="shared" si="31"/>
        <v>0</v>
      </c>
      <c r="P121" s="383">
        <f t="shared" si="31"/>
        <v>0</v>
      </c>
      <c r="Q121" s="383">
        <f t="shared" si="31"/>
        <v>0</v>
      </c>
      <c r="R121" s="383">
        <f t="shared" si="31"/>
        <v>0</v>
      </c>
      <c r="S121" s="383">
        <f t="shared" si="31"/>
        <v>0</v>
      </c>
      <c r="T121" s="383">
        <f t="shared" si="31"/>
        <v>0</v>
      </c>
      <c r="U121" s="52">
        <f t="shared" si="29"/>
        <v>5564565.3185402369</v>
      </c>
    </row>
    <row r="122" spans="1:22" ht="15.95" customHeight="1" x14ac:dyDescent="0.25">
      <c r="A122" s="666"/>
      <c r="B122" s="7" t="s">
        <v>3</v>
      </c>
      <c r="C122" s="66">
        <f t="shared" ref="C122:T122" si="32">C64+C78+C92</f>
        <v>0</v>
      </c>
      <c r="D122" s="223">
        <f t="shared" si="32"/>
        <v>648878.31000000006</v>
      </c>
      <c r="E122" s="66">
        <f t="shared" si="32"/>
        <v>1161.0899999999999</v>
      </c>
      <c r="F122" s="66">
        <f t="shared" si="32"/>
        <v>716405.07000000007</v>
      </c>
      <c r="G122" s="66">
        <f t="shared" si="32"/>
        <v>587305.72</v>
      </c>
      <c r="H122" s="66">
        <f t="shared" si="32"/>
        <v>87012.61</v>
      </c>
      <c r="I122" s="66">
        <f t="shared" si="32"/>
        <v>37890.68</v>
      </c>
      <c r="J122" s="66">
        <f t="shared" si="32"/>
        <v>19689.060000000001</v>
      </c>
      <c r="K122" s="66">
        <f t="shared" si="32"/>
        <v>91484.1</v>
      </c>
      <c r="L122" s="66">
        <f t="shared" si="32"/>
        <v>-1792527.61</v>
      </c>
      <c r="M122" s="66">
        <f t="shared" si="32"/>
        <v>98772.749693810882</v>
      </c>
      <c r="N122" s="382">
        <f t="shared" si="32"/>
        <v>95478.145761375214</v>
      </c>
      <c r="O122" s="383">
        <f t="shared" si="32"/>
        <v>0</v>
      </c>
      <c r="P122" s="383">
        <f t="shared" si="32"/>
        <v>0</v>
      </c>
      <c r="Q122" s="383">
        <f t="shared" si="32"/>
        <v>0</v>
      </c>
      <c r="R122" s="383">
        <f t="shared" si="32"/>
        <v>0</v>
      </c>
      <c r="S122" s="383">
        <f t="shared" si="32"/>
        <v>0</v>
      </c>
      <c r="T122" s="383">
        <f t="shared" si="32"/>
        <v>0</v>
      </c>
      <c r="U122" s="52">
        <f t="shared" si="29"/>
        <v>591549.92545518617</v>
      </c>
    </row>
    <row r="123" spans="1:22" ht="15.95" customHeight="1" x14ac:dyDescent="0.25">
      <c r="A123" s="666"/>
      <c r="B123" s="6" t="s">
        <v>4</v>
      </c>
      <c r="C123" s="66">
        <f t="shared" ref="C123:T123" si="33">C65+C79+C93</f>
        <v>0</v>
      </c>
      <c r="D123" s="223">
        <f t="shared" si="33"/>
        <v>2265</v>
      </c>
      <c r="E123" s="66">
        <f t="shared" si="33"/>
        <v>244.42</v>
      </c>
      <c r="F123" s="66">
        <f t="shared" si="33"/>
        <v>7187.35</v>
      </c>
      <c r="G123" s="66">
        <f t="shared" si="33"/>
        <v>1485.29</v>
      </c>
      <c r="H123" s="66">
        <f t="shared" si="33"/>
        <v>7356.08</v>
      </c>
      <c r="I123" s="66">
        <f t="shared" si="33"/>
        <v>17761.810000000001</v>
      </c>
      <c r="J123" s="66">
        <f t="shared" si="33"/>
        <v>1800.64</v>
      </c>
      <c r="K123" s="66">
        <f t="shared" si="33"/>
        <v>817.6</v>
      </c>
      <c r="L123" s="66">
        <f t="shared" si="33"/>
        <v>2594.88</v>
      </c>
      <c r="M123" s="66">
        <f t="shared" si="33"/>
        <v>9550.4486004669689</v>
      </c>
      <c r="N123" s="382">
        <f t="shared" si="33"/>
        <v>9229.7565666486353</v>
      </c>
      <c r="O123" s="383">
        <f t="shared" si="33"/>
        <v>0</v>
      </c>
      <c r="P123" s="383">
        <f t="shared" si="33"/>
        <v>0</v>
      </c>
      <c r="Q123" s="383">
        <f t="shared" si="33"/>
        <v>0</v>
      </c>
      <c r="R123" s="383">
        <f t="shared" si="33"/>
        <v>0</v>
      </c>
      <c r="S123" s="383">
        <f t="shared" si="33"/>
        <v>0</v>
      </c>
      <c r="T123" s="383">
        <f t="shared" si="33"/>
        <v>0</v>
      </c>
      <c r="U123" s="52">
        <f t="shared" si="29"/>
        <v>60293.275167115593</v>
      </c>
    </row>
    <row r="124" spans="1:22" ht="15.95" customHeight="1" x14ac:dyDescent="0.25">
      <c r="A124" s="666"/>
      <c r="B124" s="6" t="s">
        <v>5</v>
      </c>
      <c r="C124" s="66">
        <f t="shared" ref="C124:T124" si="34">C66+C80+C94</f>
        <v>0</v>
      </c>
      <c r="D124" s="223">
        <f t="shared" si="34"/>
        <v>0</v>
      </c>
      <c r="E124" s="66">
        <f t="shared" si="34"/>
        <v>0</v>
      </c>
      <c r="F124" s="66">
        <f t="shared" si="34"/>
        <v>0</v>
      </c>
      <c r="G124" s="66">
        <f t="shared" si="34"/>
        <v>0</v>
      </c>
      <c r="H124" s="66">
        <f t="shared" si="34"/>
        <v>0</v>
      </c>
      <c r="I124" s="66">
        <f t="shared" si="34"/>
        <v>0</v>
      </c>
      <c r="J124" s="66">
        <f t="shared" si="34"/>
        <v>0</v>
      </c>
      <c r="K124" s="66">
        <f t="shared" si="34"/>
        <v>0</v>
      </c>
      <c r="L124" s="66">
        <f t="shared" si="34"/>
        <v>177.08</v>
      </c>
      <c r="M124" s="66">
        <f t="shared" si="34"/>
        <v>11.397958763328999</v>
      </c>
      <c r="N124" s="382">
        <f t="shared" si="34"/>
        <v>10.927410931058427</v>
      </c>
      <c r="O124" s="383">
        <f t="shared" si="34"/>
        <v>0</v>
      </c>
      <c r="P124" s="383">
        <f t="shared" si="34"/>
        <v>0</v>
      </c>
      <c r="Q124" s="383">
        <f t="shared" si="34"/>
        <v>0</v>
      </c>
      <c r="R124" s="383">
        <f t="shared" si="34"/>
        <v>0</v>
      </c>
      <c r="S124" s="383">
        <f t="shared" si="34"/>
        <v>0</v>
      </c>
      <c r="T124" s="383">
        <f t="shared" si="34"/>
        <v>0</v>
      </c>
      <c r="U124" s="52">
        <f t="shared" si="29"/>
        <v>199.40536969438745</v>
      </c>
    </row>
    <row r="125" spans="1:22" ht="15.95" customHeight="1" x14ac:dyDescent="0.25">
      <c r="A125" s="666"/>
      <c r="B125" s="6" t="s">
        <v>6</v>
      </c>
      <c r="C125" s="66">
        <f t="shared" ref="C125:T125" si="35">C67+C81+C95</f>
        <v>0</v>
      </c>
      <c r="D125" s="223">
        <f t="shared" si="35"/>
        <v>0</v>
      </c>
      <c r="E125" s="66">
        <f t="shared" si="35"/>
        <v>0</v>
      </c>
      <c r="F125" s="66">
        <f t="shared" si="35"/>
        <v>0</v>
      </c>
      <c r="G125" s="66">
        <f t="shared" si="35"/>
        <v>0</v>
      </c>
      <c r="H125" s="66">
        <f t="shared" si="35"/>
        <v>0</v>
      </c>
      <c r="I125" s="66">
        <f t="shared" si="35"/>
        <v>0</v>
      </c>
      <c r="J125" s="66">
        <f t="shared" si="35"/>
        <v>0</v>
      </c>
      <c r="K125" s="66">
        <f t="shared" si="35"/>
        <v>0</v>
      </c>
      <c r="L125" s="66">
        <f t="shared" si="35"/>
        <v>0</v>
      </c>
      <c r="M125" s="66">
        <f t="shared" si="35"/>
        <v>0</v>
      </c>
      <c r="N125" s="382">
        <f t="shared" si="35"/>
        <v>0</v>
      </c>
      <c r="O125" s="383">
        <f t="shared" si="35"/>
        <v>0</v>
      </c>
      <c r="P125" s="383">
        <f t="shared" si="35"/>
        <v>0</v>
      </c>
      <c r="Q125" s="383">
        <f t="shared" si="35"/>
        <v>0</v>
      </c>
      <c r="R125" s="383">
        <f t="shared" si="35"/>
        <v>0</v>
      </c>
      <c r="S125" s="383">
        <f t="shared" si="35"/>
        <v>0</v>
      </c>
      <c r="T125" s="383">
        <f t="shared" si="35"/>
        <v>0</v>
      </c>
      <c r="U125" s="52">
        <f t="shared" si="29"/>
        <v>0</v>
      </c>
    </row>
    <row r="126" spans="1:22" ht="15.95" customHeight="1" x14ac:dyDescent="0.25">
      <c r="A126" s="666"/>
      <c r="B126" s="6" t="s">
        <v>7</v>
      </c>
      <c r="C126" s="66">
        <f t="shared" ref="C126:T126" si="36">C68+C82+C96</f>
        <v>0</v>
      </c>
      <c r="D126" s="223">
        <f t="shared" si="36"/>
        <v>0</v>
      </c>
      <c r="E126" s="66">
        <f t="shared" si="36"/>
        <v>1930.5</v>
      </c>
      <c r="F126" s="66">
        <f t="shared" si="36"/>
        <v>6435</v>
      </c>
      <c r="G126" s="66">
        <f t="shared" si="36"/>
        <v>3861</v>
      </c>
      <c r="H126" s="66">
        <f t="shared" si="36"/>
        <v>4504.5</v>
      </c>
      <c r="I126" s="66">
        <f t="shared" si="36"/>
        <v>6435</v>
      </c>
      <c r="J126" s="66">
        <f t="shared" si="36"/>
        <v>1930.5</v>
      </c>
      <c r="K126" s="66">
        <f t="shared" si="36"/>
        <v>643.5</v>
      </c>
      <c r="L126" s="66">
        <f t="shared" si="36"/>
        <v>5791.5</v>
      </c>
      <c r="M126" s="66">
        <f t="shared" si="36"/>
        <v>2029.5614227801464</v>
      </c>
      <c r="N126" s="382">
        <f t="shared" si="36"/>
        <v>1945.7739878736659</v>
      </c>
      <c r="O126" s="383">
        <f t="shared" si="36"/>
        <v>0</v>
      </c>
      <c r="P126" s="383">
        <f t="shared" si="36"/>
        <v>0</v>
      </c>
      <c r="Q126" s="383">
        <f t="shared" si="36"/>
        <v>0</v>
      </c>
      <c r="R126" s="383">
        <f t="shared" si="36"/>
        <v>0</v>
      </c>
      <c r="S126" s="383">
        <f t="shared" si="36"/>
        <v>0</v>
      </c>
      <c r="T126" s="383">
        <f t="shared" si="36"/>
        <v>0</v>
      </c>
      <c r="U126" s="52">
        <f t="shared" si="29"/>
        <v>35506.835410653817</v>
      </c>
    </row>
    <row r="127" spans="1:22" ht="15.95" customHeight="1" x14ac:dyDescent="0.25">
      <c r="A127" s="666"/>
      <c r="B127" s="6" t="s">
        <v>8</v>
      </c>
      <c r="C127" s="66">
        <f t="shared" ref="C127:T127" si="37">C69+C83+C97</f>
        <v>0</v>
      </c>
      <c r="D127" s="223">
        <f t="shared" si="37"/>
        <v>0</v>
      </c>
      <c r="E127" s="66">
        <f t="shared" si="37"/>
        <v>0</v>
      </c>
      <c r="F127" s="66">
        <f t="shared" si="37"/>
        <v>30317.29</v>
      </c>
      <c r="G127" s="66">
        <f t="shared" si="37"/>
        <v>242.38</v>
      </c>
      <c r="H127" s="66">
        <f t="shared" si="37"/>
        <v>1107.8599999999999</v>
      </c>
      <c r="I127" s="66">
        <f t="shared" si="37"/>
        <v>450.08</v>
      </c>
      <c r="J127" s="66">
        <f t="shared" si="37"/>
        <v>328.89</v>
      </c>
      <c r="K127" s="66">
        <f t="shared" si="37"/>
        <v>121.19</v>
      </c>
      <c r="L127" s="66">
        <f t="shared" si="37"/>
        <v>242.38</v>
      </c>
      <c r="M127" s="66">
        <f t="shared" si="37"/>
        <v>9106.9076012485275</v>
      </c>
      <c r="N127" s="382">
        <f t="shared" si="37"/>
        <v>8805.7742698455149</v>
      </c>
      <c r="O127" s="383">
        <f t="shared" si="37"/>
        <v>0</v>
      </c>
      <c r="P127" s="383">
        <f t="shared" si="37"/>
        <v>0</v>
      </c>
      <c r="Q127" s="383">
        <f t="shared" si="37"/>
        <v>0</v>
      </c>
      <c r="R127" s="383">
        <f t="shared" si="37"/>
        <v>0</v>
      </c>
      <c r="S127" s="383">
        <f t="shared" si="37"/>
        <v>0</v>
      </c>
      <c r="T127" s="383">
        <f t="shared" si="37"/>
        <v>0</v>
      </c>
      <c r="U127" s="52">
        <f t="shared" si="29"/>
        <v>50722.751871094035</v>
      </c>
    </row>
    <row r="128" spans="1:22" ht="15.95" customHeight="1" thickBot="1" x14ac:dyDescent="0.3">
      <c r="A128" s="667"/>
      <c r="B128" s="398" t="s">
        <v>40</v>
      </c>
      <c r="C128" s="385">
        <f t="shared" ref="C128:T128" si="38">C70+C84+C98</f>
        <v>0</v>
      </c>
      <c r="D128" s="386">
        <f t="shared" si="38"/>
        <v>0</v>
      </c>
      <c r="E128" s="385">
        <f t="shared" si="38"/>
        <v>0</v>
      </c>
      <c r="F128" s="385">
        <f t="shared" si="38"/>
        <v>0</v>
      </c>
      <c r="G128" s="385">
        <f t="shared" si="38"/>
        <v>0</v>
      </c>
      <c r="H128" s="385">
        <f t="shared" si="38"/>
        <v>0</v>
      </c>
      <c r="I128" s="385">
        <f t="shared" si="38"/>
        <v>0</v>
      </c>
      <c r="J128" s="385">
        <f t="shared" si="38"/>
        <v>0</v>
      </c>
      <c r="K128" s="385">
        <f t="shared" si="38"/>
        <v>0</v>
      </c>
      <c r="L128" s="385">
        <f t="shared" si="38"/>
        <v>0</v>
      </c>
      <c r="M128" s="385">
        <f t="shared" si="38"/>
        <v>0</v>
      </c>
      <c r="N128" s="387">
        <f t="shared" si="38"/>
        <v>0</v>
      </c>
      <c r="O128" s="388">
        <f t="shared" si="38"/>
        <v>0</v>
      </c>
      <c r="P128" s="388">
        <f t="shared" si="38"/>
        <v>0</v>
      </c>
      <c r="Q128" s="388">
        <f t="shared" si="38"/>
        <v>0</v>
      </c>
      <c r="R128" s="388">
        <f t="shared" si="38"/>
        <v>0</v>
      </c>
      <c r="S128" s="388">
        <f t="shared" si="38"/>
        <v>0</v>
      </c>
      <c r="T128" s="389">
        <f t="shared" si="38"/>
        <v>0</v>
      </c>
      <c r="U128" s="390">
        <f t="shared" si="29"/>
        <v>0</v>
      </c>
      <c r="V128" s="374">
        <f>SUM(U118:U128)</f>
        <v>8885341.9857651647</v>
      </c>
    </row>
    <row r="129" spans="1:22" ht="15.95" customHeight="1" thickBot="1" x14ac:dyDescent="0.3">
      <c r="B129" s="314" t="s">
        <v>41</v>
      </c>
      <c r="C129" s="392">
        <f t="shared" ref="C129:T129" si="39">SUM(C118:C128)</f>
        <v>0</v>
      </c>
      <c r="D129" s="393">
        <f t="shared" si="39"/>
        <v>651143.31000000006</v>
      </c>
      <c r="E129" s="392">
        <f t="shared" si="39"/>
        <v>6401.71</v>
      </c>
      <c r="F129" s="392">
        <f t="shared" si="39"/>
        <v>795753.57000000007</v>
      </c>
      <c r="G129" s="196">
        <f t="shared" si="39"/>
        <v>623043.79</v>
      </c>
      <c r="H129" s="196">
        <f t="shared" si="39"/>
        <v>150884.73999999996</v>
      </c>
      <c r="I129" s="196">
        <f t="shared" si="39"/>
        <v>719883.07000000007</v>
      </c>
      <c r="J129" s="196">
        <f t="shared" si="39"/>
        <v>287502.01</v>
      </c>
      <c r="K129" s="196">
        <f t="shared" si="39"/>
        <v>1426959.3800000001</v>
      </c>
      <c r="L129" s="196">
        <f t="shared" si="39"/>
        <v>1263837.0299999996</v>
      </c>
      <c r="M129" s="196">
        <f t="shared" si="39"/>
        <v>1504889.8326078893</v>
      </c>
      <c r="N129" s="394">
        <f t="shared" si="39"/>
        <v>1455043.5431572746</v>
      </c>
      <c r="O129" s="394">
        <f t="shared" si="39"/>
        <v>0</v>
      </c>
      <c r="P129" s="394">
        <f t="shared" si="39"/>
        <v>0</v>
      </c>
      <c r="Q129" s="394">
        <f t="shared" si="39"/>
        <v>0</v>
      </c>
      <c r="R129" s="394">
        <f t="shared" si="39"/>
        <v>0</v>
      </c>
      <c r="S129" s="394">
        <f t="shared" si="39"/>
        <v>0</v>
      </c>
      <c r="T129" s="394">
        <f t="shared" si="39"/>
        <v>0</v>
      </c>
      <c r="U129" s="395">
        <f t="shared" si="29"/>
        <v>8885341.9857651629</v>
      </c>
      <c r="V129" s="396" t="str">
        <f>IF(U129=V128,"ok","ERROR")</f>
        <v>ok</v>
      </c>
    </row>
    <row r="130" spans="1:22" ht="15.95" customHeight="1" thickBot="1" x14ac:dyDescent="0.3"/>
    <row r="131" spans="1:22" ht="15.95" customHeight="1" thickBot="1" x14ac:dyDescent="0.3">
      <c r="A131" s="403" t="s">
        <v>245</v>
      </c>
      <c r="B131" s="193" t="s">
        <v>34</v>
      </c>
      <c r="C131" s="375">
        <f>C$3</f>
        <v>45658</v>
      </c>
      <c r="D131" s="530">
        <f t="shared" ref="D131:T131" si="40">D$3</f>
        <v>45689</v>
      </c>
      <c r="E131" s="375">
        <f t="shared" si="40"/>
        <v>45717</v>
      </c>
      <c r="F131" s="375">
        <f t="shared" si="40"/>
        <v>45748</v>
      </c>
      <c r="G131" s="375">
        <f t="shared" si="40"/>
        <v>45778</v>
      </c>
      <c r="H131" s="375">
        <f t="shared" si="40"/>
        <v>45809</v>
      </c>
      <c r="I131" s="375">
        <f t="shared" si="40"/>
        <v>45839</v>
      </c>
      <c r="J131" s="375">
        <f t="shared" si="40"/>
        <v>45870</v>
      </c>
      <c r="K131" s="375">
        <f t="shared" si="40"/>
        <v>45901</v>
      </c>
      <c r="L131" s="375">
        <f t="shared" si="40"/>
        <v>45931</v>
      </c>
      <c r="M131" s="375">
        <f t="shared" si="40"/>
        <v>45962</v>
      </c>
      <c r="N131" s="376">
        <f t="shared" si="40"/>
        <v>45992</v>
      </c>
      <c r="O131" s="376">
        <f t="shared" si="40"/>
        <v>46023</v>
      </c>
      <c r="P131" s="376">
        <f t="shared" si="40"/>
        <v>46054</v>
      </c>
      <c r="Q131" s="376">
        <f t="shared" si="40"/>
        <v>46082</v>
      </c>
      <c r="R131" s="376">
        <f t="shared" si="40"/>
        <v>46113</v>
      </c>
      <c r="S131" s="376">
        <f t="shared" si="40"/>
        <v>46143</v>
      </c>
      <c r="T131" s="376">
        <f t="shared" si="40"/>
        <v>46174</v>
      </c>
      <c r="U131" s="397" t="s">
        <v>32</v>
      </c>
    </row>
    <row r="132" spans="1:22" ht="15.95" customHeight="1" x14ac:dyDescent="0.25">
      <c r="A132" s="682" t="s">
        <v>244</v>
      </c>
      <c r="B132" s="312" t="s">
        <v>0</v>
      </c>
      <c r="C132" s="194">
        <f t="shared" ref="C132:T132" si="41">C46</f>
        <v>0</v>
      </c>
      <c r="D132" s="378">
        <f t="shared" si="41"/>
        <v>0</v>
      </c>
      <c r="E132" s="194">
        <f t="shared" si="41"/>
        <v>0</v>
      </c>
      <c r="F132" s="194">
        <f t="shared" si="41"/>
        <v>0</v>
      </c>
      <c r="G132" s="194">
        <f t="shared" si="41"/>
        <v>0</v>
      </c>
      <c r="H132" s="194">
        <f t="shared" si="41"/>
        <v>0</v>
      </c>
      <c r="I132" s="194">
        <f t="shared" si="41"/>
        <v>0</v>
      </c>
      <c r="J132" s="194">
        <f t="shared" si="41"/>
        <v>0</v>
      </c>
      <c r="K132" s="194">
        <f t="shared" si="41"/>
        <v>0</v>
      </c>
      <c r="L132" s="194">
        <f t="shared" si="41"/>
        <v>0</v>
      </c>
      <c r="M132" s="194">
        <f t="shared" si="41"/>
        <v>0</v>
      </c>
      <c r="N132" s="379">
        <f t="shared" si="41"/>
        <v>0</v>
      </c>
      <c r="O132" s="380">
        <f t="shared" si="41"/>
        <v>0</v>
      </c>
      <c r="P132" s="380">
        <f t="shared" si="41"/>
        <v>0</v>
      </c>
      <c r="Q132" s="380">
        <f t="shared" si="41"/>
        <v>0</v>
      </c>
      <c r="R132" s="380">
        <f t="shared" si="41"/>
        <v>0</v>
      </c>
      <c r="S132" s="380">
        <f t="shared" si="41"/>
        <v>0</v>
      </c>
      <c r="T132" s="380">
        <f t="shared" si="41"/>
        <v>0</v>
      </c>
      <c r="U132" s="381">
        <f>SUM(C132:T132)</f>
        <v>0</v>
      </c>
    </row>
    <row r="133" spans="1:22" ht="15.95" customHeight="1" x14ac:dyDescent="0.25">
      <c r="A133" s="683"/>
      <c r="B133" s="7" t="s">
        <v>1</v>
      </c>
      <c r="C133" s="66">
        <f t="shared" ref="C133:T133" si="42">C47</f>
        <v>0</v>
      </c>
      <c r="D133" s="223">
        <f t="shared" si="42"/>
        <v>0</v>
      </c>
      <c r="E133" s="66">
        <f t="shared" si="42"/>
        <v>0</v>
      </c>
      <c r="F133" s="66">
        <f t="shared" si="42"/>
        <v>0</v>
      </c>
      <c r="G133" s="66">
        <f t="shared" si="42"/>
        <v>0</v>
      </c>
      <c r="H133" s="66">
        <f t="shared" si="42"/>
        <v>0</v>
      </c>
      <c r="I133" s="66">
        <f t="shared" si="42"/>
        <v>0</v>
      </c>
      <c r="J133" s="66">
        <f t="shared" si="42"/>
        <v>0</v>
      </c>
      <c r="K133" s="66">
        <f t="shared" si="42"/>
        <v>0</v>
      </c>
      <c r="L133" s="66">
        <f t="shared" si="42"/>
        <v>0</v>
      </c>
      <c r="M133" s="66">
        <f t="shared" si="42"/>
        <v>0</v>
      </c>
      <c r="N133" s="382">
        <f t="shared" si="42"/>
        <v>0</v>
      </c>
      <c r="O133" s="383">
        <f t="shared" si="42"/>
        <v>0</v>
      </c>
      <c r="P133" s="383">
        <f t="shared" si="42"/>
        <v>0</v>
      </c>
      <c r="Q133" s="383">
        <f t="shared" si="42"/>
        <v>0</v>
      </c>
      <c r="R133" s="383">
        <f t="shared" si="42"/>
        <v>0</v>
      </c>
      <c r="S133" s="383">
        <f t="shared" si="42"/>
        <v>0</v>
      </c>
      <c r="T133" s="383">
        <f t="shared" si="42"/>
        <v>0</v>
      </c>
      <c r="U133" s="52">
        <f t="shared" ref="U133:U143" si="43">SUM(C133:T133)</f>
        <v>0</v>
      </c>
    </row>
    <row r="134" spans="1:22" ht="15.95" customHeight="1" x14ac:dyDescent="0.25">
      <c r="A134" s="683"/>
      <c r="B134" s="6" t="s">
        <v>2</v>
      </c>
      <c r="C134" s="66">
        <f t="shared" ref="C134:T134" si="44">C48</f>
        <v>0</v>
      </c>
      <c r="D134" s="223">
        <f t="shared" si="44"/>
        <v>0</v>
      </c>
      <c r="E134" s="66">
        <f t="shared" si="44"/>
        <v>0</v>
      </c>
      <c r="F134" s="66">
        <f t="shared" si="44"/>
        <v>0</v>
      </c>
      <c r="G134" s="66">
        <f t="shared" si="44"/>
        <v>0</v>
      </c>
      <c r="H134" s="66">
        <f t="shared" si="44"/>
        <v>0</v>
      </c>
      <c r="I134" s="66">
        <f t="shared" si="44"/>
        <v>0</v>
      </c>
      <c r="J134" s="66">
        <f t="shared" si="44"/>
        <v>0</v>
      </c>
      <c r="K134" s="66">
        <f t="shared" si="44"/>
        <v>0</v>
      </c>
      <c r="L134" s="66">
        <f t="shared" si="44"/>
        <v>0</v>
      </c>
      <c r="M134" s="66">
        <f t="shared" si="44"/>
        <v>0</v>
      </c>
      <c r="N134" s="382">
        <f t="shared" si="44"/>
        <v>0</v>
      </c>
      <c r="O134" s="383">
        <f t="shared" si="44"/>
        <v>0</v>
      </c>
      <c r="P134" s="383">
        <f t="shared" si="44"/>
        <v>0</v>
      </c>
      <c r="Q134" s="383">
        <f t="shared" si="44"/>
        <v>0</v>
      </c>
      <c r="R134" s="383">
        <f t="shared" si="44"/>
        <v>0</v>
      </c>
      <c r="S134" s="383">
        <f t="shared" si="44"/>
        <v>0</v>
      </c>
      <c r="T134" s="383">
        <f t="shared" si="44"/>
        <v>0</v>
      </c>
      <c r="U134" s="52">
        <f t="shared" si="43"/>
        <v>0</v>
      </c>
    </row>
    <row r="135" spans="1:22" ht="15.95" customHeight="1" x14ac:dyDescent="0.25">
      <c r="A135" s="683"/>
      <c r="B135" s="6" t="s">
        <v>9</v>
      </c>
      <c r="C135" s="66">
        <f t="shared" ref="C135:T135" si="45">C49</f>
        <v>0</v>
      </c>
      <c r="D135" s="223">
        <f t="shared" si="45"/>
        <v>0</v>
      </c>
      <c r="E135" s="66">
        <f t="shared" si="45"/>
        <v>0</v>
      </c>
      <c r="F135" s="66">
        <f t="shared" si="45"/>
        <v>0</v>
      </c>
      <c r="G135" s="66">
        <f t="shared" si="45"/>
        <v>0</v>
      </c>
      <c r="H135" s="66">
        <f t="shared" si="45"/>
        <v>0</v>
      </c>
      <c r="I135" s="66">
        <f t="shared" si="45"/>
        <v>0</v>
      </c>
      <c r="J135" s="66">
        <f t="shared" si="45"/>
        <v>0</v>
      </c>
      <c r="K135" s="66">
        <f t="shared" si="45"/>
        <v>0</v>
      </c>
      <c r="L135" s="66">
        <f t="shared" si="45"/>
        <v>0</v>
      </c>
      <c r="M135" s="66">
        <f t="shared" si="45"/>
        <v>0</v>
      </c>
      <c r="N135" s="382">
        <f t="shared" si="45"/>
        <v>0</v>
      </c>
      <c r="O135" s="383">
        <f t="shared" si="45"/>
        <v>0</v>
      </c>
      <c r="P135" s="383">
        <f t="shared" si="45"/>
        <v>0</v>
      </c>
      <c r="Q135" s="383">
        <f t="shared" si="45"/>
        <v>0</v>
      </c>
      <c r="R135" s="383">
        <f t="shared" si="45"/>
        <v>0</v>
      </c>
      <c r="S135" s="383">
        <f t="shared" si="45"/>
        <v>0</v>
      </c>
      <c r="T135" s="383">
        <f t="shared" si="45"/>
        <v>0</v>
      </c>
      <c r="U135" s="52">
        <f t="shared" si="43"/>
        <v>0</v>
      </c>
    </row>
    <row r="136" spans="1:22" ht="15.95" customHeight="1" x14ac:dyDescent="0.25">
      <c r="A136" s="683"/>
      <c r="B136" s="7" t="s">
        <v>3</v>
      </c>
      <c r="C136" s="66">
        <f t="shared" ref="C136:T136" si="46">C50</f>
        <v>0</v>
      </c>
      <c r="D136" s="223">
        <f t="shared" si="46"/>
        <v>0</v>
      </c>
      <c r="E136" s="66">
        <f t="shared" si="46"/>
        <v>0</v>
      </c>
      <c r="F136" s="66">
        <f t="shared" si="46"/>
        <v>0</v>
      </c>
      <c r="G136" s="66">
        <f t="shared" si="46"/>
        <v>0</v>
      </c>
      <c r="H136" s="66">
        <f t="shared" si="46"/>
        <v>0</v>
      </c>
      <c r="I136" s="66">
        <f t="shared" si="46"/>
        <v>0</v>
      </c>
      <c r="J136" s="66">
        <f t="shared" si="46"/>
        <v>0</v>
      </c>
      <c r="K136" s="66">
        <f t="shared" si="46"/>
        <v>0</v>
      </c>
      <c r="L136" s="66">
        <f t="shared" si="46"/>
        <v>0</v>
      </c>
      <c r="M136" s="66">
        <f t="shared" si="46"/>
        <v>0</v>
      </c>
      <c r="N136" s="382">
        <f t="shared" si="46"/>
        <v>0</v>
      </c>
      <c r="O136" s="383">
        <f t="shared" si="46"/>
        <v>0</v>
      </c>
      <c r="P136" s="383">
        <f t="shared" si="46"/>
        <v>0</v>
      </c>
      <c r="Q136" s="383">
        <f t="shared" si="46"/>
        <v>0</v>
      </c>
      <c r="R136" s="383">
        <f t="shared" si="46"/>
        <v>0</v>
      </c>
      <c r="S136" s="383">
        <f t="shared" si="46"/>
        <v>0</v>
      </c>
      <c r="T136" s="383">
        <f t="shared" si="46"/>
        <v>0</v>
      </c>
      <c r="U136" s="52">
        <f t="shared" si="43"/>
        <v>0</v>
      </c>
    </row>
    <row r="137" spans="1:22" ht="15.95" customHeight="1" x14ac:dyDescent="0.25">
      <c r="A137" s="683"/>
      <c r="B137" s="6" t="s">
        <v>4</v>
      </c>
      <c r="C137" s="66">
        <f t="shared" ref="C137:T137" si="47">C51</f>
        <v>0</v>
      </c>
      <c r="D137" s="223">
        <f t="shared" si="47"/>
        <v>0</v>
      </c>
      <c r="E137" s="66">
        <f t="shared" si="47"/>
        <v>0</v>
      </c>
      <c r="F137" s="66">
        <f t="shared" si="47"/>
        <v>0</v>
      </c>
      <c r="G137" s="66">
        <f t="shared" si="47"/>
        <v>0</v>
      </c>
      <c r="H137" s="66">
        <f t="shared" si="47"/>
        <v>0</v>
      </c>
      <c r="I137" s="66">
        <f t="shared" si="47"/>
        <v>0</v>
      </c>
      <c r="J137" s="66">
        <f t="shared" si="47"/>
        <v>0</v>
      </c>
      <c r="K137" s="66">
        <f t="shared" si="47"/>
        <v>0</v>
      </c>
      <c r="L137" s="66">
        <f t="shared" si="47"/>
        <v>0</v>
      </c>
      <c r="M137" s="66">
        <f t="shared" si="47"/>
        <v>0</v>
      </c>
      <c r="N137" s="382">
        <f t="shared" si="47"/>
        <v>0</v>
      </c>
      <c r="O137" s="383">
        <f t="shared" si="47"/>
        <v>0</v>
      </c>
      <c r="P137" s="383">
        <f t="shared" si="47"/>
        <v>0</v>
      </c>
      <c r="Q137" s="383">
        <f t="shared" si="47"/>
        <v>0</v>
      </c>
      <c r="R137" s="383">
        <f t="shared" si="47"/>
        <v>0</v>
      </c>
      <c r="S137" s="383">
        <f t="shared" si="47"/>
        <v>0</v>
      </c>
      <c r="T137" s="383">
        <f t="shared" si="47"/>
        <v>0</v>
      </c>
      <c r="U137" s="52">
        <f t="shared" si="43"/>
        <v>0</v>
      </c>
    </row>
    <row r="138" spans="1:22" ht="15.95" customHeight="1" x14ac:dyDescent="0.25">
      <c r="A138" s="683"/>
      <c r="B138" s="6" t="s">
        <v>5</v>
      </c>
      <c r="C138" s="66">
        <f t="shared" ref="C138:T138" si="48">C52</f>
        <v>0</v>
      </c>
      <c r="D138" s="223">
        <f t="shared" si="48"/>
        <v>0</v>
      </c>
      <c r="E138" s="66">
        <f t="shared" si="48"/>
        <v>0</v>
      </c>
      <c r="F138" s="66">
        <f t="shared" si="48"/>
        <v>0</v>
      </c>
      <c r="G138" s="66">
        <f t="shared" si="48"/>
        <v>0</v>
      </c>
      <c r="H138" s="66">
        <f t="shared" si="48"/>
        <v>0</v>
      </c>
      <c r="I138" s="66">
        <f t="shared" si="48"/>
        <v>0</v>
      </c>
      <c r="J138" s="66">
        <f t="shared" si="48"/>
        <v>0</v>
      </c>
      <c r="K138" s="66">
        <f t="shared" si="48"/>
        <v>0</v>
      </c>
      <c r="L138" s="66">
        <f t="shared" si="48"/>
        <v>0</v>
      </c>
      <c r="M138" s="66">
        <f t="shared" si="48"/>
        <v>0</v>
      </c>
      <c r="N138" s="382">
        <f t="shared" si="48"/>
        <v>0</v>
      </c>
      <c r="O138" s="383">
        <f t="shared" si="48"/>
        <v>0</v>
      </c>
      <c r="P138" s="383">
        <f t="shared" si="48"/>
        <v>0</v>
      </c>
      <c r="Q138" s="383">
        <f t="shared" si="48"/>
        <v>0</v>
      </c>
      <c r="R138" s="383">
        <f t="shared" si="48"/>
        <v>0</v>
      </c>
      <c r="S138" s="383">
        <f t="shared" si="48"/>
        <v>0</v>
      </c>
      <c r="T138" s="383">
        <f t="shared" si="48"/>
        <v>0</v>
      </c>
      <c r="U138" s="52">
        <f t="shared" si="43"/>
        <v>0</v>
      </c>
    </row>
    <row r="139" spans="1:22" ht="15.95" customHeight="1" x14ac:dyDescent="0.25">
      <c r="A139" s="683"/>
      <c r="B139" s="6" t="s">
        <v>6</v>
      </c>
      <c r="C139" s="66">
        <f t="shared" ref="C139:T139" si="49">C53</f>
        <v>0</v>
      </c>
      <c r="D139" s="223">
        <f t="shared" si="49"/>
        <v>0</v>
      </c>
      <c r="E139" s="66">
        <f t="shared" si="49"/>
        <v>0</v>
      </c>
      <c r="F139" s="66">
        <f t="shared" si="49"/>
        <v>0</v>
      </c>
      <c r="G139" s="66">
        <f t="shared" si="49"/>
        <v>0</v>
      </c>
      <c r="H139" s="66">
        <f t="shared" si="49"/>
        <v>0</v>
      </c>
      <c r="I139" s="66">
        <f t="shared" si="49"/>
        <v>0</v>
      </c>
      <c r="J139" s="66">
        <f t="shared" si="49"/>
        <v>0</v>
      </c>
      <c r="K139" s="66">
        <f t="shared" si="49"/>
        <v>0</v>
      </c>
      <c r="L139" s="66">
        <f t="shared" si="49"/>
        <v>0</v>
      </c>
      <c r="M139" s="66">
        <f t="shared" si="49"/>
        <v>0</v>
      </c>
      <c r="N139" s="382">
        <f t="shared" si="49"/>
        <v>0</v>
      </c>
      <c r="O139" s="383">
        <f t="shared" si="49"/>
        <v>0</v>
      </c>
      <c r="P139" s="383">
        <f t="shared" si="49"/>
        <v>0</v>
      </c>
      <c r="Q139" s="383">
        <f t="shared" si="49"/>
        <v>0</v>
      </c>
      <c r="R139" s="383">
        <f t="shared" si="49"/>
        <v>0</v>
      </c>
      <c r="S139" s="383">
        <f t="shared" si="49"/>
        <v>0</v>
      </c>
      <c r="T139" s="383">
        <f t="shared" si="49"/>
        <v>0</v>
      </c>
      <c r="U139" s="52">
        <f t="shared" si="43"/>
        <v>0</v>
      </c>
    </row>
    <row r="140" spans="1:22" ht="15.95" customHeight="1" x14ac:dyDescent="0.25">
      <c r="A140" s="683"/>
      <c r="B140" s="6" t="s">
        <v>7</v>
      </c>
      <c r="C140" s="66">
        <f t="shared" ref="C140:T140" si="50">C54</f>
        <v>0</v>
      </c>
      <c r="D140" s="223">
        <f t="shared" si="50"/>
        <v>0</v>
      </c>
      <c r="E140" s="66">
        <f t="shared" si="50"/>
        <v>0</v>
      </c>
      <c r="F140" s="66">
        <f t="shared" si="50"/>
        <v>0</v>
      </c>
      <c r="G140" s="66">
        <f t="shared" si="50"/>
        <v>0</v>
      </c>
      <c r="H140" s="66">
        <f t="shared" si="50"/>
        <v>0</v>
      </c>
      <c r="I140" s="66">
        <f t="shared" si="50"/>
        <v>0</v>
      </c>
      <c r="J140" s="66">
        <f t="shared" si="50"/>
        <v>0</v>
      </c>
      <c r="K140" s="66">
        <f t="shared" si="50"/>
        <v>0</v>
      </c>
      <c r="L140" s="66">
        <f t="shared" si="50"/>
        <v>0</v>
      </c>
      <c r="M140" s="66">
        <f t="shared" si="50"/>
        <v>0</v>
      </c>
      <c r="N140" s="382">
        <f t="shared" si="50"/>
        <v>0</v>
      </c>
      <c r="O140" s="383">
        <f t="shared" si="50"/>
        <v>0</v>
      </c>
      <c r="P140" s="383">
        <f t="shared" si="50"/>
        <v>0</v>
      </c>
      <c r="Q140" s="383">
        <f t="shared" si="50"/>
        <v>0</v>
      </c>
      <c r="R140" s="383">
        <f t="shared" si="50"/>
        <v>0</v>
      </c>
      <c r="S140" s="383">
        <f t="shared" si="50"/>
        <v>0</v>
      </c>
      <c r="T140" s="383">
        <f t="shared" si="50"/>
        <v>0</v>
      </c>
      <c r="U140" s="52">
        <f t="shared" si="43"/>
        <v>0</v>
      </c>
    </row>
    <row r="141" spans="1:22" ht="15.95" customHeight="1" x14ac:dyDescent="0.25">
      <c r="A141" s="683"/>
      <c r="B141" s="6" t="s">
        <v>8</v>
      </c>
      <c r="C141" s="66">
        <f t="shared" ref="C141:T141" si="51">C55</f>
        <v>0</v>
      </c>
      <c r="D141" s="223">
        <f t="shared" si="51"/>
        <v>0</v>
      </c>
      <c r="E141" s="66">
        <f t="shared" si="51"/>
        <v>0</v>
      </c>
      <c r="F141" s="66">
        <f t="shared" si="51"/>
        <v>0</v>
      </c>
      <c r="G141" s="66">
        <f t="shared" si="51"/>
        <v>0</v>
      </c>
      <c r="H141" s="66">
        <f t="shared" si="51"/>
        <v>0</v>
      </c>
      <c r="I141" s="66">
        <f t="shared" si="51"/>
        <v>0</v>
      </c>
      <c r="J141" s="66">
        <f t="shared" si="51"/>
        <v>0</v>
      </c>
      <c r="K141" s="66">
        <f t="shared" si="51"/>
        <v>0</v>
      </c>
      <c r="L141" s="66">
        <f t="shared" si="51"/>
        <v>0</v>
      </c>
      <c r="M141" s="66">
        <f t="shared" si="51"/>
        <v>0</v>
      </c>
      <c r="N141" s="382">
        <f t="shared" si="51"/>
        <v>0</v>
      </c>
      <c r="O141" s="383">
        <f t="shared" si="51"/>
        <v>0</v>
      </c>
      <c r="P141" s="383">
        <f t="shared" si="51"/>
        <v>0</v>
      </c>
      <c r="Q141" s="383">
        <f t="shared" si="51"/>
        <v>0</v>
      </c>
      <c r="R141" s="383">
        <f t="shared" si="51"/>
        <v>0</v>
      </c>
      <c r="S141" s="383">
        <f t="shared" si="51"/>
        <v>0</v>
      </c>
      <c r="T141" s="383">
        <f t="shared" si="51"/>
        <v>0</v>
      </c>
      <c r="U141" s="52">
        <f t="shared" si="43"/>
        <v>0</v>
      </c>
    </row>
    <row r="142" spans="1:22" ht="15.95" customHeight="1" thickBot="1" x14ac:dyDescent="0.3">
      <c r="A142" s="684"/>
      <c r="B142" s="398" t="s">
        <v>40</v>
      </c>
      <c r="C142" s="385">
        <f t="shared" ref="C142:T142" si="52">C56</f>
        <v>0</v>
      </c>
      <c r="D142" s="386">
        <f t="shared" si="52"/>
        <v>0</v>
      </c>
      <c r="E142" s="385">
        <f t="shared" si="52"/>
        <v>0</v>
      </c>
      <c r="F142" s="385">
        <f t="shared" si="52"/>
        <v>0</v>
      </c>
      <c r="G142" s="385">
        <f t="shared" si="52"/>
        <v>0</v>
      </c>
      <c r="H142" s="385">
        <f t="shared" si="52"/>
        <v>0</v>
      </c>
      <c r="I142" s="385">
        <f t="shared" si="52"/>
        <v>0</v>
      </c>
      <c r="J142" s="385">
        <f t="shared" si="52"/>
        <v>0</v>
      </c>
      <c r="K142" s="385">
        <f t="shared" si="52"/>
        <v>0</v>
      </c>
      <c r="L142" s="385">
        <f t="shared" si="52"/>
        <v>0</v>
      </c>
      <c r="M142" s="385">
        <f t="shared" si="52"/>
        <v>0</v>
      </c>
      <c r="N142" s="387">
        <f t="shared" si="52"/>
        <v>0</v>
      </c>
      <c r="O142" s="388">
        <f t="shared" si="52"/>
        <v>0</v>
      </c>
      <c r="P142" s="388">
        <f t="shared" si="52"/>
        <v>0</v>
      </c>
      <c r="Q142" s="388">
        <f t="shared" si="52"/>
        <v>0</v>
      </c>
      <c r="R142" s="388">
        <f t="shared" si="52"/>
        <v>0</v>
      </c>
      <c r="S142" s="388">
        <f t="shared" si="52"/>
        <v>0</v>
      </c>
      <c r="T142" s="389">
        <f t="shared" si="52"/>
        <v>0</v>
      </c>
      <c r="U142" s="390">
        <f t="shared" si="43"/>
        <v>0</v>
      </c>
      <c r="V142" s="374">
        <f>SUM(U132:U142)</f>
        <v>0</v>
      </c>
    </row>
    <row r="143" spans="1:22" ht="15.95" customHeight="1" thickBot="1" x14ac:dyDescent="0.3">
      <c r="B143" s="314" t="s">
        <v>41</v>
      </c>
      <c r="C143" s="392">
        <f t="shared" ref="C143:T143" si="53">SUM(C132:C142)</f>
        <v>0</v>
      </c>
      <c r="D143" s="393">
        <f t="shared" si="53"/>
        <v>0</v>
      </c>
      <c r="E143" s="392">
        <f t="shared" si="53"/>
        <v>0</v>
      </c>
      <c r="F143" s="392">
        <f t="shared" si="53"/>
        <v>0</v>
      </c>
      <c r="G143" s="196">
        <f t="shared" si="53"/>
        <v>0</v>
      </c>
      <c r="H143" s="196">
        <f t="shared" si="53"/>
        <v>0</v>
      </c>
      <c r="I143" s="196">
        <f t="shared" si="53"/>
        <v>0</v>
      </c>
      <c r="J143" s="196">
        <f t="shared" si="53"/>
        <v>0</v>
      </c>
      <c r="K143" s="196">
        <f t="shared" si="53"/>
        <v>0</v>
      </c>
      <c r="L143" s="196">
        <f t="shared" si="53"/>
        <v>0</v>
      </c>
      <c r="M143" s="196">
        <f t="shared" si="53"/>
        <v>0</v>
      </c>
      <c r="N143" s="394">
        <f t="shared" si="53"/>
        <v>0</v>
      </c>
      <c r="O143" s="394">
        <f t="shared" si="53"/>
        <v>0</v>
      </c>
      <c r="P143" s="394">
        <f t="shared" si="53"/>
        <v>0</v>
      </c>
      <c r="Q143" s="394">
        <f t="shared" si="53"/>
        <v>0</v>
      </c>
      <c r="R143" s="394">
        <f t="shared" si="53"/>
        <v>0</v>
      </c>
      <c r="S143" s="394">
        <f t="shared" si="53"/>
        <v>0</v>
      </c>
      <c r="T143" s="394">
        <f t="shared" si="53"/>
        <v>0</v>
      </c>
      <c r="U143" s="395">
        <f t="shared" si="43"/>
        <v>0</v>
      </c>
      <c r="V143" s="396" t="str">
        <f>IF(U143=V142,"ok","ERROR")</f>
        <v>ok</v>
      </c>
    </row>
    <row r="144" spans="1:22" ht="15.95" customHeight="1" thickBot="1" x14ac:dyDescent="0.3">
      <c r="S144" s="404" t="s">
        <v>143</v>
      </c>
      <c r="T144" s="404"/>
      <c r="U144" s="405">
        <f>U115+U129+U143</f>
        <v>10027544.881320454</v>
      </c>
    </row>
    <row r="145" spans="1:22" ht="15.95" customHeight="1" x14ac:dyDescent="0.25">
      <c r="U145" s="406"/>
      <c r="V145" s="407">
        <f>V14+V28+V42+V56+V70+V84+V98</f>
        <v>10027544.881320454</v>
      </c>
    </row>
    <row r="146" spans="1:22" ht="15.95" customHeight="1" x14ac:dyDescent="0.25">
      <c r="B146" s="374" t="s">
        <v>246</v>
      </c>
      <c r="U146" s="407">
        <f>U15+U29+U43+U57+U71+U85+U99</f>
        <v>10027544.881320454</v>
      </c>
      <c r="V146" s="408">
        <f>U144-V145</f>
        <v>0</v>
      </c>
    </row>
    <row r="147" spans="1:22" x14ac:dyDescent="0.25">
      <c r="B147" s="374" t="s">
        <v>247</v>
      </c>
      <c r="K147" s="409"/>
      <c r="L147" s="409"/>
      <c r="V147" s="410">
        <f>U146-U144</f>
        <v>0</v>
      </c>
    </row>
    <row r="148" spans="1:22" ht="15.75" thickBot="1" x14ac:dyDescent="0.3"/>
    <row r="149" spans="1:22" s="374" customFormat="1" ht="15.75" thickBot="1" x14ac:dyDescent="0.3">
      <c r="A149" s="411"/>
      <c r="B149" s="412" t="s">
        <v>34</v>
      </c>
      <c r="C149" s="413">
        <f>C$3</f>
        <v>45658</v>
      </c>
      <c r="D149" s="413">
        <f t="shared" ref="D149:T149" si="54">D$3</f>
        <v>45689</v>
      </c>
      <c r="E149" s="413">
        <f t="shared" si="54"/>
        <v>45717</v>
      </c>
      <c r="F149" s="413">
        <f t="shared" si="54"/>
        <v>45748</v>
      </c>
      <c r="G149" s="413">
        <f t="shared" si="54"/>
        <v>45778</v>
      </c>
      <c r="H149" s="413">
        <f t="shared" si="54"/>
        <v>45809</v>
      </c>
      <c r="I149" s="413">
        <f t="shared" si="54"/>
        <v>45839</v>
      </c>
      <c r="J149" s="413">
        <f t="shared" si="54"/>
        <v>45870</v>
      </c>
      <c r="K149" s="413">
        <f t="shared" si="54"/>
        <v>45901</v>
      </c>
      <c r="L149" s="413">
        <f t="shared" si="54"/>
        <v>45931</v>
      </c>
      <c r="M149" s="413">
        <f t="shared" si="54"/>
        <v>45962</v>
      </c>
      <c r="N149" s="414">
        <f t="shared" si="54"/>
        <v>45992</v>
      </c>
      <c r="O149" s="414">
        <f t="shared" si="54"/>
        <v>46023</v>
      </c>
      <c r="P149" s="414">
        <f t="shared" si="54"/>
        <v>46054</v>
      </c>
      <c r="Q149" s="414">
        <f t="shared" si="54"/>
        <v>46082</v>
      </c>
      <c r="R149" s="414">
        <f t="shared" si="54"/>
        <v>46113</v>
      </c>
      <c r="S149" s="414">
        <f t="shared" si="54"/>
        <v>46143</v>
      </c>
      <c r="T149" s="414">
        <f t="shared" si="54"/>
        <v>46174</v>
      </c>
      <c r="U149" s="415" t="s">
        <v>32</v>
      </c>
    </row>
    <row r="150" spans="1:22" s="374" customFormat="1" x14ac:dyDescent="0.25">
      <c r="A150" s="671" t="s">
        <v>248</v>
      </c>
      <c r="B150" s="416" t="s">
        <v>0</v>
      </c>
      <c r="C150" s="417">
        <f>C104+C118+C132</f>
        <v>0</v>
      </c>
      <c r="D150" s="417">
        <f t="shared" ref="D150:T150" si="55">D104+D118+D132</f>
        <v>0</v>
      </c>
      <c r="E150" s="417">
        <f t="shared" si="55"/>
        <v>6086</v>
      </c>
      <c r="F150" s="417">
        <f t="shared" si="55"/>
        <v>6807</v>
      </c>
      <c r="G150" s="417">
        <f t="shared" si="55"/>
        <v>17159.52</v>
      </c>
      <c r="H150" s="417">
        <f t="shared" si="55"/>
        <v>8102</v>
      </c>
      <c r="I150" s="417">
        <f t="shared" si="55"/>
        <v>10255.619999999999</v>
      </c>
      <c r="J150" s="417">
        <f t="shared" si="55"/>
        <v>5834</v>
      </c>
      <c r="K150" s="417">
        <f t="shared" si="55"/>
        <v>41726.800000000003</v>
      </c>
      <c r="L150" s="417">
        <f t="shared" si="55"/>
        <v>9160.2000000000007</v>
      </c>
      <c r="M150" s="417">
        <f t="shared" si="55"/>
        <v>30391.305583412075</v>
      </c>
      <c r="N150" s="418">
        <f t="shared" si="55"/>
        <v>27290.804574882291</v>
      </c>
      <c r="O150" s="418">
        <f t="shared" si="55"/>
        <v>0</v>
      </c>
      <c r="P150" s="418">
        <f t="shared" si="55"/>
        <v>0</v>
      </c>
      <c r="Q150" s="418">
        <f t="shared" si="55"/>
        <v>0</v>
      </c>
      <c r="R150" s="418">
        <f t="shared" si="55"/>
        <v>0</v>
      </c>
      <c r="S150" s="418">
        <f t="shared" si="55"/>
        <v>0</v>
      </c>
      <c r="T150" s="419">
        <f t="shared" si="55"/>
        <v>0</v>
      </c>
      <c r="U150" s="420">
        <f>SUM(C150:T150)</f>
        <v>162813.25015829437</v>
      </c>
    </row>
    <row r="151" spans="1:22" s="374" customFormat="1" x14ac:dyDescent="0.25">
      <c r="A151" s="672"/>
      <c r="B151" s="421" t="s">
        <v>1</v>
      </c>
      <c r="C151" s="422">
        <f t="shared" ref="C151:T151" si="56">C105+C119+C133</f>
        <v>0</v>
      </c>
      <c r="D151" s="422">
        <f t="shared" si="56"/>
        <v>0</v>
      </c>
      <c r="E151" s="422">
        <f t="shared" si="56"/>
        <v>23546.7</v>
      </c>
      <c r="F151" s="422">
        <f t="shared" si="56"/>
        <v>28988.59</v>
      </c>
      <c r="G151" s="422">
        <f t="shared" si="56"/>
        <v>45685.880000000005</v>
      </c>
      <c r="H151" s="422">
        <f t="shared" si="56"/>
        <v>48626.15</v>
      </c>
      <c r="I151" s="422">
        <f t="shared" si="56"/>
        <v>463853.07999999996</v>
      </c>
      <c r="J151" s="422">
        <f t="shared" si="56"/>
        <v>169486.45999999996</v>
      </c>
      <c r="K151" s="422">
        <f t="shared" si="56"/>
        <v>374344.48</v>
      </c>
      <c r="L151" s="422">
        <f t="shared" si="56"/>
        <v>887440.4</v>
      </c>
      <c r="M151" s="422">
        <f t="shared" si="56"/>
        <v>426995.55281867238</v>
      </c>
      <c r="N151" s="423">
        <f t="shared" si="56"/>
        <v>403110.55857873952</v>
      </c>
      <c r="O151" s="423">
        <f t="shared" si="56"/>
        <v>0</v>
      </c>
      <c r="P151" s="423">
        <f t="shared" si="56"/>
        <v>0</v>
      </c>
      <c r="Q151" s="423">
        <f t="shared" si="56"/>
        <v>0</v>
      </c>
      <c r="R151" s="423">
        <f t="shared" si="56"/>
        <v>0</v>
      </c>
      <c r="S151" s="423">
        <f t="shared" si="56"/>
        <v>0</v>
      </c>
      <c r="T151" s="424">
        <f t="shared" si="56"/>
        <v>0</v>
      </c>
      <c r="U151" s="425">
        <f t="shared" ref="U151:U161" si="57">SUM(C151:T151)</f>
        <v>2872077.8513974114</v>
      </c>
    </row>
    <row r="152" spans="1:22" s="374" customFormat="1" x14ac:dyDescent="0.25">
      <c r="A152" s="672"/>
      <c r="B152" s="421" t="s">
        <v>2</v>
      </c>
      <c r="C152" s="422">
        <f t="shared" ref="C152:T152" si="58">C106+C120+C134</f>
        <v>0</v>
      </c>
      <c r="D152" s="422">
        <f t="shared" si="58"/>
        <v>0</v>
      </c>
      <c r="E152" s="422">
        <f t="shared" si="58"/>
        <v>0</v>
      </c>
      <c r="F152" s="422">
        <f t="shared" si="58"/>
        <v>0</v>
      </c>
      <c r="G152" s="422">
        <f t="shared" si="58"/>
        <v>0</v>
      </c>
      <c r="H152" s="422">
        <f t="shared" si="58"/>
        <v>0</v>
      </c>
      <c r="I152" s="422">
        <f t="shared" si="58"/>
        <v>0</v>
      </c>
      <c r="J152" s="422">
        <f t="shared" si="58"/>
        <v>0</v>
      </c>
      <c r="K152" s="422">
        <f t="shared" si="58"/>
        <v>0</v>
      </c>
      <c r="L152" s="422">
        <f t="shared" si="58"/>
        <v>0</v>
      </c>
      <c r="M152" s="422">
        <f t="shared" si="58"/>
        <v>0</v>
      </c>
      <c r="N152" s="423">
        <f t="shared" si="58"/>
        <v>0</v>
      </c>
      <c r="O152" s="423">
        <f t="shared" si="58"/>
        <v>0</v>
      </c>
      <c r="P152" s="423">
        <f t="shared" si="58"/>
        <v>0</v>
      </c>
      <c r="Q152" s="423">
        <f t="shared" si="58"/>
        <v>0</v>
      </c>
      <c r="R152" s="423">
        <f t="shared" si="58"/>
        <v>0</v>
      </c>
      <c r="S152" s="423">
        <f t="shared" si="58"/>
        <v>0</v>
      </c>
      <c r="T152" s="424">
        <f t="shared" si="58"/>
        <v>0</v>
      </c>
      <c r="U152" s="425">
        <f t="shared" si="57"/>
        <v>0</v>
      </c>
    </row>
    <row r="153" spans="1:22" s="374" customFormat="1" x14ac:dyDescent="0.25">
      <c r="A153" s="672"/>
      <c r="B153" s="421" t="s">
        <v>9</v>
      </c>
      <c r="C153" s="422">
        <f t="shared" ref="C153:T153" si="59">C107+C121+C135</f>
        <v>0</v>
      </c>
      <c r="D153" s="422">
        <f t="shared" si="59"/>
        <v>0</v>
      </c>
      <c r="E153" s="422">
        <f t="shared" si="59"/>
        <v>18123</v>
      </c>
      <c r="F153" s="422">
        <f t="shared" si="59"/>
        <v>24283.27</v>
      </c>
      <c r="G153" s="422">
        <f t="shared" si="59"/>
        <v>29938</v>
      </c>
      <c r="H153" s="422">
        <f t="shared" si="59"/>
        <v>28030.54</v>
      </c>
      <c r="I153" s="422">
        <f t="shared" si="59"/>
        <v>252895.43</v>
      </c>
      <c r="J153" s="422">
        <f t="shared" si="59"/>
        <v>140258.68</v>
      </c>
      <c r="K153" s="422">
        <f t="shared" si="59"/>
        <v>1018116.3700000001</v>
      </c>
      <c r="L153" s="422">
        <f t="shared" si="59"/>
        <v>2326406.84</v>
      </c>
      <c r="M153" s="422">
        <f t="shared" si="59"/>
        <v>1108437.5009890676</v>
      </c>
      <c r="N153" s="423">
        <f t="shared" si="59"/>
        <v>1060375.558852829</v>
      </c>
      <c r="O153" s="423">
        <f t="shared" si="59"/>
        <v>0</v>
      </c>
      <c r="P153" s="423">
        <f t="shared" si="59"/>
        <v>0</v>
      </c>
      <c r="Q153" s="423">
        <f t="shared" si="59"/>
        <v>0</v>
      </c>
      <c r="R153" s="423">
        <f t="shared" si="59"/>
        <v>0</v>
      </c>
      <c r="S153" s="423">
        <f t="shared" si="59"/>
        <v>0</v>
      </c>
      <c r="T153" s="424">
        <f t="shared" si="59"/>
        <v>0</v>
      </c>
      <c r="U153" s="425">
        <f t="shared" si="57"/>
        <v>6006865.1898418963</v>
      </c>
    </row>
    <row r="154" spans="1:22" s="374" customFormat="1" x14ac:dyDescent="0.25">
      <c r="A154" s="672"/>
      <c r="B154" s="421" t="s">
        <v>3</v>
      </c>
      <c r="C154" s="422">
        <f t="shared" ref="C154:T154" si="60">C108+C122+C136</f>
        <v>0</v>
      </c>
      <c r="D154" s="422">
        <f t="shared" si="60"/>
        <v>648878.31000000006</v>
      </c>
      <c r="E154" s="422">
        <f t="shared" si="60"/>
        <v>1161.0899999999999</v>
      </c>
      <c r="F154" s="422">
        <f t="shared" si="60"/>
        <v>716405.07000000007</v>
      </c>
      <c r="G154" s="422">
        <f t="shared" si="60"/>
        <v>587305.72</v>
      </c>
      <c r="H154" s="422">
        <f t="shared" si="60"/>
        <v>87012.61</v>
      </c>
      <c r="I154" s="422">
        <f t="shared" si="60"/>
        <v>37890.68</v>
      </c>
      <c r="J154" s="422">
        <f t="shared" si="60"/>
        <v>19689.060000000001</v>
      </c>
      <c r="K154" s="422">
        <f t="shared" si="60"/>
        <v>91484.1</v>
      </c>
      <c r="L154" s="422">
        <f t="shared" si="60"/>
        <v>-1792527.61</v>
      </c>
      <c r="M154" s="422">
        <f t="shared" si="60"/>
        <v>98772.749693810882</v>
      </c>
      <c r="N154" s="423">
        <f t="shared" si="60"/>
        <v>95478.145761375214</v>
      </c>
      <c r="O154" s="423">
        <f t="shared" si="60"/>
        <v>0</v>
      </c>
      <c r="P154" s="423">
        <f t="shared" si="60"/>
        <v>0</v>
      </c>
      <c r="Q154" s="423">
        <f t="shared" si="60"/>
        <v>0</v>
      </c>
      <c r="R154" s="423">
        <f t="shared" si="60"/>
        <v>0</v>
      </c>
      <c r="S154" s="423">
        <f t="shared" si="60"/>
        <v>0</v>
      </c>
      <c r="T154" s="424">
        <f t="shared" si="60"/>
        <v>0</v>
      </c>
      <c r="U154" s="425">
        <f t="shared" si="57"/>
        <v>591549.92545518617</v>
      </c>
    </row>
    <row r="155" spans="1:22" s="374" customFormat="1" x14ac:dyDescent="0.25">
      <c r="A155" s="672"/>
      <c r="B155" s="421" t="s">
        <v>4</v>
      </c>
      <c r="C155" s="422">
        <f t="shared" ref="C155:T155" si="61">C109+C123+C137</f>
        <v>0</v>
      </c>
      <c r="D155" s="422">
        <f t="shared" si="61"/>
        <v>10485.459999999999</v>
      </c>
      <c r="E155" s="422">
        <f t="shared" si="61"/>
        <v>14295.62</v>
      </c>
      <c r="F155" s="422">
        <f t="shared" si="61"/>
        <v>21991.64</v>
      </c>
      <c r="G155" s="422">
        <f t="shared" si="61"/>
        <v>11776.369999999999</v>
      </c>
      <c r="H155" s="422">
        <f t="shared" si="61"/>
        <v>18136.43</v>
      </c>
      <c r="I155" s="422">
        <f t="shared" si="61"/>
        <v>29403.68</v>
      </c>
      <c r="J155" s="422">
        <f t="shared" si="61"/>
        <v>10769.539999999999</v>
      </c>
      <c r="K155" s="422">
        <f t="shared" si="61"/>
        <v>7415.9100000000008</v>
      </c>
      <c r="L155" s="422">
        <f t="shared" si="61"/>
        <v>12140.54</v>
      </c>
      <c r="M155" s="422">
        <f t="shared" si="61"/>
        <v>39956.358601220396</v>
      </c>
      <c r="N155" s="423">
        <f t="shared" si="61"/>
        <v>34713.932361449966</v>
      </c>
      <c r="O155" s="423">
        <f t="shared" si="61"/>
        <v>0</v>
      </c>
      <c r="P155" s="423">
        <f t="shared" si="61"/>
        <v>0</v>
      </c>
      <c r="Q155" s="423">
        <f t="shared" si="61"/>
        <v>0</v>
      </c>
      <c r="R155" s="423">
        <f t="shared" si="61"/>
        <v>0</v>
      </c>
      <c r="S155" s="423">
        <f t="shared" si="61"/>
        <v>0</v>
      </c>
      <c r="T155" s="424">
        <f t="shared" si="61"/>
        <v>0</v>
      </c>
      <c r="U155" s="425">
        <f t="shared" si="57"/>
        <v>211085.48096267032</v>
      </c>
    </row>
    <row r="156" spans="1:22" s="374" customFormat="1" x14ac:dyDescent="0.25">
      <c r="A156" s="672"/>
      <c r="B156" s="421" t="s">
        <v>5</v>
      </c>
      <c r="C156" s="422">
        <f t="shared" ref="C156:T156" si="62">C110+C124+C138</f>
        <v>0</v>
      </c>
      <c r="D156" s="422">
        <f t="shared" si="62"/>
        <v>2395.12</v>
      </c>
      <c r="E156" s="422">
        <f t="shared" si="62"/>
        <v>4622.1000000000004</v>
      </c>
      <c r="F156" s="422">
        <f t="shared" si="62"/>
        <v>4365.13</v>
      </c>
      <c r="G156" s="422">
        <f t="shared" si="62"/>
        <v>3671.7800000000102</v>
      </c>
      <c r="H156" s="422">
        <f t="shared" si="62"/>
        <v>5149.8000000000102</v>
      </c>
      <c r="I156" s="422">
        <f t="shared" si="62"/>
        <v>5184.55</v>
      </c>
      <c r="J156" s="422">
        <f t="shared" si="62"/>
        <v>5546.52</v>
      </c>
      <c r="K156" s="422">
        <f t="shared" si="62"/>
        <v>4772.41</v>
      </c>
      <c r="L156" s="422">
        <f t="shared" si="62"/>
        <v>5293.24</v>
      </c>
      <c r="M156" s="422">
        <f t="shared" si="62"/>
        <v>13090.956090124972</v>
      </c>
      <c r="N156" s="423">
        <f t="shared" si="62"/>
        <v>10973.327770916469</v>
      </c>
      <c r="O156" s="423">
        <f t="shared" si="62"/>
        <v>0</v>
      </c>
      <c r="P156" s="423">
        <f t="shared" si="62"/>
        <v>0</v>
      </c>
      <c r="Q156" s="423">
        <f t="shared" si="62"/>
        <v>0</v>
      </c>
      <c r="R156" s="423">
        <f t="shared" si="62"/>
        <v>0</v>
      </c>
      <c r="S156" s="423">
        <f t="shared" si="62"/>
        <v>0</v>
      </c>
      <c r="T156" s="424">
        <f t="shared" si="62"/>
        <v>0</v>
      </c>
      <c r="U156" s="425">
        <f t="shared" si="57"/>
        <v>65064.933861041456</v>
      </c>
    </row>
    <row r="157" spans="1:22" s="374" customFormat="1" x14ac:dyDescent="0.25">
      <c r="A157" s="672"/>
      <c r="B157" s="421" t="s">
        <v>6</v>
      </c>
      <c r="C157" s="422">
        <f t="shared" ref="C157:T157" si="63">C111+C125+C139</f>
        <v>0</v>
      </c>
      <c r="D157" s="422">
        <f t="shared" si="63"/>
        <v>0</v>
      </c>
      <c r="E157" s="422">
        <f t="shared" si="63"/>
        <v>0</v>
      </c>
      <c r="F157" s="422">
        <f t="shared" si="63"/>
        <v>0</v>
      </c>
      <c r="G157" s="422">
        <f t="shared" si="63"/>
        <v>0</v>
      </c>
      <c r="H157" s="422">
        <f t="shared" si="63"/>
        <v>0</v>
      </c>
      <c r="I157" s="422">
        <f t="shared" si="63"/>
        <v>0</v>
      </c>
      <c r="J157" s="422">
        <f t="shared" si="63"/>
        <v>0</v>
      </c>
      <c r="K157" s="422">
        <f t="shared" si="63"/>
        <v>0</v>
      </c>
      <c r="L157" s="422">
        <f t="shared" si="63"/>
        <v>0</v>
      </c>
      <c r="M157" s="422">
        <f t="shared" si="63"/>
        <v>0</v>
      </c>
      <c r="N157" s="423">
        <f t="shared" si="63"/>
        <v>0</v>
      </c>
      <c r="O157" s="423">
        <f t="shared" si="63"/>
        <v>0</v>
      </c>
      <c r="P157" s="423">
        <f t="shared" si="63"/>
        <v>0</v>
      </c>
      <c r="Q157" s="423">
        <f t="shared" si="63"/>
        <v>0</v>
      </c>
      <c r="R157" s="423">
        <f t="shared" si="63"/>
        <v>0</v>
      </c>
      <c r="S157" s="423">
        <f t="shared" si="63"/>
        <v>0</v>
      </c>
      <c r="T157" s="424">
        <f t="shared" si="63"/>
        <v>0</v>
      </c>
      <c r="U157" s="425">
        <f t="shared" si="57"/>
        <v>0</v>
      </c>
    </row>
    <row r="158" spans="1:22" s="374" customFormat="1" x14ac:dyDescent="0.25">
      <c r="A158" s="672"/>
      <c r="B158" s="421" t="s">
        <v>7</v>
      </c>
      <c r="C158" s="422">
        <f t="shared" ref="C158:T158" si="64">C112+C126+C140</f>
        <v>0</v>
      </c>
      <c r="D158" s="422">
        <f t="shared" si="64"/>
        <v>0</v>
      </c>
      <c r="E158" s="422">
        <f t="shared" si="64"/>
        <v>1930.5</v>
      </c>
      <c r="F158" s="422">
        <f t="shared" si="64"/>
        <v>6435</v>
      </c>
      <c r="G158" s="422">
        <f t="shared" si="64"/>
        <v>3861</v>
      </c>
      <c r="H158" s="422">
        <f t="shared" si="64"/>
        <v>4504.5</v>
      </c>
      <c r="I158" s="422">
        <f t="shared" si="64"/>
        <v>6435</v>
      </c>
      <c r="J158" s="422">
        <f t="shared" si="64"/>
        <v>1930.5</v>
      </c>
      <c r="K158" s="422">
        <f t="shared" si="64"/>
        <v>643.5</v>
      </c>
      <c r="L158" s="422">
        <f t="shared" si="64"/>
        <v>5791.5</v>
      </c>
      <c r="M158" s="422">
        <f t="shared" si="64"/>
        <v>2029.5614227801464</v>
      </c>
      <c r="N158" s="423">
        <f t="shared" si="64"/>
        <v>1945.7739878736659</v>
      </c>
      <c r="O158" s="423">
        <f t="shared" si="64"/>
        <v>0</v>
      </c>
      <c r="P158" s="423">
        <f t="shared" si="64"/>
        <v>0</v>
      </c>
      <c r="Q158" s="423">
        <f t="shared" si="64"/>
        <v>0</v>
      </c>
      <c r="R158" s="423">
        <f t="shared" si="64"/>
        <v>0</v>
      </c>
      <c r="S158" s="423">
        <f t="shared" si="64"/>
        <v>0</v>
      </c>
      <c r="T158" s="424">
        <f t="shared" si="64"/>
        <v>0</v>
      </c>
      <c r="U158" s="425">
        <f t="shared" si="57"/>
        <v>35506.835410653817</v>
      </c>
    </row>
    <row r="159" spans="1:22" s="374" customFormat="1" x14ac:dyDescent="0.25">
      <c r="A159" s="672"/>
      <c r="B159" s="421" t="s">
        <v>8</v>
      </c>
      <c r="C159" s="422">
        <f t="shared" ref="C159:T159" si="65">C113+C127+C141</f>
        <v>0</v>
      </c>
      <c r="D159" s="422">
        <f t="shared" si="65"/>
        <v>1474.62</v>
      </c>
      <c r="E159" s="422">
        <f t="shared" si="65"/>
        <v>3803</v>
      </c>
      <c r="F159" s="422">
        <f t="shared" si="65"/>
        <v>33902.69</v>
      </c>
      <c r="G159" s="422">
        <f t="shared" si="65"/>
        <v>1802.7199999999998</v>
      </c>
      <c r="H159" s="422">
        <f t="shared" si="65"/>
        <v>2174.8599999999997</v>
      </c>
      <c r="I159" s="422">
        <f t="shared" si="65"/>
        <v>2395.2200000000003</v>
      </c>
      <c r="J159" s="422">
        <f t="shared" si="65"/>
        <v>2604.4899999999998</v>
      </c>
      <c r="K159" s="422">
        <f t="shared" si="65"/>
        <v>2314.33</v>
      </c>
      <c r="L159" s="422">
        <f t="shared" si="65"/>
        <v>2388.61</v>
      </c>
      <c r="M159" s="422">
        <f t="shared" si="65"/>
        <v>15530.9241173475</v>
      </c>
      <c r="N159" s="423">
        <f t="shared" si="65"/>
        <v>14189.950115952961</v>
      </c>
      <c r="O159" s="423">
        <f t="shared" si="65"/>
        <v>0</v>
      </c>
      <c r="P159" s="423">
        <f t="shared" si="65"/>
        <v>0</v>
      </c>
      <c r="Q159" s="423">
        <f t="shared" si="65"/>
        <v>0</v>
      </c>
      <c r="R159" s="423">
        <f t="shared" si="65"/>
        <v>0</v>
      </c>
      <c r="S159" s="423">
        <f t="shared" si="65"/>
        <v>0</v>
      </c>
      <c r="T159" s="424">
        <f t="shared" si="65"/>
        <v>0</v>
      </c>
      <c r="U159" s="425">
        <f t="shared" si="57"/>
        <v>82581.414233300471</v>
      </c>
    </row>
    <row r="160" spans="1:22" s="374" customFormat="1" ht="15.75" thickBot="1" x14ac:dyDescent="0.3">
      <c r="A160" s="673"/>
      <c r="B160" s="426" t="s">
        <v>40</v>
      </c>
      <c r="C160" s="427">
        <f t="shared" ref="C160:T160" si="66">C114+C128+C142</f>
        <v>0</v>
      </c>
      <c r="D160" s="427">
        <f t="shared" si="66"/>
        <v>0</v>
      </c>
      <c r="E160" s="427">
        <f t="shared" si="66"/>
        <v>0</v>
      </c>
      <c r="F160" s="427">
        <f t="shared" si="66"/>
        <v>0</v>
      </c>
      <c r="G160" s="427">
        <f t="shared" si="66"/>
        <v>0</v>
      </c>
      <c r="H160" s="427">
        <f t="shared" si="66"/>
        <v>0</v>
      </c>
      <c r="I160" s="427">
        <f t="shared" si="66"/>
        <v>0</v>
      </c>
      <c r="J160" s="427">
        <f t="shared" si="66"/>
        <v>0</v>
      </c>
      <c r="K160" s="427">
        <f t="shared" si="66"/>
        <v>0</v>
      </c>
      <c r="L160" s="427">
        <f t="shared" si="66"/>
        <v>0</v>
      </c>
      <c r="M160" s="427">
        <f t="shared" si="66"/>
        <v>0</v>
      </c>
      <c r="N160" s="428">
        <f t="shared" si="66"/>
        <v>0</v>
      </c>
      <c r="O160" s="428">
        <f t="shared" si="66"/>
        <v>0</v>
      </c>
      <c r="P160" s="428">
        <f t="shared" si="66"/>
        <v>0</v>
      </c>
      <c r="Q160" s="428">
        <f t="shared" si="66"/>
        <v>0</v>
      </c>
      <c r="R160" s="428">
        <f t="shared" si="66"/>
        <v>0</v>
      </c>
      <c r="S160" s="428">
        <f t="shared" si="66"/>
        <v>0</v>
      </c>
      <c r="T160" s="429">
        <f t="shared" si="66"/>
        <v>0</v>
      </c>
      <c r="U160" s="430">
        <f t="shared" si="57"/>
        <v>0</v>
      </c>
      <c r="V160" s="517">
        <f>SUM(U150:U160)</f>
        <v>10027544.881320454</v>
      </c>
    </row>
    <row r="161" spans="1:100" s="374" customFormat="1" ht="15.75" thickBot="1" x14ac:dyDescent="0.3">
      <c r="A161" s="51"/>
      <c r="B161" s="431" t="s">
        <v>41</v>
      </c>
      <c r="C161" s="432">
        <f t="shared" ref="C161:T161" si="67">C115+C129</f>
        <v>0</v>
      </c>
      <c r="D161" s="432">
        <f t="shared" si="67"/>
        <v>663233.51</v>
      </c>
      <c r="E161" s="432">
        <f t="shared" si="67"/>
        <v>73568.009999999995</v>
      </c>
      <c r="F161" s="432">
        <f t="shared" si="67"/>
        <v>843178.39</v>
      </c>
      <c r="G161" s="432">
        <f t="shared" si="67"/>
        <v>701200.99</v>
      </c>
      <c r="H161" s="432">
        <f t="shared" si="67"/>
        <v>201736.88999999996</v>
      </c>
      <c r="I161" s="432">
        <f t="shared" si="67"/>
        <v>808313.26</v>
      </c>
      <c r="J161" s="432">
        <f t="shared" si="67"/>
        <v>356119.25</v>
      </c>
      <c r="K161" s="432">
        <f t="shared" si="67"/>
        <v>1540817.9000000001</v>
      </c>
      <c r="L161" s="432">
        <f t="shared" si="67"/>
        <v>1456093.7199999995</v>
      </c>
      <c r="M161" s="432">
        <f t="shared" si="67"/>
        <v>1735204.9093164359</v>
      </c>
      <c r="N161" s="433">
        <f t="shared" si="67"/>
        <v>1648078.0520040193</v>
      </c>
      <c r="O161" s="433">
        <f t="shared" si="67"/>
        <v>0</v>
      </c>
      <c r="P161" s="433">
        <f t="shared" si="67"/>
        <v>0</v>
      </c>
      <c r="Q161" s="433">
        <f t="shared" si="67"/>
        <v>0</v>
      </c>
      <c r="R161" s="433">
        <f t="shared" si="67"/>
        <v>0</v>
      </c>
      <c r="S161" s="433">
        <f t="shared" si="67"/>
        <v>0</v>
      </c>
      <c r="T161" s="434">
        <f t="shared" si="67"/>
        <v>0</v>
      </c>
      <c r="U161" s="435">
        <f t="shared" si="57"/>
        <v>10027544.881320456</v>
      </c>
      <c r="V161" s="396" t="str">
        <f>IF(U161=V160,"ok","ERROR")</f>
        <v>ok</v>
      </c>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row>
    <row r="162" spans="1:100" s="374" customFormat="1" x14ac:dyDescent="0.25">
      <c r="A162" s="51"/>
      <c r="B162" s="192"/>
      <c r="C162" s="191"/>
      <c r="D162" s="191"/>
      <c r="E162" s="436"/>
      <c r="F162" s="129"/>
      <c r="G162" s="129"/>
      <c r="H162" s="129"/>
      <c r="I162" s="129"/>
      <c r="J162" s="129"/>
      <c r="K162" s="129"/>
      <c r="L162" s="129"/>
      <c r="M162" s="129"/>
      <c r="N162" s="129"/>
      <c r="O162" s="129"/>
      <c r="P162" s="129"/>
      <c r="Q162" s="129"/>
      <c r="R162" s="129"/>
      <c r="S162" s="129"/>
      <c r="T162" s="129"/>
      <c r="U162" s="437"/>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row>
    <row r="163" spans="1:100" s="374" customFormat="1" x14ac:dyDescent="0.25">
      <c r="A163" s="51"/>
      <c r="B163" s="192" t="s">
        <v>249</v>
      </c>
      <c r="C163" s="191"/>
      <c r="D163" s="191"/>
      <c r="E163" s="436"/>
      <c r="F163" s="129"/>
      <c r="G163" s="129"/>
      <c r="H163" s="129"/>
      <c r="I163" s="129"/>
      <c r="J163" s="129"/>
      <c r="K163" s="129"/>
      <c r="L163" s="129"/>
      <c r="M163" s="129"/>
      <c r="N163" s="129"/>
      <c r="O163" s="129"/>
      <c r="P163" s="129"/>
      <c r="Q163" s="129"/>
      <c r="R163" s="129"/>
      <c r="S163" s="129"/>
      <c r="T163" s="129"/>
      <c r="U163" s="437"/>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row>
    <row r="164" spans="1:100" s="374" customFormat="1" x14ac:dyDescent="0.25">
      <c r="A164" s="51"/>
      <c r="B164" s="192"/>
      <c r="C164" s="192"/>
      <c r="D164" s="192"/>
      <c r="E164" s="192"/>
      <c r="F164"/>
      <c r="G164"/>
      <c r="H164"/>
      <c r="I164"/>
      <c r="J164"/>
      <c r="K164"/>
      <c r="L164"/>
      <c r="M164"/>
      <c r="N164"/>
      <c r="O164"/>
      <c r="P164"/>
      <c r="Q164"/>
      <c r="R164"/>
      <c r="S164"/>
      <c r="T164"/>
      <c r="U164" s="1"/>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row>
    <row r="165" spans="1:100" s="374" customFormat="1" x14ac:dyDescent="0.25">
      <c r="A165" s="51"/>
      <c r="B165"/>
      <c r="C165"/>
      <c r="D165"/>
      <c r="E165" s="129"/>
      <c r="F165"/>
      <c r="G165"/>
      <c r="H165"/>
      <c r="I165"/>
      <c r="J165"/>
      <c r="K165"/>
      <c r="L165"/>
      <c r="M165"/>
      <c r="N165"/>
      <c r="O165"/>
      <c r="P165"/>
      <c r="Q165"/>
      <c r="R165"/>
      <c r="S165"/>
      <c r="T165"/>
      <c r="U165" s="1"/>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row>
    <row r="166" spans="1:100" s="374" customFormat="1" x14ac:dyDescent="0.25">
      <c r="A166" s="51"/>
      <c r="B166"/>
      <c r="C166"/>
      <c r="D166"/>
      <c r="E166" s="3"/>
      <c r="F166"/>
      <c r="G166"/>
      <c r="H166"/>
      <c r="I166"/>
      <c r="J166"/>
      <c r="K166"/>
      <c r="L166"/>
      <c r="M166"/>
      <c r="N166"/>
      <c r="O166"/>
      <c r="P166"/>
      <c r="Q166"/>
      <c r="R166"/>
      <c r="S166"/>
      <c r="T166"/>
      <c r="U166" s="1"/>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row>
    <row r="168" spans="1:100" s="374" customFormat="1" x14ac:dyDescent="0.25">
      <c r="A168" s="51"/>
      <c r="B168"/>
      <c r="C168"/>
      <c r="D168"/>
      <c r="E168" s="3"/>
      <c r="F168"/>
      <c r="G168"/>
      <c r="H168"/>
      <c r="I168"/>
      <c r="J168"/>
      <c r="K168"/>
      <c r="L168"/>
      <c r="M168"/>
      <c r="N168"/>
      <c r="O168"/>
      <c r="P168"/>
      <c r="Q168"/>
      <c r="R168"/>
      <c r="S168"/>
      <c r="T168"/>
      <c r="U168" s="1"/>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row>
    <row r="169" spans="1:100" s="374" customFormat="1" x14ac:dyDescent="0.25">
      <c r="A169" s="51"/>
      <c r="B169"/>
      <c r="C169"/>
      <c r="D169"/>
      <c r="E169" s="129"/>
      <c r="F169"/>
      <c r="G169"/>
      <c r="H169"/>
      <c r="I169"/>
      <c r="J169"/>
      <c r="K169"/>
      <c r="L169"/>
      <c r="M169"/>
      <c r="N169"/>
      <c r="O169"/>
      <c r="P169"/>
      <c r="Q169"/>
      <c r="R169"/>
      <c r="S169"/>
      <c r="T169"/>
      <c r="U169" s="1"/>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row>
    <row r="170" spans="1:100" s="374" customFormat="1" x14ac:dyDescent="0.25">
      <c r="A170" s="51"/>
      <c r="B170"/>
      <c r="C170"/>
      <c r="D170"/>
      <c r="E170" s="129"/>
      <c r="F170"/>
      <c r="G170"/>
      <c r="H170"/>
      <c r="I170"/>
      <c r="J170"/>
      <c r="K170"/>
      <c r="L170"/>
      <c r="M170"/>
      <c r="N170"/>
      <c r="O170"/>
      <c r="P170"/>
      <c r="Q170"/>
      <c r="R170"/>
      <c r="S170"/>
      <c r="T170"/>
      <c r="U170" s="1"/>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row>
  </sheetData>
  <mergeCells count="12">
    <mergeCell ref="A150:A160"/>
    <mergeCell ref="C1:N1"/>
    <mergeCell ref="A4:A14"/>
    <mergeCell ref="A18:A28"/>
    <mergeCell ref="A32:A42"/>
    <mergeCell ref="A46:A56"/>
    <mergeCell ref="A60:A70"/>
    <mergeCell ref="A74:A84"/>
    <mergeCell ref="A88:A98"/>
    <mergeCell ref="A104:A114"/>
    <mergeCell ref="A132:A142"/>
    <mergeCell ref="A118:A128"/>
  </mergeCells>
  <conditionalFormatting sqref="V15">
    <cfRule type="cellIs" dxfId="47" priority="12" operator="equal">
      <formula>"ERROR"</formula>
    </cfRule>
  </conditionalFormatting>
  <conditionalFormatting sqref="V29">
    <cfRule type="cellIs" dxfId="46" priority="11" operator="equal">
      <formula>"ERROR"</formula>
    </cfRule>
  </conditionalFormatting>
  <conditionalFormatting sqref="V43">
    <cfRule type="cellIs" dxfId="45" priority="9" operator="equal">
      <formula>"ERROR"</formula>
    </cfRule>
  </conditionalFormatting>
  <conditionalFormatting sqref="V57">
    <cfRule type="cellIs" dxfId="44" priority="8" operator="equal">
      <formula>"ERROR"</formula>
    </cfRule>
  </conditionalFormatting>
  <conditionalFormatting sqref="V71">
    <cfRule type="cellIs" dxfId="43" priority="10" operator="equal">
      <formula>"ERROR"</formula>
    </cfRule>
  </conditionalFormatting>
  <conditionalFormatting sqref="V85">
    <cfRule type="cellIs" dxfId="42" priority="7" operator="equal">
      <formula>"ERROR"</formula>
    </cfRule>
  </conditionalFormatting>
  <conditionalFormatting sqref="V99">
    <cfRule type="cellIs" dxfId="41" priority="3" operator="equal">
      <formula>"ERROR"</formula>
    </cfRule>
  </conditionalFormatting>
  <conditionalFormatting sqref="V115">
    <cfRule type="cellIs" dxfId="40" priority="6" operator="equal">
      <formula>"ERROR"</formula>
    </cfRule>
  </conditionalFormatting>
  <conditionalFormatting sqref="V129:V143">
    <cfRule type="cellIs" dxfId="39" priority="2" operator="equal">
      <formula>"ERROR"</formula>
    </cfRule>
  </conditionalFormatting>
  <conditionalFormatting sqref="V146">
    <cfRule type="cellIs" dxfId="38" priority="4" operator="equal">
      <formula>"ERROR"</formula>
    </cfRule>
  </conditionalFormatting>
  <conditionalFormatting sqref="V161">
    <cfRule type="cellIs" dxfId="37" priority="1" operator="equal">
      <formula>"ERROR"</formula>
    </cfRule>
  </conditionalFormatting>
  <pageMargins left="0.7" right="0.7" top="0.75" bottom="0.75" header="0.3" footer="0.3"/>
  <pageSetup orientation="portrait" r:id="rId1"/>
  <headerFooter>
    <oddFooter>&amp;RSchedule JNG-D7.G</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BE11C-6A09-4675-BF69-992A140B1C1D}">
  <sheetPr>
    <tabColor theme="4" tint="0.59999389629810485"/>
  </sheetPr>
  <dimension ref="A1:CJ143"/>
  <sheetViews>
    <sheetView tabSelected="1" zoomScale="80" zoomScaleNormal="80" workbookViewId="0">
      <pane xSplit="2" ySplit="3" topLeftCell="C4" activePane="bottomRight" state="frozen"/>
      <selection activeCell="B43" sqref="B43"/>
      <selection pane="topRight" activeCell="B43" sqref="B43"/>
      <selection pane="bottomLeft" activeCell="B43" sqref="B43"/>
      <selection pane="bottomRight" activeCell="B43" sqref="B43"/>
    </sheetView>
  </sheetViews>
  <sheetFormatPr defaultRowHeight="15" x14ac:dyDescent="0.25"/>
  <cols>
    <col min="1" max="1" width="10.5703125" style="55" customWidth="1"/>
    <col min="2" max="2" width="19.140625" bestFit="1" customWidth="1"/>
    <col min="3" max="13" width="11.5703125" bestFit="1" customWidth="1"/>
    <col min="14" max="19" width="11.5703125" customWidth="1"/>
    <col min="20" max="20" width="12.85546875" customWidth="1"/>
    <col min="21" max="21" width="12.5703125" bestFit="1" customWidth="1"/>
    <col min="22" max="22" width="12.85546875" style="374" customWidth="1"/>
    <col min="23" max="23" width="10.5703125" customWidth="1"/>
    <col min="24" max="24" width="19.140625" customWidth="1"/>
    <col min="25" max="32" width="11.5703125" customWidth="1"/>
    <col min="33" max="33" width="12.5703125" customWidth="1"/>
    <col min="34" max="34" width="11.5703125" customWidth="1"/>
    <col min="35" max="41" width="13" customWidth="1"/>
    <col min="42" max="42" width="12.140625" customWidth="1"/>
    <col min="43" max="43" width="13.5703125" customWidth="1"/>
    <col min="44" max="44" width="12.85546875" style="374" customWidth="1"/>
    <col min="45" max="45" width="10.5703125" customWidth="1"/>
    <col min="46" max="46" width="19.140625" customWidth="1"/>
    <col min="47" max="47" width="11.85546875" customWidth="1"/>
    <col min="48" max="48" width="11.5703125" customWidth="1"/>
    <col min="49" max="49" width="10.5703125" customWidth="1"/>
    <col min="50" max="50" width="11.5703125" customWidth="1"/>
    <col min="51" max="51" width="10.5703125" customWidth="1"/>
    <col min="52" max="52" width="11.5703125" customWidth="1"/>
    <col min="53" max="53" width="11" customWidth="1"/>
    <col min="54" max="54" width="11.5703125" customWidth="1"/>
    <col min="55" max="55" width="11.140625" customWidth="1"/>
    <col min="56" max="56" width="11.5703125" customWidth="1"/>
    <col min="57" max="63" width="12" customWidth="1"/>
    <col min="64" max="64" width="11.5703125" customWidth="1"/>
    <col min="65" max="65" width="12.5703125" customWidth="1"/>
    <col min="66" max="66" width="12.85546875" style="374" customWidth="1"/>
    <col min="67" max="67" width="10.5703125" customWidth="1"/>
    <col min="68" max="68" width="19.140625" customWidth="1"/>
    <col min="69" max="86" width="11.42578125" customWidth="1"/>
    <col min="87" max="87" width="11.5703125" customWidth="1"/>
    <col min="88" max="88" width="12.85546875" style="374" customWidth="1"/>
  </cols>
  <sheetData>
    <row r="1" spans="1:88" ht="36.6" customHeight="1" thickBot="1" x14ac:dyDescent="0.3">
      <c r="A1" s="370"/>
      <c r="C1" s="700" t="s">
        <v>139</v>
      </c>
      <c r="D1" s="701"/>
      <c r="E1" s="701"/>
      <c r="F1" s="701"/>
      <c r="G1" s="701"/>
      <c r="H1" s="701"/>
      <c r="I1" s="701"/>
      <c r="J1" s="701"/>
      <c r="K1" s="701"/>
      <c r="L1" s="701"/>
      <c r="M1" s="701"/>
      <c r="N1" s="701"/>
      <c r="O1" s="701"/>
      <c r="P1" s="701"/>
      <c r="Q1" s="701"/>
      <c r="R1" s="701"/>
      <c r="S1" s="701"/>
      <c r="T1" s="702"/>
      <c r="W1" s="370"/>
      <c r="Y1" s="697" t="s">
        <v>140</v>
      </c>
      <c r="Z1" s="698"/>
      <c r="AA1" s="698"/>
      <c r="AB1" s="698"/>
      <c r="AC1" s="698"/>
      <c r="AD1" s="698"/>
      <c r="AE1" s="698"/>
      <c r="AF1" s="698"/>
      <c r="AG1" s="698"/>
      <c r="AH1" s="698"/>
      <c r="AI1" s="698"/>
      <c r="AJ1" s="698"/>
      <c r="AK1" s="698"/>
      <c r="AL1" s="698"/>
      <c r="AM1" s="698"/>
      <c r="AN1" s="698"/>
      <c r="AO1" s="698"/>
      <c r="AP1" s="699"/>
      <c r="AS1" s="370"/>
      <c r="AU1" s="697" t="s">
        <v>141</v>
      </c>
      <c r="AV1" s="698"/>
      <c r="AW1" s="698"/>
      <c r="AX1" s="698"/>
      <c r="AY1" s="698"/>
      <c r="AZ1" s="698"/>
      <c r="BA1" s="698"/>
      <c r="BB1" s="698"/>
      <c r="BC1" s="698"/>
      <c r="BD1" s="698"/>
      <c r="BE1" s="698"/>
      <c r="BF1" s="698"/>
      <c r="BG1" s="698"/>
      <c r="BH1" s="698"/>
      <c r="BI1" s="698"/>
      <c r="BJ1" s="698"/>
      <c r="BK1" s="698"/>
      <c r="BL1" s="699"/>
      <c r="BO1" s="370"/>
      <c r="BQ1" s="697" t="s">
        <v>142</v>
      </c>
      <c r="BR1" s="698"/>
      <c r="BS1" s="698"/>
      <c r="BT1" s="698"/>
      <c r="BU1" s="698"/>
      <c r="BV1" s="698"/>
      <c r="BW1" s="698"/>
      <c r="BX1" s="698"/>
      <c r="BY1" s="698"/>
      <c r="BZ1" s="698"/>
      <c r="CA1" s="698"/>
      <c r="CB1" s="698"/>
      <c r="CC1" s="698"/>
      <c r="CD1" s="698"/>
      <c r="CE1" s="698"/>
      <c r="CF1" s="698"/>
      <c r="CG1" s="698"/>
      <c r="CH1" s="699"/>
    </row>
    <row r="2" spans="1:88" ht="16.149999999999999" customHeight="1" thickBot="1" x14ac:dyDescent="0.3">
      <c r="C2" s="62"/>
      <c r="D2" s="62"/>
      <c r="E2" s="62"/>
      <c r="F2" s="62"/>
      <c r="G2" s="62"/>
      <c r="H2" s="62"/>
      <c r="I2" s="62"/>
      <c r="J2" s="62"/>
      <c r="K2" s="62"/>
      <c r="L2" s="62"/>
      <c r="M2" s="624" t="s">
        <v>328</v>
      </c>
      <c r="N2" s="624"/>
      <c r="O2" s="62"/>
      <c r="P2" s="62"/>
      <c r="Q2" s="62"/>
      <c r="R2" s="62"/>
      <c r="S2" s="62"/>
      <c r="T2" s="62"/>
      <c r="Y2" s="62"/>
      <c r="Z2" s="62"/>
      <c r="AA2" s="62"/>
      <c r="AB2" s="62"/>
      <c r="AC2" s="62"/>
      <c r="AD2" s="62"/>
      <c r="AE2" s="62"/>
      <c r="AF2" s="62"/>
      <c r="AG2" s="62"/>
      <c r="AH2" s="62"/>
      <c r="AI2" s="62"/>
      <c r="AJ2" s="62"/>
      <c r="AK2" s="62"/>
      <c r="AL2" s="62"/>
      <c r="AM2" s="62"/>
      <c r="AN2" s="62"/>
      <c r="AO2" s="62"/>
      <c r="AP2" s="62"/>
      <c r="AU2" s="62"/>
      <c r="AV2" s="62"/>
      <c r="AW2" s="62"/>
      <c r="AX2" s="62"/>
      <c r="AY2" s="62"/>
      <c r="AZ2" s="62"/>
      <c r="BA2" s="62"/>
      <c r="BB2" s="62"/>
      <c r="BC2" s="62"/>
      <c r="BD2" s="62"/>
      <c r="BE2" s="62"/>
      <c r="BF2" s="62"/>
      <c r="BG2" s="62"/>
      <c r="BH2" s="62"/>
      <c r="BI2" s="62"/>
      <c r="BJ2" s="62"/>
      <c r="BK2" s="62"/>
      <c r="BL2" s="62"/>
      <c r="BQ2" s="62"/>
      <c r="BR2" s="62"/>
      <c r="BS2" s="62"/>
      <c r="BT2" s="62"/>
      <c r="BU2" s="62"/>
      <c r="BV2" s="62"/>
      <c r="BW2" s="62"/>
      <c r="BX2" s="62"/>
      <c r="BY2" s="62"/>
      <c r="BZ2" s="62"/>
      <c r="CA2" s="62"/>
      <c r="CB2" s="62"/>
      <c r="CC2" s="62"/>
      <c r="CD2" s="62"/>
      <c r="CE2" s="62"/>
      <c r="CF2" s="62"/>
      <c r="CG2" s="62"/>
      <c r="CH2" s="62"/>
    </row>
    <row r="3" spans="1:88" ht="15.95" customHeight="1" thickBot="1" x14ac:dyDescent="0.3">
      <c r="B3" s="193" t="s">
        <v>34</v>
      </c>
      <c r="C3" s="375">
        <f>'RES kWh ENTRY'!C3</f>
        <v>45658</v>
      </c>
      <c r="D3" s="375">
        <f>'RES kWh ENTRY'!D3</f>
        <v>45689</v>
      </c>
      <c r="E3" s="375">
        <f>'RES kWh ENTRY'!E3</f>
        <v>45717</v>
      </c>
      <c r="F3" s="375">
        <f>'RES kWh ENTRY'!F3</f>
        <v>45748</v>
      </c>
      <c r="G3" s="375">
        <f>'RES kWh ENTRY'!G3</f>
        <v>45778</v>
      </c>
      <c r="H3" s="375">
        <f>'RES kWh ENTRY'!H3</f>
        <v>45809</v>
      </c>
      <c r="I3" s="375">
        <f>'RES kWh ENTRY'!I3</f>
        <v>45839</v>
      </c>
      <c r="J3" s="375">
        <f>'RES kWh ENTRY'!J3</f>
        <v>45870</v>
      </c>
      <c r="K3" s="375">
        <f>'RES kWh ENTRY'!K3</f>
        <v>45901</v>
      </c>
      <c r="L3" s="375">
        <f>'RES kWh ENTRY'!L3</f>
        <v>45931</v>
      </c>
      <c r="M3" s="375">
        <f>'RES kWh ENTRY'!M3</f>
        <v>45962</v>
      </c>
      <c r="N3" s="376">
        <f>'RES kWh ENTRY'!N3</f>
        <v>45992</v>
      </c>
      <c r="O3" s="376">
        <f>'RES kWh ENTRY'!O3</f>
        <v>46023</v>
      </c>
      <c r="P3" s="376">
        <f>'RES kWh ENTRY'!P3</f>
        <v>46054</v>
      </c>
      <c r="Q3" s="376">
        <f>'RES kWh ENTRY'!Q3</f>
        <v>46082</v>
      </c>
      <c r="R3" s="376">
        <f>'RES kWh ENTRY'!R3</f>
        <v>46113</v>
      </c>
      <c r="S3" s="376">
        <f>'RES kWh ENTRY'!S3</f>
        <v>46143</v>
      </c>
      <c r="T3" s="376">
        <f>'RES kWh ENTRY'!T3</f>
        <v>46174</v>
      </c>
      <c r="U3" s="397" t="s">
        <v>32</v>
      </c>
      <c r="W3" s="55"/>
      <c r="X3" s="193" t="s">
        <v>34</v>
      </c>
      <c r="Y3" s="375">
        <f t="shared" ref="Y3:AP3" si="0">C3</f>
        <v>45658</v>
      </c>
      <c r="Z3" s="375">
        <f t="shared" si="0"/>
        <v>45689</v>
      </c>
      <c r="AA3" s="375">
        <f t="shared" si="0"/>
        <v>45717</v>
      </c>
      <c r="AB3" s="375">
        <f t="shared" si="0"/>
        <v>45748</v>
      </c>
      <c r="AC3" s="375">
        <f t="shared" si="0"/>
        <v>45778</v>
      </c>
      <c r="AD3" s="375">
        <f t="shared" si="0"/>
        <v>45809</v>
      </c>
      <c r="AE3" s="375">
        <f t="shared" si="0"/>
        <v>45839</v>
      </c>
      <c r="AF3" s="375">
        <f t="shared" si="0"/>
        <v>45870</v>
      </c>
      <c r="AG3" s="375">
        <f t="shared" si="0"/>
        <v>45901</v>
      </c>
      <c r="AH3" s="375">
        <f t="shared" si="0"/>
        <v>45931</v>
      </c>
      <c r="AI3" s="375">
        <f t="shared" si="0"/>
        <v>45962</v>
      </c>
      <c r="AJ3" s="376">
        <f t="shared" si="0"/>
        <v>45992</v>
      </c>
      <c r="AK3" s="376">
        <f t="shared" si="0"/>
        <v>46023</v>
      </c>
      <c r="AL3" s="376">
        <f t="shared" si="0"/>
        <v>46054</v>
      </c>
      <c r="AM3" s="376">
        <f t="shared" si="0"/>
        <v>46082</v>
      </c>
      <c r="AN3" s="376">
        <f t="shared" si="0"/>
        <v>46113</v>
      </c>
      <c r="AO3" s="376">
        <f t="shared" si="0"/>
        <v>46143</v>
      </c>
      <c r="AP3" s="438">
        <f t="shared" si="0"/>
        <v>46174</v>
      </c>
      <c r="AQ3" s="439" t="s">
        <v>32</v>
      </c>
      <c r="AS3" s="55"/>
      <c r="AT3" s="193" t="s">
        <v>34</v>
      </c>
      <c r="AU3" s="375">
        <f t="shared" ref="AU3:BL3" si="1">C3</f>
        <v>45658</v>
      </c>
      <c r="AV3" s="375">
        <f t="shared" si="1"/>
        <v>45689</v>
      </c>
      <c r="AW3" s="375">
        <f t="shared" si="1"/>
        <v>45717</v>
      </c>
      <c r="AX3" s="375">
        <f t="shared" si="1"/>
        <v>45748</v>
      </c>
      <c r="AY3" s="375">
        <f t="shared" si="1"/>
        <v>45778</v>
      </c>
      <c r="AZ3" s="375">
        <f t="shared" si="1"/>
        <v>45809</v>
      </c>
      <c r="BA3" s="375">
        <f t="shared" si="1"/>
        <v>45839</v>
      </c>
      <c r="BB3" s="375">
        <f t="shared" si="1"/>
        <v>45870</v>
      </c>
      <c r="BC3" s="375">
        <f t="shared" si="1"/>
        <v>45901</v>
      </c>
      <c r="BD3" s="375">
        <f t="shared" si="1"/>
        <v>45931</v>
      </c>
      <c r="BE3" s="375">
        <f t="shared" si="1"/>
        <v>45962</v>
      </c>
      <c r="BF3" s="376">
        <f t="shared" si="1"/>
        <v>45992</v>
      </c>
      <c r="BG3" s="376">
        <f t="shared" si="1"/>
        <v>46023</v>
      </c>
      <c r="BH3" s="376">
        <f t="shared" si="1"/>
        <v>46054</v>
      </c>
      <c r="BI3" s="376">
        <f t="shared" si="1"/>
        <v>46082</v>
      </c>
      <c r="BJ3" s="376">
        <f t="shared" si="1"/>
        <v>46113</v>
      </c>
      <c r="BK3" s="376">
        <f t="shared" si="1"/>
        <v>46143</v>
      </c>
      <c r="BL3" s="376">
        <f t="shared" si="1"/>
        <v>46174</v>
      </c>
      <c r="BM3" s="397" t="s">
        <v>32</v>
      </c>
      <c r="BO3" s="55"/>
      <c r="BP3" s="193" t="s">
        <v>34</v>
      </c>
      <c r="BQ3" s="375">
        <f t="shared" ref="BQ3:CH3" si="2">C3</f>
        <v>45658</v>
      </c>
      <c r="BR3" s="375">
        <f t="shared" si="2"/>
        <v>45689</v>
      </c>
      <c r="BS3" s="375">
        <f t="shared" si="2"/>
        <v>45717</v>
      </c>
      <c r="BT3" s="375">
        <f t="shared" si="2"/>
        <v>45748</v>
      </c>
      <c r="BU3" s="375">
        <f t="shared" si="2"/>
        <v>45778</v>
      </c>
      <c r="BV3" s="375">
        <f t="shared" si="2"/>
        <v>45809</v>
      </c>
      <c r="BW3" s="375">
        <f t="shared" si="2"/>
        <v>45839</v>
      </c>
      <c r="BX3" s="375">
        <f t="shared" si="2"/>
        <v>45870</v>
      </c>
      <c r="BY3" s="375">
        <f t="shared" si="2"/>
        <v>45901</v>
      </c>
      <c r="BZ3" s="375">
        <f t="shared" si="2"/>
        <v>45931</v>
      </c>
      <c r="CA3" s="375">
        <f t="shared" si="2"/>
        <v>45962</v>
      </c>
      <c r="CB3" s="376">
        <f t="shared" si="2"/>
        <v>45992</v>
      </c>
      <c r="CC3" s="376">
        <f t="shared" si="2"/>
        <v>46023</v>
      </c>
      <c r="CD3" s="376">
        <f t="shared" si="2"/>
        <v>46054</v>
      </c>
      <c r="CE3" s="376">
        <f t="shared" si="2"/>
        <v>46082</v>
      </c>
      <c r="CF3" s="376">
        <f t="shared" si="2"/>
        <v>46113</v>
      </c>
      <c r="CG3" s="376">
        <f t="shared" si="2"/>
        <v>46143</v>
      </c>
      <c r="CH3" s="376">
        <f t="shared" si="2"/>
        <v>46174</v>
      </c>
      <c r="CI3" s="397" t="s">
        <v>32</v>
      </c>
    </row>
    <row r="4" spans="1:88" ht="15.95" customHeight="1" x14ac:dyDescent="0.25">
      <c r="A4" s="659" t="s">
        <v>58</v>
      </c>
      <c r="B4" s="53" t="s">
        <v>57</v>
      </c>
      <c r="C4" s="53">
        <v>0</v>
      </c>
      <c r="D4" s="194">
        <v>0</v>
      </c>
      <c r="E4" s="194">
        <v>0</v>
      </c>
      <c r="F4" s="194">
        <v>0</v>
      </c>
      <c r="G4" s="194">
        <v>0</v>
      </c>
      <c r="H4" s="194">
        <v>0</v>
      </c>
      <c r="I4" s="194">
        <v>0</v>
      </c>
      <c r="J4" s="194">
        <v>0</v>
      </c>
      <c r="K4" s="194">
        <v>0</v>
      </c>
      <c r="L4" s="194">
        <v>0</v>
      </c>
      <c r="M4" s="612">
        <f>'Forecast Inputs'!J36</f>
        <v>0</v>
      </c>
      <c r="N4" s="618">
        <f>'Forecast Inputs'!K36</f>
        <v>0</v>
      </c>
      <c r="O4" s="380">
        <v>0</v>
      </c>
      <c r="P4" s="380">
        <v>0</v>
      </c>
      <c r="Q4" s="380">
        <v>0</v>
      </c>
      <c r="R4" s="380">
        <v>0</v>
      </c>
      <c r="S4" s="380">
        <v>0</v>
      </c>
      <c r="T4" s="380">
        <v>0</v>
      </c>
      <c r="U4" s="440">
        <f t="shared" ref="U4:U17" si="3">SUM(C4:T4)</f>
        <v>0</v>
      </c>
      <c r="W4" s="659" t="s">
        <v>58</v>
      </c>
      <c r="X4" s="53" t="s">
        <v>57</v>
      </c>
      <c r="Y4" s="53">
        <v>0</v>
      </c>
      <c r="Z4" s="194">
        <v>0</v>
      </c>
      <c r="AA4" s="194">
        <v>0</v>
      </c>
      <c r="AB4" s="194">
        <v>0</v>
      </c>
      <c r="AC4" s="194">
        <v>0</v>
      </c>
      <c r="AD4" s="194">
        <v>0</v>
      </c>
      <c r="AE4" s="194">
        <v>0</v>
      </c>
      <c r="AF4" s="194">
        <v>0</v>
      </c>
      <c r="AG4" s="194">
        <v>0</v>
      </c>
      <c r="AH4" s="194">
        <v>0</v>
      </c>
      <c r="AI4" s="612">
        <f>'Forecast Inputs'!N36</f>
        <v>0</v>
      </c>
      <c r="AJ4" s="618">
        <f>'Forecast Inputs'!O36</f>
        <v>0</v>
      </c>
      <c r="AK4" s="380">
        <v>0</v>
      </c>
      <c r="AL4" s="380">
        <v>0</v>
      </c>
      <c r="AM4" s="380">
        <v>0</v>
      </c>
      <c r="AN4" s="380">
        <v>0</v>
      </c>
      <c r="AO4" s="380">
        <v>0</v>
      </c>
      <c r="AP4" s="380">
        <v>0</v>
      </c>
      <c r="AQ4" s="440">
        <f t="shared" ref="AQ4:AQ17" si="4">SUM(Y4:AP4)</f>
        <v>0</v>
      </c>
      <c r="AS4" s="659" t="s">
        <v>58</v>
      </c>
      <c r="AT4" s="53" t="s">
        <v>57</v>
      </c>
      <c r="AU4" s="53">
        <v>0</v>
      </c>
      <c r="AV4" s="194">
        <v>0</v>
      </c>
      <c r="AW4" s="194">
        <v>0</v>
      </c>
      <c r="AX4" s="194">
        <v>0</v>
      </c>
      <c r="AY4" s="194">
        <v>0</v>
      </c>
      <c r="AZ4" s="194">
        <v>0</v>
      </c>
      <c r="BA4" s="194">
        <v>0</v>
      </c>
      <c r="BB4" s="194">
        <v>0</v>
      </c>
      <c r="BC4" s="194">
        <v>0</v>
      </c>
      <c r="BD4" s="194">
        <v>0</v>
      </c>
      <c r="BE4" s="612">
        <f>'Forecast Inputs'!R36</f>
        <v>0</v>
      </c>
      <c r="BF4" s="618">
        <f>'Forecast Inputs'!S36</f>
        <v>0</v>
      </c>
      <c r="BG4" s="380">
        <v>0</v>
      </c>
      <c r="BH4" s="380">
        <v>0</v>
      </c>
      <c r="BI4" s="380">
        <v>0</v>
      </c>
      <c r="BJ4" s="380">
        <v>0</v>
      </c>
      <c r="BK4" s="380">
        <v>0</v>
      </c>
      <c r="BL4" s="380">
        <v>0</v>
      </c>
      <c r="BM4" s="440">
        <f t="shared" ref="BM4:BM17" si="5">SUM(AU4:BL4)</f>
        <v>0</v>
      </c>
      <c r="BO4" s="659" t="s">
        <v>58</v>
      </c>
      <c r="BP4" s="53" t="s">
        <v>57</v>
      </c>
      <c r="BQ4" s="53">
        <v>0</v>
      </c>
      <c r="BR4" s="194">
        <v>0</v>
      </c>
      <c r="BS4" s="194">
        <v>0</v>
      </c>
      <c r="BT4" s="194">
        <v>0</v>
      </c>
      <c r="BU4" s="194">
        <v>0</v>
      </c>
      <c r="BV4" s="194">
        <v>0</v>
      </c>
      <c r="BW4" s="194">
        <v>0</v>
      </c>
      <c r="BX4" s="194">
        <v>0</v>
      </c>
      <c r="BY4" s="194">
        <v>0</v>
      </c>
      <c r="BZ4" s="194">
        <v>0</v>
      </c>
      <c r="CA4" s="612">
        <f>'Forecast Inputs'!V36</f>
        <v>0</v>
      </c>
      <c r="CB4" s="618">
        <f>'Forecast Inputs'!W36</f>
        <v>0</v>
      </c>
      <c r="CC4" s="380">
        <v>0</v>
      </c>
      <c r="CD4" s="380">
        <v>0</v>
      </c>
      <c r="CE4" s="380">
        <v>0</v>
      </c>
      <c r="CF4" s="380">
        <v>0</v>
      </c>
      <c r="CG4" s="380">
        <v>0</v>
      </c>
      <c r="CH4" s="380">
        <v>0</v>
      </c>
      <c r="CI4" s="440">
        <f t="shared" ref="CI4:CI17" si="6">SUM(BQ4:CH4)</f>
        <v>0</v>
      </c>
    </row>
    <row r="5" spans="1:88" ht="15.95" customHeight="1" x14ac:dyDescent="0.25">
      <c r="A5" s="660"/>
      <c r="B5" s="2" t="s">
        <v>56</v>
      </c>
      <c r="C5" s="2">
        <v>0</v>
      </c>
      <c r="D5" s="66">
        <v>0</v>
      </c>
      <c r="E5" s="66">
        <v>0</v>
      </c>
      <c r="F5" s="66">
        <v>0</v>
      </c>
      <c r="G5" s="66">
        <v>0</v>
      </c>
      <c r="H5" s="66">
        <v>0</v>
      </c>
      <c r="I5" s="66">
        <v>0</v>
      </c>
      <c r="J5" s="66">
        <v>0</v>
      </c>
      <c r="K5" s="66">
        <v>0</v>
      </c>
      <c r="L5" s="66">
        <v>0</v>
      </c>
      <c r="M5" s="613">
        <f>'Forecast Inputs'!J37</f>
        <v>0</v>
      </c>
      <c r="N5" s="619">
        <f>'Forecast Inputs'!K37</f>
        <v>0</v>
      </c>
      <c r="O5" s="383">
        <v>0</v>
      </c>
      <c r="P5" s="383">
        <v>0</v>
      </c>
      <c r="Q5" s="383">
        <v>0</v>
      </c>
      <c r="R5" s="383">
        <v>0</v>
      </c>
      <c r="S5" s="383">
        <v>0</v>
      </c>
      <c r="T5" s="383">
        <v>0</v>
      </c>
      <c r="U5" s="441">
        <f t="shared" si="3"/>
        <v>0</v>
      </c>
      <c r="W5" s="660"/>
      <c r="X5" s="2" t="s">
        <v>56</v>
      </c>
      <c r="Y5" s="2">
        <v>0</v>
      </c>
      <c r="Z5" s="66">
        <v>0</v>
      </c>
      <c r="AA5" s="66">
        <v>0</v>
      </c>
      <c r="AB5" s="66">
        <v>0</v>
      </c>
      <c r="AC5" s="66">
        <v>0</v>
      </c>
      <c r="AD5" s="66">
        <v>0</v>
      </c>
      <c r="AE5" s="66">
        <v>0</v>
      </c>
      <c r="AF5" s="66">
        <v>0</v>
      </c>
      <c r="AG5" s="66">
        <v>0</v>
      </c>
      <c r="AH5" s="66">
        <v>0</v>
      </c>
      <c r="AI5" s="613">
        <f>'Forecast Inputs'!N37</f>
        <v>0</v>
      </c>
      <c r="AJ5" s="619">
        <f>'Forecast Inputs'!O37</f>
        <v>0</v>
      </c>
      <c r="AK5" s="383">
        <v>0</v>
      </c>
      <c r="AL5" s="383">
        <v>0</v>
      </c>
      <c r="AM5" s="383">
        <v>0</v>
      </c>
      <c r="AN5" s="383">
        <v>0</v>
      </c>
      <c r="AO5" s="383">
        <v>0</v>
      </c>
      <c r="AP5" s="383">
        <v>0</v>
      </c>
      <c r="AQ5" s="441">
        <f t="shared" si="4"/>
        <v>0</v>
      </c>
      <c r="AS5" s="660"/>
      <c r="AT5" s="2" t="s">
        <v>56</v>
      </c>
      <c r="AU5" s="2">
        <v>0</v>
      </c>
      <c r="AV5" s="66">
        <v>0</v>
      </c>
      <c r="AW5" s="66">
        <v>0</v>
      </c>
      <c r="AX5" s="66">
        <v>0</v>
      </c>
      <c r="AY5" s="66">
        <v>0</v>
      </c>
      <c r="AZ5" s="66">
        <v>0</v>
      </c>
      <c r="BA5" s="66">
        <v>0</v>
      </c>
      <c r="BB5" s="66">
        <v>0</v>
      </c>
      <c r="BC5" s="66">
        <v>0</v>
      </c>
      <c r="BD5" s="66">
        <v>0</v>
      </c>
      <c r="BE5" s="613">
        <f>'Forecast Inputs'!R37</f>
        <v>0</v>
      </c>
      <c r="BF5" s="619">
        <f>'Forecast Inputs'!S37</f>
        <v>0</v>
      </c>
      <c r="BG5" s="383">
        <v>0</v>
      </c>
      <c r="BH5" s="383">
        <v>0</v>
      </c>
      <c r="BI5" s="383">
        <v>0</v>
      </c>
      <c r="BJ5" s="383">
        <v>0</v>
      </c>
      <c r="BK5" s="383">
        <v>0</v>
      </c>
      <c r="BL5" s="383">
        <v>0</v>
      </c>
      <c r="BM5" s="441">
        <f t="shared" si="5"/>
        <v>0</v>
      </c>
      <c r="BO5" s="660"/>
      <c r="BP5" s="2" t="s">
        <v>56</v>
      </c>
      <c r="BQ5" s="2">
        <v>0</v>
      </c>
      <c r="BR5" s="66">
        <v>0</v>
      </c>
      <c r="BS5" s="66">
        <v>0</v>
      </c>
      <c r="BT5" s="66">
        <v>0</v>
      </c>
      <c r="BU5" s="66">
        <v>0</v>
      </c>
      <c r="BV5" s="66">
        <v>0</v>
      </c>
      <c r="BW5" s="66">
        <v>0</v>
      </c>
      <c r="BX5" s="66">
        <v>0</v>
      </c>
      <c r="BY5" s="66">
        <v>0</v>
      </c>
      <c r="BZ5" s="66">
        <v>0</v>
      </c>
      <c r="CA5" s="613">
        <f>'Forecast Inputs'!V37</f>
        <v>0</v>
      </c>
      <c r="CB5" s="619">
        <f>'Forecast Inputs'!W37</f>
        <v>0</v>
      </c>
      <c r="CC5" s="383">
        <v>0</v>
      </c>
      <c r="CD5" s="383">
        <v>0</v>
      </c>
      <c r="CE5" s="383">
        <v>0</v>
      </c>
      <c r="CF5" s="383">
        <v>0</v>
      </c>
      <c r="CG5" s="383">
        <v>0</v>
      </c>
      <c r="CH5" s="383">
        <v>0</v>
      </c>
      <c r="CI5" s="441">
        <f t="shared" si="6"/>
        <v>0</v>
      </c>
    </row>
    <row r="6" spans="1:88" ht="15.95" customHeight="1" x14ac:dyDescent="0.25">
      <c r="A6" s="660"/>
      <c r="B6" s="2" t="s">
        <v>55</v>
      </c>
      <c r="C6" s="2">
        <v>0</v>
      </c>
      <c r="D6" s="66">
        <v>0</v>
      </c>
      <c r="E6" s="66">
        <v>0</v>
      </c>
      <c r="F6" s="66">
        <v>0</v>
      </c>
      <c r="G6" s="66">
        <v>0</v>
      </c>
      <c r="H6" s="66">
        <v>0</v>
      </c>
      <c r="I6" s="66">
        <v>0</v>
      </c>
      <c r="J6" s="66">
        <v>0</v>
      </c>
      <c r="K6" s="66">
        <v>0</v>
      </c>
      <c r="L6" s="66">
        <v>0</v>
      </c>
      <c r="M6" s="613">
        <f>'Forecast Inputs'!J38</f>
        <v>0</v>
      </c>
      <c r="N6" s="619">
        <f>'Forecast Inputs'!K38</f>
        <v>0</v>
      </c>
      <c r="O6" s="383">
        <v>0</v>
      </c>
      <c r="P6" s="383">
        <v>0</v>
      </c>
      <c r="Q6" s="383">
        <v>0</v>
      </c>
      <c r="R6" s="383">
        <v>0</v>
      </c>
      <c r="S6" s="383">
        <v>0</v>
      </c>
      <c r="T6" s="383">
        <v>0</v>
      </c>
      <c r="U6" s="441">
        <f t="shared" si="3"/>
        <v>0</v>
      </c>
      <c r="W6" s="660"/>
      <c r="X6" s="2" t="s">
        <v>55</v>
      </c>
      <c r="Y6" s="2">
        <v>0</v>
      </c>
      <c r="Z6" s="66">
        <v>0</v>
      </c>
      <c r="AA6" s="66">
        <v>0</v>
      </c>
      <c r="AB6" s="66">
        <v>0</v>
      </c>
      <c r="AC6" s="66">
        <v>0</v>
      </c>
      <c r="AD6" s="66">
        <v>0</v>
      </c>
      <c r="AE6" s="66">
        <v>0</v>
      </c>
      <c r="AF6" s="66">
        <v>0</v>
      </c>
      <c r="AG6" s="66">
        <v>0</v>
      </c>
      <c r="AH6" s="66">
        <v>0</v>
      </c>
      <c r="AI6" s="613">
        <f>'Forecast Inputs'!N38</f>
        <v>0</v>
      </c>
      <c r="AJ6" s="619">
        <f>'Forecast Inputs'!O38</f>
        <v>0</v>
      </c>
      <c r="AK6" s="383">
        <v>0</v>
      </c>
      <c r="AL6" s="383">
        <v>0</v>
      </c>
      <c r="AM6" s="383">
        <v>0</v>
      </c>
      <c r="AN6" s="383">
        <v>0</v>
      </c>
      <c r="AO6" s="383">
        <v>0</v>
      </c>
      <c r="AP6" s="383">
        <v>0</v>
      </c>
      <c r="AQ6" s="441">
        <f t="shared" si="4"/>
        <v>0</v>
      </c>
      <c r="AS6" s="660"/>
      <c r="AT6" s="2" t="s">
        <v>55</v>
      </c>
      <c r="AU6" s="2">
        <v>0</v>
      </c>
      <c r="AV6" s="66">
        <v>0</v>
      </c>
      <c r="AW6" s="66">
        <v>0</v>
      </c>
      <c r="AX6" s="66">
        <v>0</v>
      </c>
      <c r="AY6" s="66">
        <v>0</v>
      </c>
      <c r="AZ6" s="66">
        <v>0</v>
      </c>
      <c r="BA6" s="66">
        <v>0</v>
      </c>
      <c r="BB6" s="66">
        <v>0</v>
      </c>
      <c r="BC6" s="66">
        <v>0</v>
      </c>
      <c r="BD6" s="66">
        <v>0</v>
      </c>
      <c r="BE6" s="613">
        <f>'Forecast Inputs'!R38</f>
        <v>0</v>
      </c>
      <c r="BF6" s="619">
        <f>'Forecast Inputs'!S38</f>
        <v>0</v>
      </c>
      <c r="BG6" s="383">
        <v>0</v>
      </c>
      <c r="BH6" s="383">
        <v>0</v>
      </c>
      <c r="BI6" s="383">
        <v>0</v>
      </c>
      <c r="BJ6" s="383">
        <v>0</v>
      </c>
      <c r="BK6" s="383">
        <v>0</v>
      </c>
      <c r="BL6" s="383">
        <v>0</v>
      </c>
      <c r="BM6" s="441">
        <f t="shared" si="5"/>
        <v>0</v>
      </c>
      <c r="BO6" s="660"/>
      <c r="BP6" s="2" t="s">
        <v>55</v>
      </c>
      <c r="BQ6" s="2">
        <v>0</v>
      </c>
      <c r="BR6" s="66">
        <v>0</v>
      </c>
      <c r="BS6" s="66">
        <v>0</v>
      </c>
      <c r="BT6" s="66">
        <v>0</v>
      </c>
      <c r="BU6" s="66">
        <v>0</v>
      </c>
      <c r="BV6" s="66">
        <v>0</v>
      </c>
      <c r="BW6" s="66">
        <v>0</v>
      </c>
      <c r="BX6" s="66">
        <v>0</v>
      </c>
      <c r="BY6" s="66">
        <v>0</v>
      </c>
      <c r="BZ6" s="66">
        <v>0</v>
      </c>
      <c r="CA6" s="613">
        <f>'Forecast Inputs'!V38</f>
        <v>0</v>
      </c>
      <c r="CB6" s="619">
        <f>'Forecast Inputs'!W38</f>
        <v>0</v>
      </c>
      <c r="CC6" s="383">
        <v>0</v>
      </c>
      <c r="CD6" s="383">
        <v>0</v>
      </c>
      <c r="CE6" s="383">
        <v>0</v>
      </c>
      <c r="CF6" s="383">
        <v>0</v>
      </c>
      <c r="CG6" s="383">
        <v>0</v>
      </c>
      <c r="CH6" s="383">
        <v>0</v>
      </c>
      <c r="CI6" s="441">
        <f t="shared" si="6"/>
        <v>0</v>
      </c>
    </row>
    <row r="7" spans="1:88" ht="15.95" customHeight="1" x14ac:dyDescent="0.25">
      <c r="A7" s="660"/>
      <c r="B7" s="2" t="s">
        <v>54</v>
      </c>
      <c r="C7" s="2">
        <v>0</v>
      </c>
      <c r="D7" s="66">
        <v>0</v>
      </c>
      <c r="E7" s="66">
        <v>0</v>
      </c>
      <c r="F7" s="66">
        <v>0</v>
      </c>
      <c r="G7" s="66">
        <v>0</v>
      </c>
      <c r="H7" s="66">
        <v>0</v>
      </c>
      <c r="I7" s="66">
        <v>0</v>
      </c>
      <c r="J7" s="66">
        <v>0</v>
      </c>
      <c r="K7" s="66">
        <v>0</v>
      </c>
      <c r="L7" s="66">
        <v>0</v>
      </c>
      <c r="M7" s="613">
        <f>'Forecast Inputs'!J39</f>
        <v>0</v>
      </c>
      <c r="N7" s="619">
        <f>'Forecast Inputs'!K39</f>
        <v>0</v>
      </c>
      <c r="O7" s="383">
        <v>0</v>
      </c>
      <c r="P7" s="383">
        <v>0</v>
      </c>
      <c r="Q7" s="383">
        <v>0</v>
      </c>
      <c r="R7" s="383">
        <v>0</v>
      </c>
      <c r="S7" s="383">
        <v>0</v>
      </c>
      <c r="T7" s="383">
        <v>0</v>
      </c>
      <c r="U7" s="441">
        <f t="shared" si="3"/>
        <v>0</v>
      </c>
      <c r="W7" s="660"/>
      <c r="X7" s="2" t="s">
        <v>54</v>
      </c>
      <c r="Y7" s="2">
        <v>0</v>
      </c>
      <c r="Z7" s="66">
        <v>0</v>
      </c>
      <c r="AA7" s="66">
        <v>0</v>
      </c>
      <c r="AB7" s="66">
        <v>0</v>
      </c>
      <c r="AC7" s="66">
        <v>0</v>
      </c>
      <c r="AD7" s="66">
        <v>0</v>
      </c>
      <c r="AE7" s="66">
        <v>0</v>
      </c>
      <c r="AF7" s="66">
        <v>0</v>
      </c>
      <c r="AG7" s="66">
        <v>0</v>
      </c>
      <c r="AH7" s="66">
        <v>0</v>
      </c>
      <c r="AI7" s="613">
        <f>'Forecast Inputs'!N39</f>
        <v>0</v>
      </c>
      <c r="AJ7" s="619">
        <f>'Forecast Inputs'!O39</f>
        <v>0</v>
      </c>
      <c r="AK7" s="383">
        <v>0</v>
      </c>
      <c r="AL7" s="383">
        <v>0</v>
      </c>
      <c r="AM7" s="383">
        <v>0</v>
      </c>
      <c r="AN7" s="383">
        <v>0</v>
      </c>
      <c r="AO7" s="383">
        <v>0</v>
      </c>
      <c r="AP7" s="383">
        <v>0</v>
      </c>
      <c r="AQ7" s="441">
        <f t="shared" si="4"/>
        <v>0</v>
      </c>
      <c r="AS7" s="660"/>
      <c r="AT7" s="2" t="s">
        <v>54</v>
      </c>
      <c r="AU7" s="2">
        <v>0</v>
      </c>
      <c r="AV7" s="66">
        <v>0</v>
      </c>
      <c r="AW7" s="66">
        <v>0</v>
      </c>
      <c r="AX7" s="66">
        <v>0</v>
      </c>
      <c r="AY7" s="66">
        <v>0</v>
      </c>
      <c r="AZ7" s="66">
        <v>0</v>
      </c>
      <c r="BA7" s="66">
        <v>0</v>
      </c>
      <c r="BB7" s="66">
        <v>0</v>
      </c>
      <c r="BC7" s="66">
        <v>0</v>
      </c>
      <c r="BD7" s="66">
        <v>0</v>
      </c>
      <c r="BE7" s="613">
        <f>'Forecast Inputs'!R39</f>
        <v>0</v>
      </c>
      <c r="BF7" s="619">
        <f>'Forecast Inputs'!S39</f>
        <v>0</v>
      </c>
      <c r="BG7" s="383">
        <v>0</v>
      </c>
      <c r="BH7" s="383">
        <v>0</v>
      </c>
      <c r="BI7" s="383">
        <v>0</v>
      </c>
      <c r="BJ7" s="383">
        <v>0</v>
      </c>
      <c r="BK7" s="383">
        <v>0</v>
      </c>
      <c r="BL7" s="383">
        <v>0</v>
      </c>
      <c r="BM7" s="441">
        <f t="shared" si="5"/>
        <v>0</v>
      </c>
      <c r="BO7" s="660"/>
      <c r="BP7" s="2" t="s">
        <v>54</v>
      </c>
      <c r="BQ7" s="2">
        <v>0</v>
      </c>
      <c r="BR7" s="66">
        <v>0</v>
      </c>
      <c r="BS7" s="66">
        <v>0</v>
      </c>
      <c r="BT7" s="66">
        <v>0</v>
      </c>
      <c r="BU7" s="66">
        <v>0</v>
      </c>
      <c r="BV7" s="66">
        <v>0</v>
      </c>
      <c r="BW7" s="66">
        <v>0</v>
      </c>
      <c r="BX7" s="66">
        <v>0</v>
      </c>
      <c r="BY7" s="66">
        <v>0</v>
      </c>
      <c r="BZ7" s="66">
        <v>0</v>
      </c>
      <c r="CA7" s="613">
        <f>'Forecast Inputs'!V39</f>
        <v>0</v>
      </c>
      <c r="CB7" s="619">
        <f>'Forecast Inputs'!W39</f>
        <v>0</v>
      </c>
      <c r="CC7" s="383">
        <v>0</v>
      </c>
      <c r="CD7" s="383">
        <v>0</v>
      </c>
      <c r="CE7" s="383">
        <v>0</v>
      </c>
      <c r="CF7" s="383">
        <v>0</v>
      </c>
      <c r="CG7" s="383">
        <v>0</v>
      </c>
      <c r="CH7" s="383">
        <v>0</v>
      </c>
      <c r="CI7" s="441">
        <f t="shared" si="6"/>
        <v>0</v>
      </c>
    </row>
    <row r="8" spans="1:88" ht="15.95" customHeight="1" x14ac:dyDescent="0.25">
      <c r="A8" s="660"/>
      <c r="B8" s="2" t="s">
        <v>53</v>
      </c>
      <c r="C8" s="2">
        <v>0</v>
      </c>
      <c r="D8" s="66">
        <v>0</v>
      </c>
      <c r="E8" s="66">
        <v>0</v>
      </c>
      <c r="F8" s="66">
        <v>0</v>
      </c>
      <c r="G8" s="66">
        <v>0</v>
      </c>
      <c r="H8" s="66">
        <v>0</v>
      </c>
      <c r="I8" s="66">
        <v>0</v>
      </c>
      <c r="J8" s="66">
        <v>0</v>
      </c>
      <c r="K8" s="66">
        <v>0</v>
      </c>
      <c r="L8" s="66">
        <v>0</v>
      </c>
      <c r="M8" s="613">
        <f>'Forecast Inputs'!J40</f>
        <v>0</v>
      </c>
      <c r="N8" s="619">
        <f>'Forecast Inputs'!K40</f>
        <v>0</v>
      </c>
      <c r="O8" s="383">
        <v>0</v>
      </c>
      <c r="P8" s="383">
        <v>0</v>
      </c>
      <c r="Q8" s="383">
        <v>0</v>
      </c>
      <c r="R8" s="383">
        <v>0</v>
      </c>
      <c r="S8" s="383">
        <v>0</v>
      </c>
      <c r="T8" s="383">
        <v>0</v>
      </c>
      <c r="U8" s="441">
        <f t="shared" si="3"/>
        <v>0</v>
      </c>
      <c r="W8" s="660"/>
      <c r="X8" s="2" t="s">
        <v>53</v>
      </c>
      <c r="Y8" s="2">
        <v>0</v>
      </c>
      <c r="Z8" s="66">
        <v>0</v>
      </c>
      <c r="AA8" s="66">
        <v>0</v>
      </c>
      <c r="AB8" s="66">
        <v>0</v>
      </c>
      <c r="AC8" s="66">
        <v>0</v>
      </c>
      <c r="AD8" s="66">
        <v>0</v>
      </c>
      <c r="AE8" s="66">
        <v>0</v>
      </c>
      <c r="AF8" s="66">
        <v>0</v>
      </c>
      <c r="AG8" s="66">
        <v>0</v>
      </c>
      <c r="AH8" s="66">
        <v>0</v>
      </c>
      <c r="AI8" s="613">
        <f>'Forecast Inputs'!N40</f>
        <v>0</v>
      </c>
      <c r="AJ8" s="619">
        <f>'Forecast Inputs'!O40</f>
        <v>0</v>
      </c>
      <c r="AK8" s="383">
        <v>0</v>
      </c>
      <c r="AL8" s="383">
        <v>0</v>
      </c>
      <c r="AM8" s="383">
        <v>0</v>
      </c>
      <c r="AN8" s="383">
        <v>0</v>
      </c>
      <c r="AO8" s="383">
        <v>0</v>
      </c>
      <c r="AP8" s="383">
        <v>0</v>
      </c>
      <c r="AQ8" s="441">
        <f t="shared" si="4"/>
        <v>0</v>
      </c>
      <c r="AS8" s="660"/>
      <c r="AT8" s="2" t="s">
        <v>53</v>
      </c>
      <c r="AU8" s="2">
        <v>0</v>
      </c>
      <c r="AV8" s="66">
        <v>0</v>
      </c>
      <c r="AW8" s="66">
        <v>0</v>
      </c>
      <c r="AX8" s="66">
        <v>0</v>
      </c>
      <c r="AY8" s="66">
        <v>0</v>
      </c>
      <c r="AZ8" s="66">
        <v>0</v>
      </c>
      <c r="BA8" s="66">
        <v>0</v>
      </c>
      <c r="BB8" s="66">
        <v>0</v>
      </c>
      <c r="BC8" s="66">
        <v>0</v>
      </c>
      <c r="BD8" s="66">
        <v>0</v>
      </c>
      <c r="BE8" s="613">
        <f>'Forecast Inputs'!R40</f>
        <v>0</v>
      </c>
      <c r="BF8" s="619">
        <f>'Forecast Inputs'!S40</f>
        <v>0</v>
      </c>
      <c r="BG8" s="383">
        <v>0</v>
      </c>
      <c r="BH8" s="383">
        <v>0</v>
      </c>
      <c r="BI8" s="383">
        <v>0</v>
      </c>
      <c r="BJ8" s="383">
        <v>0</v>
      </c>
      <c r="BK8" s="383">
        <v>0</v>
      </c>
      <c r="BL8" s="383">
        <v>0</v>
      </c>
      <c r="BM8" s="441">
        <f t="shared" si="5"/>
        <v>0</v>
      </c>
      <c r="BO8" s="660"/>
      <c r="BP8" s="2" t="s">
        <v>53</v>
      </c>
      <c r="BQ8" s="2">
        <v>0</v>
      </c>
      <c r="BR8" s="66">
        <v>0</v>
      </c>
      <c r="BS8" s="66">
        <v>0</v>
      </c>
      <c r="BT8" s="66">
        <v>0</v>
      </c>
      <c r="BU8" s="66">
        <v>0</v>
      </c>
      <c r="BV8" s="66">
        <v>0</v>
      </c>
      <c r="BW8" s="66">
        <v>0</v>
      </c>
      <c r="BX8" s="66">
        <v>0</v>
      </c>
      <c r="BY8" s="66">
        <v>0</v>
      </c>
      <c r="BZ8" s="66">
        <v>0</v>
      </c>
      <c r="CA8" s="613">
        <f>'Forecast Inputs'!V40</f>
        <v>0</v>
      </c>
      <c r="CB8" s="619">
        <f>'Forecast Inputs'!W40</f>
        <v>0</v>
      </c>
      <c r="CC8" s="383">
        <v>0</v>
      </c>
      <c r="CD8" s="383">
        <v>0</v>
      </c>
      <c r="CE8" s="383">
        <v>0</v>
      </c>
      <c r="CF8" s="383">
        <v>0</v>
      </c>
      <c r="CG8" s="383">
        <v>0</v>
      </c>
      <c r="CH8" s="383">
        <v>0</v>
      </c>
      <c r="CI8" s="441">
        <f t="shared" si="6"/>
        <v>0</v>
      </c>
    </row>
    <row r="9" spans="1:88" ht="15.95" customHeight="1" x14ac:dyDescent="0.25">
      <c r="A9" s="660"/>
      <c r="B9" s="2" t="s">
        <v>52</v>
      </c>
      <c r="C9" s="2">
        <v>0</v>
      </c>
      <c r="D9" s="66">
        <v>0</v>
      </c>
      <c r="E9" s="66">
        <v>0</v>
      </c>
      <c r="F9" s="66">
        <v>0</v>
      </c>
      <c r="G9" s="66">
        <v>0</v>
      </c>
      <c r="H9" s="66">
        <v>0</v>
      </c>
      <c r="I9" s="66">
        <v>0</v>
      </c>
      <c r="J9" s="66">
        <v>0</v>
      </c>
      <c r="K9" s="66">
        <v>0</v>
      </c>
      <c r="L9" s="66">
        <v>0</v>
      </c>
      <c r="M9" s="613">
        <f>'Forecast Inputs'!J41</f>
        <v>0</v>
      </c>
      <c r="N9" s="619">
        <f>'Forecast Inputs'!K41</f>
        <v>0</v>
      </c>
      <c r="O9" s="383">
        <v>0</v>
      </c>
      <c r="P9" s="383">
        <v>0</v>
      </c>
      <c r="Q9" s="383">
        <v>0</v>
      </c>
      <c r="R9" s="383">
        <v>0</v>
      </c>
      <c r="S9" s="383">
        <v>0</v>
      </c>
      <c r="T9" s="383">
        <v>0</v>
      </c>
      <c r="U9" s="441">
        <f t="shared" si="3"/>
        <v>0</v>
      </c>
      <c r="W9" s="660"/>
      <c r="X9" s="2" t="s">
        <v>52</v>
      </c>
      <c r="Y9" s="2">
        <v>0</v>
      </c>
      <c r="Z9" s="66">
        <v>0</v>
      </c>
      <c r="AA9" s="66">
        <v>0</v>
      </c>
      <c r="AB9" s="66">
        <v>0</v>
      </c>
      <c r="AC9" s="66">
        <v>0</v>
      </c>
      <c r="AD9" s="66">
        <v>0</v>
      </c>
      <c r="AE9" s="66">
        <v>0</v>
      </c>
      <c r="AF9" s="66">
        <v>0</v>
      </c>
      <c r="AG9" s="66">
        <v>0</v>
      </c>
      <c r="AH9" s="66">
        <v>0</v>
      </c>
      <c r="AI9" s="613">
        <f>'Forecast Inputs'!N41</f>
        <v>0</v>
      </c>
      <c r="AJ9" s="619">
        <f>'Forecast Inputs'!O41</f>
        <v>0</v>
      </c>
      <c r="AK9" s="383">
        <v>0</v>
      </c>
      <c r="AL9" s="383">
        <v>0</v>
      </c>
      <c r="AM9" s="383">
        <v>0</v>
      </c>
      <c r="AN9" s="383">
        <v>0</v>
      </c>
      <c r="AO9" s="383">
        <v>0</v>
      </c>
      <c r="AP9" s="383">
        <v>0</v>
      </c>
      <c r="AQ9" s="441">
        <f t="shared" si="4"/>
        <v>0</v>
      </c>
      <c r="AS9" s="660"/>
      <c r="AT9" s="2" t="s">
        <v>52</v>
      </c>
      <c r="AU9" s="2">
        <v>0</v>
      </c>
      <c r="AV9" s="66">
        <v>0</v>
      </c>
      <c r="AW9" s="66">
        <v>0</v>
      </c>
      <c r="AX9" s="66">
        <v>0</v>
      </c>
      <c r="AY9" s="66">
        <v>0</v>
      </c>
      <c r="AZ9" s="66">
        <v>0</v>
      </c>
      <c r="BA9" s="66">
        <v>0</v>
      </c>
      <c r="BB9" s="66">
        <v>0</v>
      </c>
      <c r="BC9" s="66">
        <v>0</v>
      </c>
      <c r="BD9" s="66">
        <v>0</v>
      </c>
      <c r="BE9" s="613">
        <f>'Forecast Inputs'!R41</f>
        <v>0</v>
      </c>
      <c r="BF9" s="619">
        <f>'Forecast Inputs'!S41</f>
        <v>0</v>
      </c>
      <c r="BG9" s="383">
        <v>0</v>
      </c>
      <c r="BH9" s="383">
        <v>0</v>
      </c>
      <c r="BI9" s="383">
        <v>0</v>
      </c>
      <c r="BJ9" s="383">
        <v>0</v>
      </c>
      <c r="BK9" s="383">
        <v>0</v>
      </c>
      <c r="BL9" s="383">
        <v>0</v>
      </c>
      <c r="BM9" s="441">
        <f t="shared" si="5"/>
        <v>0</v>
      </c>
      <c r="BO9" s="660"/>
      <c r="BP9" s="2" t="s">
        <v>52</v>
      </c>
      <c r="BQ9" s="2">
        <v>0</v>
      </c>
      <c r="BR9" s="66">
        <v>0</v>
      </c>
      <c r="BS9" s="66">
        <v>0</v>
      </c>
      <c r="BT9" s="66">
        <v>0</v>
      </c>
      <c r="BU9" s="66">
        <v>0</v>
      </c>
      <c r="BV9" s="66">
        <v>0</v>
      </c>
      <c r="BW9" s="66">
        <v>0</v>
      </c>
      <c r="BX9" s="66">
        <v>0</v>
      </c>
      <c r="BY9" s="66">
        <v>0</v>
      </c>
      <c r="BZ9" s="66">
        <v>0</v>
      </c>
      <c r="CA9" s="613">
        <f>'Forecast Inputs'!V41</f>
        <v>0</v>
      </c>
      <c r="CB9" s="619">
        <f>'Forecast Inputs'!W41</f>
        <v>0</v>
      </c>
      <c r="CC9" s="383">
        <v>0</v>
      </c>
      <c r="CD9" s="383">
        <v>0</v>
      </c>
      <c r="CE9" s="383">
        <v>0</v>
      </c>
      <c r="CF9" s="383">
        <v>0</v>
      </c>
      <c r="CG9" s="383">
        <v>0</v>
      </c>
      <c r="CH9" s="383">
        <v>0</v>
      </c>
      <c r="CI9" s="441">
        <f t="shared" si="6"/>
        <v>0</v>
      </c>
    </row>
    <row r="10" spans="1:88" ht="15.95" customHeight="1" x14ac:dyDescent="0.25">
      <c r="A10" s="660"/>
      <c r="B10" s="2" t="s">
        <v>51</v>
      </c>
      <c r="C10" s="2">
        <v>0</v>
      </c>
      <c r="D10" s="66">
        <v>0</v>
      </c>
      <c r="E10" s="66">
        <v>0</v>
      </c>
      <c r="F10" s="66">
        <v>0</v>
      </c>
      <c r="G10" s="66">
        <v>0</v>
      </c>
      <c r="H10" s="66">
        <v>0</v>
      </c>
      <c r="I10" s="66">
        <v>0</v>
      </c>
      <c r="J10" s="66">
        <v>0</v>
      </c>
      <c r="K10" s="66">
        <v>0</v>
      </c>
      <c r="L10" s="66">
        <v>0</v>
      </c>
      <c r="M10" s="613">
        <f>'Forecast Inputs'!J42</f>
        <v>0</v>
      </c>
      <c r="N10" s="619">
        <f>'Forecast Inputs'!K42</f>
        <v>0</v>
      </c>
      <c r="O10" s="383">
        <v>0</v>
      </c>
      <c r="P10" s="383">
        <v>0</v>
      </c>
      <c r="Q10" s="383">
        <v>0</v>
      </c>
      <c r="R10" s="383">
        <v>0</v>
      </c>
      <c r="S10" s="383">
        <v>0</v>
      </c>
      <c r="T10" s="383">
        <v>0</v>
      </c>
      <c r="U10" s="441">
        <f t="shared" si="3"/>
        <v>0</v>
      </c>
      <c r="W10" s="660"/>
      <c r="X10" s="2" t="s">
        <v>51</v>
      </c>
      <c r="Y10" s="2">
        <v>0</v>
      </c>
      <c r="Z10" s="66">
        <v>0</v>
      </c>
      <c r="AA10" s="66">
        <v>0</v>
      </c>
      <c r="AB10" s="66">
        <v>0</v>
      </c>
      <c r="AC10" s="66">
        <v>0</v>
      </c>
      <c r="AD10" s="66">
        <v>0</v>
      </c>
      <c r="AE10" s="66">
        <v>0</v>
      </c>
      <c r="AF10" s="66">
        <v>0</v>
      </c>
      <c r="AG10" s="66">
        <v>0</v>
      </c>
      <c r="AH10" s="66">
        <v>0</v>
      </c>
      <c r="AI10" s="613">
        <f>'Forecast Inputs'!N42</f>
        <v>0</v>
      </c>
      <c r="AJ10" s="619">
        <f>'Forecast Inputs'!O42</f>
        <v>0</v>
      </c>
      <c r="AK10" s="383">
        <v>0</v>
      </c>
      <c r="AL10" s="383">
        <v>0</v>
      </c>
      <c r="AM10" s="383">
        <v>0</v>
      </c>
      <c r="AN10" s="383">
        <v>0</v>
      </c>
      <c r="AO10" s="383">
        <v>0</v>
      </c>
      <c r="AP10" s="383">
        <v>0</v>
      </c>
      <c r="AQ10" s="441">
        <f t="shared" si="4"/>
        <v>0</v>
      </c>
      <c r="AS10" s="660"/>
      <c r="AT10" s="2" t="s">
        <v>51</v>
      </c>
      <c r="AU10" s="2">
        <v>0</v>
      </c>
      <c r="AV10" s="66">
        <v>0</v>
      </c>
      <c r="AW10" s="66">
        <v>0</v>
      </c>
      <c r="AX10" s="66">
        <v>0</v>
      </c>
      <c r="AY10" s="66">
        <v>0</v>
      </c>
      <c r="AZ10" s="66">
        <v>0</v>
      </c>
      <c r="BA10" s="66">
        <v>0</v>
      </c>
      <c r="BB10" s="66">
        <v>0</v>
      </c>
      <c r="BC10" s="66">
        <v>0</v>
      </c>
      <c r="BD10" s="66">
        <v>0</v>
      </c>
      <c r="BE10" s="613">
        <f>'Forecast Inputs'!R42</f>
        <v>0</v>
      </c>
      <c r="BF10" s="619">
        <f>'Forecast Inputs'!S42</f>
        <v>0</v>
      </c>
      <c r="BG10" s="383">
        <v>0</v>
      </c>
      <c r="BH10" s="383">
        <v>0</v>
      </c>
      <c r="BI10" s="383">
        <v>0</v>
      </c>
      <c r="BJ10" s="383">
        <v>0</v>
      </c>
      <c r="BK10" s="383">
        <v>0</v>
      </c>
      <c r="BL10" s="383">
        <v>0</v>
      </c>
      <c r="BM10" s="441">
        <f t="shared" si="5"/>
        <v>0</v>
      </c>
      <c r="BO10" s="660"/>
      <c r="BP10" s="2" t="s">
        <v>51</v>
      </c>
      <c r="BQ10" s="2">
        <v>0</v>
      </c>
      <c r="BR10" s="66">
        <v>0</v>
      </c>
      <c r="BS10" s="66">
        <v>0</v>
      </c>
      <c r="BT10" s="66">
        <v>0</v>
      </c>
      <c r="BU10" s="66">
        <v>0</v>
      </c>
      <c r="BV10" s="66">
        <v>0</v>
      </c>
      <c r="BW10" s="66">
        <v>0</v>
      </c>
      <c r="BX10" s="66">
        <v>0</v>
      </c>
      <c r="BY10" s="66">
        <v>0</v>
      </c>
      <c r="BZ10" s="66">
        <v>0</v>
      </c>
      <c r="CA10" s="613">
        <f>'Forecast Inputs'!V42</f>
        <v>0</v>
      </c>
      <c r="CB10" s="619">
        <f>'Forecast Inputs'!W42</f>
        <v>0</v>
      </c>
      <c r="CC10" s="383">
        <v>0</v>
      </c>
      <c r="CD10" s="383">
        <v>0</v>
      </c>
      <c r="CE10" s="383">
        <v>0</v>
      </c>
      <c r="CF10" s="383">
        <v>0</v>
      </c>
      <c r="CG10" s="383">
        <v>0</v>
      </c>
      <c r="CH10" s="383">
        <v>0</v>
      </c>
      <c r="CI10" s="441">
        <f t="shared" si="6"/>
        <v>0</v>
      </c>
    </row>
    <row r="11" spans="1:88" ht="15.95" customHeight="1" x14ac:dyDescent="0.25">
      <c r="A11" s="660"/>
      <c r="B11" s="2" t="s">
        <v>50</v>
      </c>
      <c r="C11" s="2">
        <v>0</v>
      </c>
      <c r="D11" s="66">
        <v>0</v>
      </c>
      <c r="E11" s="66">
        <v>0</v>
      </c>
      <c r="F11" s="66">
        <v>0</v>
      </c>
      <c r="G11" s="66">
        <v>35230</v>
      </c>
      <c r="H11" s="66">
        <v>0</v>
      </c>
      <c r="I11" s="66">
        <v>2635</v>
      </c>
      <c r="J11" s="66">
        <v>0</v>
      </c>
      <c r="K11" s="66">
        <v>0</v>
      </c>
      <c r="L11" s="66">
        <v>0</v>
      </c>
      <c r="M11" s="613">
        <f>'Forecast Inputs'!J43</f>
        <v>0</v>
      </c>
      <c r="N11" s="619">
        <f>'Forecast Inputs'!K43</f>
        <v>20299.369919304198</v>
      </c>
      <c r="O11" s="383">
        <v>0</v>
      </c>
      <c r="P11" s="383">
        <v>0</v>
      </c>
      <c r="Q11" s="383">
        <v>0</v>
      </c>
      <c r="R11" s="383">
        <v>0</v>
      </c>
      <c r="S11" s="383">
        <v>0</v>
      </c>
      <c r="T11" s="383">
        <v>0</v>
      </c>
      <c r="U11" s="441">
        <f t="shared" si="3"/>
        <v>58164.369919304198</v>
      </c>
      <c r="W11" s="660"/>
      <c r="X11" s="2" t="s">
        <v>50</v>
      </c>
      <c r="Y11" s="2">
        <v>0</v>
      </c>
      <c r="Z11" s="66">
        <v>0</v>
      </c>
      <c r="AA11" s="66">
        <v>0</v>
      </c>
      <c r="AB11" s="66">
        <v>0</v>
      </c>
      <c r="AC11" s="66">
        <v>1358822</v>
      </c>
      <c r="AD11" s="66">
        <v>1915541</v>
      </c>
      <c r="AE11" s="66">
        <v>461750</v>
      </c>
      <c r="AF11" s="66">
        <v>144083</v>
      </c>
      <c r="AG11" s="66">
        <v>0</v>
      </c>
      <c r="AH11" s="66">
        <v>0</v>
      </c>
      <c r="AI11" s="613">
        <f>'Forecast Inputs'!N43</f>
        <v>0</v>
      </c>
      <c r="AJ11" s="619">
        <f>'Forecast Inputs'!O43</f>
        <v>2080167.2775228962</v>
      </c>
      <c r="AK11" s="383">
        <v>0</v>
      </c>
      <c r="AL11" s="383">
        <v>0</v>
      </c>
      <c r="AM11" s="383">
        <v>0</v>
      </c>
      <c r="AN11" s="383">
        <v>0</v>
      </c>
      <c r="AO11" s="383">
        <v>0</v>
      </c>
      <c r="AP11" s="383">
        <v>0</v>
      </c>
      <c r="AQ11" s="441">
        <f t="shared" si="4"/>
        <v>5960363.2775228964</v>
      </c>
      <c r="AS11" s="660"/>
      <c r="AT11" s="2" t="s">
        <v>50</v>
      </c>
      <c r="AU11" s="2">
        <v>0</v>
      </c>
      <c r="AV11" s="66">
        <v>0</v>
      </c>
      <c r="AW11" s="66">
        <v>0</v>
      </c>
      <c r="AX11" s="66">
        <v>0</v>
      </c>
      <c r="AY11" s="66">
        <v>0</v>
      </c>
      <c r="AZ11" s="66">
        <v>0</v>
      </c>
      <c r="BA11" s="66">
        <v>0</v>
      </c>
      <c r="BB11" s="66">
        <v>136705</v>
      </c>
      <c r="BC11" s="66">
        <v>0</v>
      </c>
      <c r="BD11" s="66">
        <v>111002</v>
      </c>
      <c r="BE11" s="613">
        <f>'Forecast Inputs'!R43</f>
        <v>0</v>
      </c>
      <c r="BF11" s="619">
        <f>'Forecast Inputs'!S43</f>
        <v>132795.35255779966</v>
      </c>
      <c r="BG11" s="383">
        <v>0</v>
      </c>
      <c r="BH11" s="383">
        <v>0</v>
      </c>
      <c r="BI11" s="383">
        <v>0</v>
      </c>
      <c r="BJ11" s="383">
        <v>0</v>
      </c>
      <c r="BK11" s="383">
        <v>0</v>
      </c>
      <c r="BL11" s="383">
        <v>0</v>
      </c>
      <c r="BM11" s="441">
        <f t="shared" si="5"/>
        <v>380502.35255779966</v>
      </c>
      <c r="BO11" s="660"/>
      <c r="BP11" s="2" t="s">
        <v>50</v>
      </c>
      <c r="BQ11" s="2">
        <v>0</v>
      </c>
      <c r="BR11" s="66">
        <v>0</v>
      </c>
      <c r="BS11" s="66">
        <v>0</v>
      </c>
      <c r="BT11" s="66">
        <v>0</v>
      </c>
      <c r="BU11" s="66">
        <v>0</v>
      </c>
      <c r="BV11" s="66">
        <v>0</v>
      </c>
      <c r="BW11" s="66">
        <v>0</v>
      </c>
      <c r="BX11" s="66">
        <v>0</v>
      </c>
      <c r="BY11" s="66">
        <v>0</v>
      </c>
      <c r="BZ11" s="66">
        <v>0</v>
      </c>
      <c r="CA11" s="613">
        <f>'Forecast Inputs'!V43</f>
        <v>0</v>
      </c>
      <c r="CB11" s="619">
        <f>'Forecast Inputs'!W43</f>
        <v>0</v>
      </c>
      <c r="CC11" s="383">
        <v>0</v>
      </c>
      <c r="CD11" s="383">
        <v>0</v>
      </c>
      <c r="CE11" s="383">
        <v>0</v>
      </c>
      <c r="CF11" s="383">
        <v>0</v>
      </c>
      <c r="CG11" s="383">
        <v>0</v>
      </c>
      <c r="CH11" s="383">
        <v>0</v>
      </c>
      <c r="CI11" s="441">
        <f t="shared" si="6"/>
        <v>0</v>
      </c>
    </row>
    <row r="12" spans="1:88" ht="15.95" customHeight="1" x14ac:dyDescent="0.25">
      <c r="A12" s="660"/>
      <c r="B12" s="2" t="s">
        <v>49</v>
      </c>
      <c r="C12" s="2">
        <v>0</v>
      </c>
      <c r="D12" s="66">
        <v>0</v>
      </c>
      <c r="E12" s="66">
        <v>0</v>
      </c>
      <c r="F12" s="66">
        <v>0</v>
      </c>
      <c r="G12" s="66">
        <v>0</v>
      </c>
      <c r="H12" s="66">
        <v>0</v>
      </c>
      <c r="I12" s="66">
        <v>0</v>
      </c>
      <c r="J12" s="66">
        <v>0</v>
      </c>
      <c r="K12" s="66">
        <v>0</v>
      </c>
      <c r="L12" s="66">
        <v>0</v>
      </c>
      <c r="M12" s="613">
        <f>'Forecast Inputs'!J44</f>
        <v>0</v>
      </c>
      <c r="N12" s="619">
        <f>'Forecast Inputs'!K44</f>
        <v>0</v>
      </c>
      <c r="O12" s="383">
        <v>0</v>
      </c>
      <c r="P12" s="383">
        <v>0</v>
      </c>
      <c r="Q12" s="383">
        <v>0</v>
      </c>
      <c r="R12" s="383">
        <v>0</v>
      </c>
      <c r="S12" s="383">
        <v>0</v>
      </c>
      <c r="T12" s="383">
        <v>0</v>
      </c>
      <c r="U12" s="441">
        <f t="shared" si="3"/>
        <v>0</v>
      </c>
      <c r="W12" s="660"/>
      <c r="X12" s="2" t="s">
        <v>49</v>
      </c>
      <c r="Y12" s="2">
        <v>0</v>
      </c>
      <c r="Z12" s="66">
        <v>0</v>
      </c>
      <c r="AA12" s="66">
        <v>0</v>
      </c>
      <c r="AB12" s="66">
        <v>0</v>
      </c>
      <c r="AC12" s="66">
        <v>0</v>
      </c>
      <c r="AD12" s="66">
        <v>0</v>
      </c>
      <c r="AE12" s="66">
        <v>0</v>
      </c>
      <c r="AF12" s="66">
        <v>0</v>
      </c>
      <c r="AG12" s="66">
        <v>0</v>
      </c>
      <c r="AH12" s="66">
        <v>0</v>
      </c>
      <c r="AI12" s="613">
        <f>'Forecast Inputs'!N44</f>
        <v>0</v>
      </c>
      <c r="AJ12" s="619">
        <f>'Forecast Inputs'!O44</f>
        <v>0</v>
      </c>
      <c r="AK12" s="383">
        <v>0</v>
      </c>
      <c r="AL12" s="383">
        <v>0</v>
      </c>
      <c r="AM12" s="383">
        <v>0</v>
      </c>
      <c r="AN12" s="383">
        <v>0</v>
      </c>
      <c r="AO12" s="383">
        <v>0</v>
      </c>
      <c r="AP12" s="383">
        <v>0</v>
      </c>
      <c r="AQ12" s="441">
        <f t="shared" si="4"/>
        <v>0</v>
      </c>
      <c r="AS12" s="660"/>
      <c r="AT12" s="2" t="s">
        <v>49</v>
      </c>
      <c r="AU12" s="2">
        <v>0</v>
      </c>
      <c r="AV12" s="66">
        <v>0</v>
      </c>
      <c r="AW12" s="66">
        <v>0</v>
      </c>
      <c r="AX12" s="66">
        <v>0</v>
      </c>
      <c r="AY12" s="66">
        <v>0</v>
      </c>
      <c r="AZ12" s="66">
        <v>0</v>
      </c>
      <c r="BA12" s="66">
        <v>0</v>
      </c>
      <c r="BB12" s="66">
        <v>0</v>
      </c>
      <c r="BC12" s="66">
        <v>0</v>
      </c>
      <c r="BD12" s="66">
        <v>0</v>
      </c>
      <c r="BE12" s="613">
        <f>'Forecast Inputs'!R44</f>
        <v>0</v>
      </c>
      <c r="BF12" s="619">
        <f>'Forecast Inputs'!S44</f>
        <v>0</v>
      </c>
      <c r="BG12" s="383">
        <v>0</v>
      </c>
      <c r="BH12" s="383">
        <v>0</v>
      </c>
      <c r="BI12" s="383">
        <v>0</v>
      </c>
      <c r="BJ12" s="383">
        <v>0</v>
      </c>
      <c r="BK12" s="383">
        <v>0</v>
      </c>
      <c r="BL12" s="383">
        <v>0</v>
      </c>
      <c r="BM12" s="441">
        <f t="shared" si="5"/>
        <v>0</v>
      </c>
      <c r="BO12" s="660"/>
      <c r="BP12" s="2" t="s">
        <v>49</v>
      </c>
      <c r="BQ12" s="2">
        <v>0</v>
      </c>
      <c r="BR12" s="66">
        <v>0</v>
      </c>
      <c r="BS12" s="66">
        <v>0</v>
      </c>
      <c r="BT12" s="66">
        <v>0</v>
      </c>
      <c r="BU12" s="66">
        <v>0</v>
      </c>
      <c r="BV12" s="66">
        <v>0</v>
      </c>
      <c r="BW12" s="66">
        <v>0</v>
      </c>
      <c r="BX12" s="66">
        <v>0</v>
      </c>
      <c r="BY12" s="66">
        <v>0</v>
      </c>
      <c r="BZ12" s="66">
        <v>0</v>
      </c>
      <c r="CA12" s="613">
        <f>'Forecast Inputs'!V44</f>
        <v>0</v>
      </c>
      <c r="CB12" s="619">
        <f>'Forecast Inputs'!W44</f>
        <v>0</v>
      </c>
      <c r="CC12" s="383">
        <v>0</v>
      </c>
      <c r="CD12" s="383">
        <v>0</v>
      </c>
      <c r="CE12" s="383">
        <v>0</v>
      </c>
      <c r="CF12" s="383">
        <v>0</v>
      </c>
      <c r="CG12" s="383">
        <v>0</v>
      </c>
      <c r="CH12" s="383">
        <v>0</v>
      </c>
      <c r="CI12" s="441">
        <f t="shared" si="6"/>
        <v>0</v>
      </c>
    </row>
    <row r="13" spans="1:88" ht="15.95" customHeight="1" x14ac:dyDescent="0.25">
      <c r="A13" s="660"/>
      <c r="B13" s="2" t="s">
        <v>48</v>
      </c>
      <c r="C13" s="2">
        <v>0</v>
      </c>
      <c r="D13" s="66">
        <v>0</v>
      </c>
      <c r="E13" s="66">
        <v>0</v>
      </c>
      <c r="F13" s="66">
        <v>0</v>
      </c>
      <c r="G13" s="66">
        <v>0</v>
      </c>
      <c r="H13" s="66">
        <v>0</v>
      </c>
      <c r="I13" s="66">
        <v>0</v>
      </c>
      <c r="J13" s="66">
        <v>0</v>
      </c>
      <c r="K13" s="66">
        <v>0</v>
      </c>
      <c r="L13" s="66">
        <v>0</v>
      </c>
      <c r="M13" s="613">
        <f>'Forecast Inputs'!J45</f>
        <v>0</v>
      </c>
      <c r="N13" s="619">
        <f>'Forecast Inputs'!K45</f>
        <v>0</v>
      </c>
      <c r="O13" s="383">
        <v>0</v>
      </c>
      <c r="P13" s="383">
        <v>0</v>
      </c>
      <c r="Q13" s="383">
        <v>0</v>
      </c>
      <c r="R13" s="383">
        <v>0</v>
      </c>
      <c r="S13" s="383">
        <v>0</v>
      </c>
      <c r="T13" s="383">
        <v>0</v>
      </c>
      <c r="U13" s="441">
        <f t="shared" si="3"/>
        <v>0</v>
      </c>
      <c r="W13" s="660"/>
      <c r="X13" s="2" t="s">
        <v>48</v>
      </c>
      <c r="Y13" s="2">
        <v>0</v>
      </c>
      <c r="Z13" s="66">
        <v>0</v>
      </c>
      <c r="AA13" s="66">
        <v>0</v>
      </c>
      <c r="AB13" s="66">
        <v>0</v>
      </c>
      <c r="AC13" s="66">
        <v>0</v>
      </c>
      <c r="AD13" s="66">
        <v>0</v>
      </c>
      <c r="AE13" s="66">
        <v>0</v>
      </c>
      <c r="AF13" s="66">
        <v>0</v>
      </c>
      <c r="AG13" s="66">
        <v>0</v>
      </c>
      <c r="AH13" s="66">
        <v>0</v>
      </c>
      <c r="AI13" s="613">
        <f>'Forecast Inputs'!N45</f>
        <v>0</v>
      </c>
      <c r="AJ13" s="619">
        <f>'Forecast Inputs'!O45</f>
        <v>0</v>
      </c>
      <c r="AK13" s="383">
        <v>0</v>
      </c>
      <c r="AL13" s="383">
        <v>0</v>
      </c>
      <c r="AM13" s="383">
        <v>0</v>
      </c>
      <c r="AN13" s="383">
        <v>0</v>
      </c>
      <c r="AO13" s="383">
        <v>0</v>
      </c>
      <c r="AP13" s="383">
        <v>0</v>
      </c>
      <c r="AQ13" s="441">
        <f t="shared" si="4"/>
        <v>0</v>
      </c>
      <c r="AS13" s="660"/>
      <c r="AT13" s="2" t="s">
        <v>48</v>
      </c>
      <c r="AU13" s="2">
        <v>0</v>
      </c>
      <c r="AV13" s="66">
        <v>0</v>
      </c>
      <c r="AW13" s="66">
        <v>0</v>
      </c>
      <c r="AX13" s="66">
        <v>0</v>
      </c>
      <c r="AY13" s="66">
        <v>0</v>
      </c>
      <c r="AZ13" s="66">
        <v>0</v>
      </c>
      <c r="BA13" s="66">
        <v>0</v>
      </c>
      <c r="BB13" s="66">
        <v>0</v>
      </c>
      <c r="BC13" s="66">
        <v>0</v>
      </c>
      <c r="BD13" s="66">
        <v>0</v>
      </c>
      <c r="BE13" s="613">
        <f>'Forecast Inputs'!R45</f>
        <v>0</v>
      </c>
      <c r="BF13" s="619">
        <f>'Forecast Inputs'!S45</f>
        <v>0</v>
      </c>
      <c r="BG13" s="383">
        <v>0</v>
      </c>
      <c r="BH13" s="383">
        <v>0</v>
      </c>
      <c r="BI13" s="383">
        <v>0</v>
      </c>
      <c r="BJ13" s="383">
        <v>0</v>
      </c>
      <c r="BK13" s="383">
        <v>0</v>
      </c>
      <c r="BL13" s="383">
        <v>0</v>
      </c>
      <c r="BM13" s="441">
        <f t="shared" si="5"/>
        <v>0</v>
      </c>
      <c r="BO13" s="660"/>
      <c r="BP13" s="2" t="s">
        <v>48</v>
      </c>
      <c r="BQ13" s="2">
        <v>0</v>
      </c>
      <c r="BR13" s="66">
        <v>0</v>
      </c>
      <c r="BS13" s="66">
        <v>0</v>
      </c>
      <c r="BT13" s="66">
        <v>0</v>
      </c>
      <c r="BU13" s="66">
        <v>0</v>
      </c>
      <c r="BV13" s="66">
        <v>0</v>
      </c>
      <c r="BW13" s="66">
        <v>0</v>
      </c>
      <c r="BX13" s="66">
        <v>0</v>
      </c>
      <c r="BY13" s="66">
        <v>0</v>
      </c>
      <c r="BZ13" s="66">
        <v>0</v>
      </c>
      <c r="CA13" s="613">
        <f>'Forecast Inputs'!V45</f>
        <v>0</v>
      </c>
      <c r="CB13" s="619">
        <f>'Forecast Inputs'!W45</f>
        <v>0</v>
      </c>
      <c r="CC13" s="383">
        <v>0</v>
      </c>
      <c r="CD13" s="383">
        <v>0</v>
      </c>
      <c r="CE13" s="383">
        <v>0</v>
      </c>
      <c r="CF13" s="383">
        <v>0</v>
      </c>
      <c r="CG13" s="383">
        <v>0</v>
      </c>
      <c r="CH13" s="383">
        <v>0</v>
      </c>
      <c r="CI13" s="441">
        <f t="shared" si="6"/>
        <v>0</v>
      </c>
    </row>
    <row r="14" spans="1:88" ht="15.95" customHeight="1" x14ac:dyDescent="0.25">
      <c r="A14" s="660"/>
      <c r="B14" s="2" t="s">
        <v>47</v>
      </c>
      <c r="C14" s="2">
        <v>0</v>
      </c>
      <c r="D14" s="66">
        <v>0</v>
      </c>
      <c r="E14" s="66">
        <v>0</v>
      </c>
      <c r="F14" s="66">
        <v>0</v>
      </c>
      <c r="G14" s="66">
        <v>0</v>
      </c>
      <c r="H14" s="66">
        <v>0</v>
      </c>
      <c r="I14" s="66">
        <v>0</v>
      </c>
      <c r="J14" s="66">
        <v>0</v>
      </c>
      <c r="K14" s="66">
        <v>0</v>
      </c>
      <c r="L14" s="66">
        <v>0</v>
      </c>
      <c r="M14" s="613">
        <f>'Forecast Inputs'!J46</f>
        <v>0</v>
      </c>
      <c r="N14" s="619">
        <f>'Forecast Inputs'!K46</f>
        <v>0</v>
      </c>
      <c r="O14" s="383">
        <v>0</v>
      </c>
      <c r="P14" s="383">
        <v>0</v>
      </c>
      <c r="Q14" s="383">
        <v>0</v>
      </c>
      <c r="R14" s="383">
        <v>0</v>
      </c>
      <c r="S14" s="383">
        <v>0</v>
      </c>
      <c r="T14" s="383">
        <v>0</v>
      </c>
      <c r="U14" s="441">
        <f t="shared" si="3"/>
        <v>0</v>
      </c>
      <c r="W14" s="660"/>
      <c r="X14" s="2" t="s">
        <v>47</v>
      </c>
      <c r="Y14" s="2">
        <v>0</v>
      </c>
      <c r="Z14" s="66">
        <v>0</v>
      </c>
      <c r="AA14" s="66">
        <v>0</v>
      </c>
      <c r="AB14" s="66">
        <v>0</v>
      </c>
      <c r="AC14" s="66">
        <v>0</v>
      </c>
      <c r="AD14" s="66">
        <v>0</v>
      </c>
      <c r="AE14" s="66">
        <v>0</v>
      </c>
      <c r="AF14" s="66">
        <v>0</v>
      </c>
      <c r="AG14" s="66">
        <v>0</v>
      </c>
      <c r="AH14" s="66">
        <v>0</v>
      </c>
      <c r="AI14" s="613">
        <f>'Forecast Inputs'!N46</f>
        <v>0</v>
      </c>
      <c r="AJ14" s="619">
        <f>'Forecast Inputs'!O46</f>
        <v>0</v>
      </c>
      <c r="AK14" s="383">
        <v>0</v>
      </c>
      <c r="AL14" s="383">
        <v>0</v>
      </c>
      <c r="AM14" s="383">
        <v>0</v>
      </c>
      <c r="AN14" s="383">
        <v>0</v>
      </c>
      <c r="AO14" s="383">
        <v>0</v>
      </c>
      <c r="AP14" s="383">
        <v>0</v>
      </c>
      <c r="AQ14" s="441">
        <f t="shared" si="4"/>
        <v>0</v>
      </c>
      <c r="AS14" s="660"/>
      <c r="AT14" s="2" t="s">
        <v>47</v>
      </c>
      <c r="AU14" s="2">
        <v>0</v>
      </c>
      <c r="AV14" s="66">
        <v>0</v>
      </c>
      <c r="AW14" s="66">
        <v>0</v>
      </c>
      <c r="AX14" s="66">
        <v>0</v>
      </c>
      <c r="AY14" s="66">
        <v>0</v>
      </c>
      <c r="AZ14" s="66">
        <v>0</v>
      </c>
      <c r="BA14" s="66">
        <v>0</v>
      </c>
      <c r="BB14" s="66">
        <v>0</v>
      </c>
      <c r="BC14" s="66">
        <v>0</v>
      </c>
      <c r="BD14" s="66">
        <v>0</v>
      </c>
      <c r="BE14" s="613">
        <f>'Forecast Inputs'!R46</f>
        <v>0</v>
      </c>
      <c r="BF14" s="619">
        <f>'Forecast Inputs'!S46</f>
        <v>0</v>
      </c>
      <c r="BG14" s="383">
        <v>0</v>
      </c>
      <c r="BH14" s="383">
        <v>0</v>
      </c>
      <c r="BI14" s="383">
        <v>0</v>
      </c>
      <c r="BJ14" s="383">
        <v>0</v>
      </c>
      <c r="BK14" s="383">
        <v>0</v>
      </c>
      <c r="BL14" s="383">
        <v>0</v>
      </c>
      <c r="BM14" s="441">
        <f t="shared" si="5"/>
        <v>0</v>
      </c>
      <c r="BO14" s="660"/>
      <c r="BP14" s="2" t="s">
        <v>47</v>
      </c>
      <c r="BQ14" s="2">
        <v>0</v>
      </c>
      <c r="BR14" s="66">
        <v>0</v>
      </c>
      <c r="BS14" s="66">
        <v>0</v>
      </c>
      <c r="BT14" s="66">
        <v>0</v>
      </c>
      <c r="BU14" s="66">
        <v>0</v>
      </c>
      <c r="BV14" s="66">
        <v>0</v>
      </c>
      <c r="BW14" s="66">
        <v>0</v>
      </c>
      <c r="BX14" s="66">
        <v>0</v>
      </c>
      <c r="BY14" s="66">
        <v>0</v>
      </c>
      <c r="BZ14" s="66">
        <v>0</v>
      </c>
      <c r="CA14" s="613">
        <f>'Forecast Inputs'!V46</f>
        <v>0</v>
      </c>
      <c r="CB14" s="619">
        <f>'Forecast Inputs'!W46</f>
        <v>0</v>
      </c>
      <c r="CC14" s="383">
        <v>0</v>
      </c>
      <c r="CD14" s="383">
        <v>0</v>
      </c>
      <c r="CE14" s="383">
        <v>0</v>
      </c>
      <c r="CF14" s="383">
        <v>0</v>
      </c>
      <c r="CG14" s="383">
        <v>0</v>
      </c>
      <c r="CH14" s="383">
        <v>0</v>
      </c>
      <c r="CI14" s="441">
        <f t="shared" si="6"/>
        <v>0</v>
      </c>
    </row>
    <row r="15" spans="1:88" ht="15.95" customHeight="1" x14ac:dyDescent="0.25">
      <c r="A15" s="660"/>
      <c r="B15" s="2" t="s">
        <v>46</v>
      </c>
      <c r="C15" s="2">
        <v>0</v>
      </c>
      <c r="D15" s="66">
        <v>0</v>
      </c>
      <c r="E15" s="66">
        <v>0</v>
      </c>
      <c r="F15" s="66">
        <v>0</v>
      </c>
      <c r="G15" s="66">
        <v>0</v>
      </c>
      <c r="H15" s="66">
        <v>0</v>
      </c>
      <c r="I15" s="66">
        <v>0</v>
      </c>
      <c r="J15" s="66">
        <v>0</v>
      </c>
      <c r="K15" s="66">
        <v>0</v>
      </c>
      <c r="L15" s="66">
        <v>0</v>
      </c>
      <c r="M15" s="613">
        <f>'Forecast Inputs'!J47</f>
        <v>0</v>
      </c>
      <c r="N15" s="619">
        <f>'Forecast Inputs'!K47</f>
        <v>0</v>
      </c>
      <c r="O15" s="383">
        <v>0</v>
      </c>
      <c r="P15" s="383">
        <v>0</v>
      </c>
      <c r="Q15" s="383">
        <v>0</v>
      </c>
      <c r="R15" s="383">
        <v>0</v>
      </c>
      <c r="S15" s="383">
        <v>0</v>
      </c>
      <c r="T15" s="383">
        <v>0</v>
      </c>
      <c r="U15" s="441">
        <f t="shared" si="3"/>
        <v>0</v>
      </c>
      <c r="W15" s="660"/>
      <c r="X15" s="2" t="s">
        <v>46</v>
      </c>
      <c r="Y15" s="2">
        <v>0</v>
      </c>
      <c r="Z15" s="66">
        <v>0</v>
      </c>
      <c r="AA15" s="66">
        <v>0</v>
      </c>
      <c r="AB15" s="66">
        <v>0</v>
      </c>
      <c r="AC15" s="66">
        <v>0</v>
      </c>
      <c r="AD15" s="66">
        <v>0</v>
      </c>
      <c r="AE15" s="66">
        <v>0</v>
      </c>
      <c r="AF15" s="66">
        <v>0</v>
      </c>
      <c r="AG15" s="66">
        <v>0</v>
      </c>
      <c r="AH15" s="66">
        <v>0</v>
      </c>
      <c r="AI15" s="613">
        <f>'Forecast Inputs'!N47</f>
        <v>0</v>
      </c>
      <c r="AJ15" s="619">
        <f>'Forecast Inputs'!O47</f>
        <v>0</v>
      </c>
      <c r="AK15" s="383">
        <v>0</v>
      </c>
      <c r="AL15" s="383">
        <v>0</v>
      </c>
      <c r="AM15" s="383">
        <v>0</v>
      </c>
      <c r="AN15" s="383">
        <v>0</v>
      </c>
      <c r="AO15" s="383">
        <v>0</v>
      </c>
      <c r="AP15" s="383">
        <v>0</v>
      </c>
      <c r="AQ15" s="441">
        <f t="shared" si="4"/>
        <v>0</v>
      </c>
      <c r="AS15" s="660"/>
      <c r="AT15" s="2" t="s">
        <v>46</v>
      </c>
      <c r="AU15" s="2">
        <v>0</v>
      </c>
      <c r="AV15" s="66">
        <v>0</v>
      </c>
      <c r="AW15" s="66">
        <v>0</v>
      </c>
      <c r="AX15" s="66">
        <v>0</v>
      </c>
      <c r="AY15" s="66">
        <v>0</v>
      </c>
      <c r="AZ15" s="66">
        <v>0</v>
      </c>
      <c r="BA15" s="66">
        <v>0</v>
      </c>
      <c r="BB15" s="66">
        <v>0</v>
      </c>
      <c r="BC15" s="66">
        <v>0</v>
      </c>
      <c r="BD15" s="66">
        <v>0</v>
      </c>
      <c r="BE15" s="613">
        <f>'Forecast Inputs'!R47</f>
        <v>0</v>
      </c>
      <c r="BF15" s="619">
        <f>'Forecast Inputs'!S47</f>
        <v>0</v>
      </c>
      <c r="BG15" s="383">
        <v>0</v>
      </c>
      <c r="BH15" s="383">
        <v>0</v>
      </c>
      <c r="BI15" s="383">
        <v>0</v>
      </c>
      <c r="BJ15" s="383">
        <v>0</v>
      </c>
      <c r="BK15" s="383">
        <v>0</v>
      </c>
      <c r="BL15" s="383">
        <v>0</v>
      </c>
      <c r="BM15" s="441">
        <f t="shared" si="5"/>
        <v>0</v>
      </c>
      <c r="BO15" s="660"/>
      <c r="BP15" s="2" t="s">
        <v>46</v>
      </c>
      <c r="BQ15" s="2">
        <v>0</v>
      </c>
      <c r="BR15" s="66">
        <v>0</v>
      </c>
      <c r="BS15" s="66">
        <v>0</v>
      </c>
      <c r="BT15" s="66">
        <v>0</v>
      </c>
      <c r="BU15" s="66">
        <v>0</v>
      </c>
      <c r="BV15" s="66">
        <v>0</v>
      </c>
      <c r="BW15" s="66">
        <v>0</v>
      </c>
      <c r="BX15" s="66">
        <v>0</v>
      </c>
      <c r="BY15" s="66">
        <v>0</v>
      </c>
      <c r="BZ15" s="66">
        <v>0</v>
      </c>
      <c r="CA15" s="613">
        <f>'Forecast Inputs'!V47</f>
        <v>0</v>
      </c>
      <c r="CB15" s="619">
        <f>'Forecast Inputs'!W47</f>
        <v>0</v>
      </c>
      <c r="CC15" s="383">
        <v>0</v>
      </c>
      <c r="CD15" s="383">
        <v>0</v>
      </c>
      <c r="CE15" s="383">
        <v>0</v>
      </c>
      <c r="CF15" s="383">
        <v>0</v>
      </c>
      <c r="CG15" s="383">
        <v>0</v>
      </c>
      <c r="CH15" s="383">
        <v>0</v>
      </c>
      <c r="CI15" s="441">
        <f t="shared" si="6"/>
        <v>0</v>
      </c>
    </row>
    <row r="16" spans="1:88" ht="15.95" customHeight="1" thickBot="1" x14ac:dyDescent="0.3">
      <c r="A16" s="661"/>
      <c r="B16" s="2" t="s">
        <v>45</v>
      </c>
      <c r="C16" s="2">
        <v>0</v>
      </c>
      <c r="D16" s="66">
        <v>0</v>
      </c>
      <c r="E16" s="66">
        <v>0</v>
      </c>
      <c r="F16" s="66">
        <v>0</v>
      </c>
      <c r="G16" s="66">
        <v>0</v>
      </c>
      <c r="H16" s="66">
        <v>0</v>
      </c>
      <c r="I16" s="66">
        <v>0</v>
      </c>
      <c r="J16" s="66">
        <v>0</v>
      </c>
      <c r="K16" s="66">
        <v>0</v>
      </c>
      <c r="L16" s="66">
        <v>0</v>
      </c>
      <c r="M16" s="613">
        <f>'Forecast Inputs'!J48</f>
        <v>0</v>
      </c>
      <c r="N16" s="619">
        <f>'Forecast Inputs'!K48</f>
        <v>0</v>
      </c>
      <c r="O16" s="383">
        <v>0</v>
      </c>
      <c r="P16" s="383">
        <v>0</v>
      </c>
      <c r="Q16" s="383">
        <v>0</v>
      </c>
      <c r="R16" s="383">
        <v>0</v>
      </c>
      <c r="S16" s="383">
        <v>0</v>
      </c>
      <c r="T16" s="383">
        <v>0</v>
      </c>
      <c r="U16" s="441">
        <f t="shared" si="3"/>
        <v>0</v>
      </c>
      <c r="V16" s="407">
        <f>SUM(U4:U16)</f>
        <v>58164.369919304198</v>
      </c>
      <c r="W16" s="661"/>
      <c r="X16" s="2" t="s">
        <v>45</v>
      </c>
      <c r="Y16" s="2">
        <v>0</v>
      </c>
      <c r="Z16" s="66">
        <v>0</v>
      </c>
      <c r="AA16" s="66">
        <v>0</v>
      </c>
      <c r="AB16" s="66">
        <v>0</v>
      </c>
      <c r="AC16" s="66">
        <v>0</v>
      </c>
      <c r="AD16" s="66">
        <v>0</v>
      </c>
      <c r="AE16" s="66">
        <v>0</v>
      </c>
      <c r="AF16" s="66">
        <v>0</v>
      </c>
      <c r="AG16" s="66">
        <v>0</v>
      </c>
      <c r="AH16" s="66">
        <v>0</v>
      </c>
      <c r="AI16" s="613">
        <f>'Forecast Inputs'!N48</f>
        <v>0</v>
      </c>
      <c r="AJ16" s="619">
        <f>'Forecast Inputs'!O48</f>
        <v>0</v>
      </c>
      <c r="AK16" s="383">
        <v>0</v>
      </c>
      <c r="AL16" s="383">
        <v>0</v>
      </c>
      <c r="AM16" s="383">
        <v>0</v>
      </c>
      <c r="AN16" s="383">
        <v>0</v>
      </c>
      <c r="AO16" s="383">
        <v>0</v>
      </c>
      <c r="AP16" s="383">
        <v>0</v>
      </c>
      <c r="AQ16" s="441">
        <f t="shared" si="4"/>
        <v>0</v>
      </c>
      <c r="AR16" s="407">
        <f>SUM(AQ4:AQ16)</f>
        <v>5960363.2775228964</v>
      </c>
      <c r="AS16" s="661"/>
      <c r="AT16" s="2" t="s">
        <v>45</v>
      </c>
      <c r="AU16" s="2">
        <v>0</v>
      </c>
      <c r="AV16" s="66">
        <v>0</v>
      </c>
      <c r="AW16" s="66">
        <v>0</v>
      </c>
      <c r="AX16" s="66">
        <v>0</v>
      </c>
      <c r="AY16" s="66">
        <v>0</v>
      </c>
      <c r="AZ16" s="66">
        <v>0</v>
      </c>
      <c r="BA16" s="66">
        <v>0</v>
      </c>
      <c r="BB16" s="66">
        <v>0</v>
      </c>
      <c r="BC16" s="66">
        <v>0</v>
      </c>
      <c r="BD16" s="66">
        <v>0</v>
      </c>
      <c r="BE16" s="613">
        <f>'Forecast Inputs'!R48</f>
        <v>0</v>
      </c>
      <c r="BF16" s="619">
        <f>'Forecast Inputs'!S48</f>
        <v>0</v>
      </c>
      <c r="BG16" s="383">
        <v>0</v>
      </c>
      <c r="BH16" s="383">
        <v>0</v>
      </c>
      <c r="BI16" s="383">
        <v>0</v>
      </c>
      <c r="BJ16" s="383">
        <v>0</v>
      </c>
      <c r="BK16" s="383">
        <v>0</v>
      </c>
      <c r="BL16" s="383">
        <v>0</v>
      </c>
      <c r="BM16" s="441">
        <f t="shared" si="5"/>
        <v>0</v>
      </c>
      <c r="BN16" s="407">
        <f>SUM(BM4:BM16)</f>
        <v>380502.35255779966</v>
      </c>
      <c r="BO16" s="661"/>
      <c r="BP16" s="2" t="s">
        <v>45</v>
      </c>
      <c r="BQ16" s="2">
        <v>0</v>
      </c>
      <c r="BR16" s="66">
        <v>0</v>
      </c>
      <c r="BS16" s="66">
        <v>0</v>
      </c>
      <c r="BT16" s="66">
        <v>0</v>
      </c>
      <c r="BU16" s="66">
        <v>0</v>
      </c>
      <c r="BV16" s="66">
        <v>0</v>
      </c>
      <c r="BW16" s="66">
        <v>0</v>
      </c>
      <c r="BX16" s="66">
        <v>0</v>
      </c>
      <c r="BY16" s="66">
        <v>0</v>
      </c>
      <c r="BZ16" s="66">
        <v>0</v>
      </c>
      <c r="CA16" s="613">
        <f>'Forecast Inputs'!V48</f>
        <v>0</v>
      </c>
      <c r="CB16" s="619">
        <f>'Forecast Inputs'!W48</f>
        <v>0</v>
      </c>
      <c r="CC16" s="383">
        <v>0</v>
      </c>
      <c r="CD16" s="383">
        <v>0</v>
      </c>
      <c r="CE16" s="383">
        <v>0</v>
      </c>
      <c r="CF16" s="383">
        <v>0</v>
      </c>
      <c r="CG16" s="383">
        <v>0</v>
      </c>
      <c r="CH16" s="383">
        <v>0</v>
      </c>
      <c r="CI16" s="441">
        <f t="shared" si="6"/>
        <v>0</v>
      </c>
      <c r="CJ16" s="407">
        <f>SUM(CI4:CI16)</f>
        <v>0</v>
      </c>
    </row>
    <row r="17" spans="1:88" ht="15.95" customHeight="1" thickBot="1" x14ac:dyDescent="0.4">
      <c r="A17" s="57"/>
      <c r="B17" s="49" t="s">
        <v>41</v>
      </c>
      <c r="C17" s="164">
        <f>SUM(C4:C16)</f>
        <v>0</v>
      </c>
      <c r="D17" s="164">
        <f t="shared" ref="D17:T17" si="7">SUM(D4:D16)</f>
        <v>0</v>
      </c>
      <c r="E17" s="164">
        <f t="shared" si="7"/>
        <v>0</v>
      </c>
      <c r="F17" s="164">
        <f t="shared" si="7"/>
        <v>0</v>
      </c>
      <c r="G17" s="164">
        <f t="shared" si="7"/>
        <v>35230</v>
      </c>
      <c r="H17" s="164">
        <f t="shared" si="7"/>
        <v>0</v>
      </c>
      <c r="I17" s="164">
        <f t="shared" si="7"/>
        <v>2635</v>
      </c>
      <c r="J17" s="164">
        <f t="shared" si="7"/>
        <v>0</v>
      </c>
      <c r="K17" s="164">
        <f t="shared" si="7"/>
        <v>0</v>
      </c>
      <c r="L17" s="164">
        <f t="shared" si="7"/>
        <v>0</v>
      </c>
      <c r="M17" s="164">
        <f t="shared" si="7"/>
        <v>0</v>
      </c>
      <c r="N17" s="394">
        <f t="shared" si="7"/>
        <v>20299.369919304198</v>
      </c>
      <c r="O17" s="394">
        <f t="shared" si="7"/>
        <v>0</v>
      </c>
      <c r="P17" s="394">
        <f t="shared" si="7"/>
        <v>0</v>
      </c>
      <c r="Q17" s="394">
        <f t="shared" si="7"/>
        <v>0</v>
      </c>
      <c r="R17" s="394">
        <f t="shared" si="7"/>
        <v>0</v>
      </c>
      <c r="S17" s="394">
        <f t="shared" si="7"/>
        <v>0</v>
      </c>
      <c r="T17" s="394">
        <f t="shared" si="7"/>
        <v>0</v>
      </c>
      <c r="U17" s="442">
        <f t="shared" si="3"/>
        <v>58164.369919304198</v>
      </c>
      <c r="V17" s="396" t="str">
        <f>IF(U17=V16,"ok","ERROR")</f>
        <v>ok</v>
      </c>
      <c r="W17" s="57"/>
      <c r="X17" s="49" t="s">
        <v>41</v>
      </c>
      <c r="Y17" s="164">
        <f>SUM(Y4:Y16)</f>
        <v>0</v>
      </c>
      <c r="Z17" s="164">
        <f t="shared" ref="Z17:AP17" si="8">SUM(Z4:Z16)</f>
        <v>0</v>
      </c>
      <c r="AA17" s="164">
        <f t="shared" si="8"/>
        <v>0</v>
      </c>
      <c r="AB17" s="164">
        <f t="shared" si="8"/>
        <v>0</v>
      </c>
      <c r="AC17" s="164">
        <f t="shared" si="8"/>
        <v>1358822</v>
      </c>
      <c r="AD17" s="164">
        <f t="shared" si="8"/>
        <v>1915541</v>
      </c>
      <c r="AE17" s="164">
        <f t="shared" si="8"/>
        <v>461750</v>
      </c>
      <c r="AF17" s="164">
        <f t="shared" si="8"/>
        <v>144083</v>
      </c>
      <c r="AG17" s="164">
        <f t="shared" si="8"/>
        <v>0</v>
      </c>
      <c r="AH17" s="164">
        <f t="shared" si="8"/>
        <v>0</v>
      </c>
      <c r="AI17" s="164">
        <f t="shared" si="8"/>
        <v>0</v>
      </c>
      <c r="AJ17" s="394">
        <f t="shared" si="8"/>
        <v>2080167.2775228962</v>
      </c>
      <c r="AK17" s="394">
        <f t="shared" si="8"/>
        <v>0</v>
      </c>
      <c r="AL17" s="394">
        <f t="shared" si="8"/>
        <v>0</v>
      </c>
      <c r="AM17" s="394">
        <f t="shared" si="8"/>
        <v>0</v>
      </c>
      <c r="AN17" s="394">
        <f t="shared" si="8"/>
        <v>0</v>
      </c>
      <c r="AO17" s="394">
        <f t="shared" si="8"/>
        <v>0</v>
      </c>
      <c r="AP17" s="394">
        <f t="shared" si="8"/>
        <v>0</v>
      </c>
      <c r="AQ17" s="442">
        <f t="shared" si="4"/>
        <v>5960363.2775228964</v>
      </c>
      <c r="AR17" s="396" t="str">
        <f>IF(AQ17=AR16,"ok","ERROR")</f>
        <v>ok</v>
      </c>
      <c r="AS17" s="57"/>
      <c r="AT17" s="49" t="s">
        <v>41</v>
      </c>
      <c r="AU17" s="164">
        <f>SUM(AU4:AU16)</f>
        <v>0</v>
      </c>
      <c r="AV17" s="164">
        <f t="shared" ref="AV17:BL17" si="9">SUM(AV4:AV16)</f>
        <v>0</v>
      </c>
      <c r="AW17" s="164">
        <f t="shared" si="9"/>
        <v>0</v>
      </c>
      <c r="AX17" s="164">
        <f t="shared" si="9"/>
        <v>0</v>
      </c>
      <c r="AY17" s="164">
        <f t="shared" si="9"/>
        <v>0</v>
      </c>
      <c r="AZ17" s="164">
        <f t="shared" si="9"/>
        <v>0</v>
      </c>
      <c r="BA17" s="164">
        <f t="shared" si="9"/>
        <v>0</v>
      </c>
      <c r="BB17" s="164">
        <f t="shared" si="9"/>
        <v>136705</v>
      </c>
      <c r="BC17" s="164">
        <f t="shared" si="9"/>
        <v>0</v>
      </c>
      <c r="BD17" s="164">
        <f t="shared" si="9"/>
        <v>111002</v>
      </c>
      <c r="BE17" s="164">
        <f t="shared" si="9"/>
        <v>0</v>
      </c>
      <c r="BF17" s="394">
        <f t="shared" si="9"/>
        <v>132795.35255779966</v>
      </c>
      <c r="BG17" s="394">
        <f t="shared" si="9"/>
        <v>0</v>
      </c>
      <c r="BH17" s="394">
        <f t="shared" si="9"/>
        <v>0</v>
      </c>
      <c r="BI17" s="394">
        <f t="shared" si="9"/>
        <v>0</v>
      </c>
      <c r="BJ17" s="394">
        <f t="shared" si="9"/>
        <v>0</v>
      </c>
      <c r="BK17" s="394">
        <f t="shared" si="9"/>
        <v>0</v>
      </c>
      <c r="BL17" s="394">
        <f t="shared" si="9"/>
        <v>0</v>
      </c>
      <c r="BM17" s="442">
        <f t="shared" si="5"/>
        <v>380502.35255779966</v>
      </c>
      <c r="BN17" s="396" t="str">
        <f>IF(BM17=BN16,"ok","ERROR")</f>
        <v>ok</v>
      </c>
      <c r="BO17" s="57"/>
      <c r="BP17" s="49" t="s">
        <v>41</v>
      </c>
      <c r="BQ17" s="164">
        <f>SUM(BQ4:BQ16)</f>
        <v>0</v>
      </c>
      <c r="BR17" s="164">
        <f t="shared" ref="BR17:CH17" si="10">SUM(BR4:BR16)</f>
        <v>0</v>
      </c>
      <c r="BS17" s="164">
        <f t="shared" si="10"/>
        <v>0</v>
      </c>
      <c r="BT17" s="164">
        <f t="shared" si="10"/>
        <v>0</v>
      </c>
      <c r="BU17" s="164">
        <f t="shared" si="10"/>
        <v>0</v>
      </c>
      <c r="BV17" s="164">
        <f t="shared" si="10"/>
        <v>0</v>
      </c>
      <c r="BW17" s="164">
        <f t="shared" si="10"/>
        <v>0</v>
      </c>
      <c r="BX17" s="164">
        <f t="shared" si="10"/>
        <v>0</v>
      </c>
      <c r="BY17" s="164">
        <f t="shared" si="10"/>
        <v>0</v>
      </c>
      <c r="BZ17" s="164">
        <f t="shared" si="10"/>
        <v>0</v>
      </c>
      <c r="CA17" s="164">
        <f t="shared" si="10"/>
        <v>0</v>
      </c>
      <c r="CB17" s="394">
        <f t="shared" si="10"/>
        <v>0</v>
      </c>
      <c r="CC17" s="394">
        <f t="shared" si="10"/>
        <v>0</v>
      </c>
      <c r="CD17" s="394">
        <f t="shared" si="10"/>
        <v>0</v>
      </c>
      <c r="CE17" s="394">
        <f t="shared" si="10"/>
        <v>0</v>
      </c>
      <c r="CF17" s="394">
        <f t="shared" si="10"/>
        <v>0</v>
      </c>
      <c r="CG17" s="394">
        <f t="shared" si="10"/>
        <v>0</v>
      </c>
      <c r="CH17" s="394">
        <f t="shared" si="10"/>
        <v>0</v>
      </c>
      <c r="CI17" s="442">
        <f t="shared" si="6"/>
        <v>0</v>
      </c>
      <c r="CJ17" s="396" t="str">
        <f>IF(CI17=CJ16,"ok","ERROR")</f>
        <v>ok</v>
      </c>
    </row>
    <row r="18" spans="1:88" ht="15.95" customHeight="1" thickBot="1" x14ac:dyDescent="0.4">
      <c r="A18" s="57"/>
      <c r="W18" s="57"/>
      <c r="AS18" s="57"/>
      <c r="BO18" s="57"/>
    </row>
    <row r="19" spans="1:88" ht="15.95" customHeight="1" thickBot="1" x14ac:dyDescent="0.4">
      <c r="A19" s="57"/>
      <c r="B19" s="193" t="s">
        <v>34</v>
      </c>
      <c r="C19" s="375">
        <f>C$3</f>
        <v>45658</v>
      </c>
      <c r="D19" s="375">
        <f t="shared" ref="D19:T19" si="11">D$3</f>
        <v>45689</v>
      </c>
      <c r="E19" s="375">
        <f t="shared" si="11"/>
        <v>45717</v>
      </c>
      <c r="F19" s="375">
        <f t="shared" si="11"/>
        <v>45748</v>
      </c>
      <c r="G19" s="375">
        <f t="shared" si="11"/>
        <v>45778</v>
      </c>
      <c r="H19" s="375">
        <f t="shared" si="11"/>
        <v>45809</v>
      </c>
      <c r="I19" s="375">
        <f t="shared" si="11"/>
        <v>45839</v>
      </c>
      <c r="J19" s="375">
        <f t="shared" si="11"/>
        <v>45870</v>
      </c>
      <c r="K19" s="375">
        <f t="shared" si="11"/>
        <v>45901</v>
      </c>
      <c r="L19" s="375">
        <f t="shared" si="11"/>
        <v>45931</v>
      </c>
      <c r="M19" s="375">
        <f t="shared" si="11"/>
        <v>45962</v>
      </c>
      <c r="N19" s="376">
        <f t="shared" si="11"/>
        <v>45992</v>
      </c>
      <c r="O19" s="376">
        <f t="shared" si="11"/>
        <v>46023</v>
      </c>
      <c r="P19" s="376">
        <f t="shared" si="11"/>
        <v>46054</v>
      </c>
      <c r="Q19" s="376">
        <f t="shared" si="11"/>
        <v>46082</v>
      </c>
      <c r="R19" s="376">
        <f t="shared" si="11"/>
        <v>46113</v>
      </c>
      <c r="S19" s="376">
        <f t="shared" si="11"/>
        <v>46143</v>
      </c>
      <c r="T19" s="376">
        <f t="shared" si="11"/>
        <v>46174</v>
      </c>
      <c r="U19" s="439" t="s">
        <v>32</v>
      </c>
      <c r="W19" s="57"/>
      <c r="X19" s="193" t="s">
        <v>34</v>
      </c>
      <c r="Y19" s="375">
        <f>Y$3</f>
        <v>45658</v>
      </c>
      <c r="Z19" s="375">
        <f t="shared" ref="Z19:AP19" si="12">Z$3</f>
        <v>45689</v>
      </c>
      <c r="AA19" s="375">
        <f t="shared" si="12"/>
        <v>45717</v>
      </c>
      <c r="AB19" s="375">
        <f t="shared" si="12"/>
        <v>45748</v>
      </c>
      <c r="AC19" s="375">
        <f t="shared" si="12"/>
        <v>45778</v>
      </c>
      <c r="AD19" s="375">
        <f t="shared" si="12"/>
        <v>45809</v>
      </c>
      <c r="AE19" s="375">
        <f t="shared" si="12"/>
        <v>45839</v>
      </c>
      <c r="AF19" s="375">
        <f t="shared" si="12"/>
        <v>45870</v>
      </c>
      <c r="AG19" s="375">
        <f t="shared" si="12"/>
        <v>45901</v>
      </c>
      <c r="AH19" s="375">
        <f t="shared" si="12"/>
        <v>45931</v>
      </c>
      <c r="AI19" s="375">
        <f t="shared" si="12"/>
        <v>45962</v>
      </c>
      <c r="AJ19" s="376">
        <f t="shared" si="12"/>
        <v>45992</v>
      </c>
      <c r="AK19" s="376">
        <f t="shared" si="12"/>
        <v>46023</v>
      </c>
      <c r="AL19" s="376">
        <f t="shared" si="12"/>
        <v>46054</v>
      </c>
      <c r="AM19" s="376">
        <f t="shared" si="12"/>
        <v>46082</v>
      </c>
      <c r="AN19" s="376">
        <f t="shared" si="12"/>
        <v>46113</v>
      </c>
      <c r="AO19" s="376">
        <f t="shared" si="12"/>
        <v>46143</v>
      </c>
      <c r="AP19" s="376">
        <f t="shared" si="12"/>
        <v>46174</v>
      </c>
      <c r="AQ19" s="439" t="s">
        <v>32</v>
      </c>
      <c r="AS19" s="57"/>
      <c r="AT19" s="193" t="s">
        <v>34</v>
      </c>
      <c r="AU19" s="375">
        <f>AU$3</f>
        <v>45658</v>
      </c>
      <c r="AV19" s="375">
        <f t="shared" ref="AV19:BL19" si="13">AV$3</f>
        <v>45689</v>
      </c>
      <c r="AW19" s="375">
        <f t="shared" si="13"/>
        <v>45717</v>
      </c>
      <c r="AX19" s="375">
        <f t="shared" si="13"/>
        <v>45748</v>
      </c>
      <c r="AY19" s="375">
        <f t="shared" si="13"/>
        <v>45778</v>
      </c>
      <c r="AZ19" s="375">
        <f t="shared" si="13"/>
        <v>45809</v>
      </c>
      <c r="BA19" s="375">
        <f t="shared" si="13"/>
        <v>45839</v>
      </c>
      <c r="BB19" s="375">
        <f t="shared" si="13"/>
        <v>45870</v>
      </c>
      <c r="BC19" s="375">
        <f t="shared" si="13"/>
        <v>45901</v>
      </c>
      <c r="BD19" s="375">
        <f t="shared" si="13"/>
        <v>45931</v>
      </c>
      <c r="BE19" s="375">
        <f t="shared" si="13"/>
        <v>45962</v>
      </c>
      <c r="BF19" s="376">
        <f t="shared" si="13"/>
        <v>45992</v>
      </c>
      <c r="BG19" s="376">
        <f t="shared" si="13"/>
        <v>46023</v>
      </c>
      <c r="BH19" s="376">
        <f t="shared" si="13"/>
        <v>46054</v>
      </c>
      <c r="BI19" s="376">
        <f t="shared" si="13"/>
        <v>46082</v>
      </c>
      <c r="BJ19" s="376">
        <f t="shared" si="13"/>
        <v>46113</v>
      </c>
      <c r="BK19" s="376">
        <f t="shared" si="13"/>
        <v>46143</v>
      </c>
      <c r="BL19" s="376">
        <f t="shared" si="13"/>
        <v>46174</v>
      </c>
      <c r="BM19" s="439" t="s">
        <v>32</v>
      </c>
      <c r="BO19" s="57"/>
      <c r="BP19" s="193" t="s">
        <v>34</v>
      </c>
      <c r="BQ19" s="375">
        <f>BQ$3</f>
        <v>45658</v>
      </c>
      <c r="BR19" s="375">
        <f t="shared" ref="BR19:CH19" si="14">BR$3</f>
        <v>45689</v>
      </c>
      <c r="BS19" s="375">
        <f t="shared" si="14"/>
        <v>45717</v>
      </c>
      <c r="BT19" s="375">
        <f t="shared" si="14"/>
        <v>45748</v>
      </c>
      <c r="BU19" s="375">
        <f t="shared" si="14"/>
        <v>45778</v>
      </c>
      <c r="BV19" s="375">
        <f t="shared" si="14"/>
        <v>45809</v>
      </c>
      <c r="BW19" s="375">
        <f t="shared" si="14"/>
        <v>45839</v>
      </c>
      <c r="BX19" s="375">
        <f t="shared" si="14"/>
        <v>45870</v>
      </c>
      <c r="BY19" s="375">
        <f t="shared" si="14"/>
        <v>45901</v>
      </c>
      <c r="BZ19" s="375">
        <f t="shared" si="14"/>
        <v>45931</v>
      </c>
      <c r="CA19" s="375">
        <f t="shared" si="14"/>
        <v>45962</v>
      </c>
      <c r="CB19" s="376">
        <f t="shared" si="14"/>
        <v>45992</v>
      </c>
      <c r="CC19" s="376">
        <f t="shared" si="14"/>
        <v>46023</v>
      </c>
      <c r="CD19" s="376">
        <f t="shared" si="14"/>
        <v>46054</v>
      </c>
      <c r="CE19" s="376">
        <f t="shared" si="14"/>
        <v>46082</v>
      </c>
      <c r="CF19" s="376">
        <f t="shared" si="14"/>
        <v>46113</v>
      </c>
      <c r="CG19" s="376">
        <f t="shared" si="14"/>
        <v>46143</v>
      </c>
      <c r="CH19" s="376">
        <f t="shared" si="14"/>
        <v>46174</v>
      </c>
      <c r="CI19" s="439" t="s">
        <v>32</v>
      </c>
    </row>
    <row r="20" spans="1:88" ht="15.95" customHeight="1" x14ac:dyDescent="0.25">
      <c r="A20" s="668" t="s">
        <v>250</v>
      </c>
      <c r="B20" s="53" t="s">
        <v>57</v>
      </c>
      <c r="C20" s="53">
        <v>0</v>
      </c>
      <c r="D20" s="194">
        <v>0</v>
      </c>
      <c r="E20" s="194">
        <v>0</v>
      </c>
      <c r="F20" s="194">
        <v>0</v>
      </c>
      <c r="G20" s="194">
        <v>0</v>
      </c>
      <c r="H20" s="194">
        <v>0</v>
      </c>
      <c r="I20" s="194">
        <v>420808</v>
      </c>
      <c r="J20" s="194">
        <v>-420808</v>
      </c>
      <c r="K20" s="194">
        <v>420808</v>
      </c>
      <c r="L20" s="194">
        <v>-420808</v>
      </c>
      <c r="M20" s="612">
        <f>'Forecast Inputs'!J54</f>
        <v>0</v>
      </c>
      <c r="N20" s="618">
        <f>'Forecast Inputs'!K54</f>
        <v>0</v>
      </c>
      <c r="O20" s="380">
        <v>0</v>
      </c>
      <c r="P20" s="380">
        <v>0</v>
      </c>
      <c r="Q20" s="380">
        <v>0</v>
      </c>
      <c r="R20" s="380">
        <v>0</v>
      </c>
      <c r="S20" s="380">
        <v>0</v>
      </c>
      <c r="T20" s="380">
        <v>0</v>
      </c>
      <c r="U20" s="440">
        <f t="shared" ref="U20:U33" si="15">SUM(C20:T20)</f>
        <v>0</v>
      </c>
      <c r="W20" s="668" t="s">
        <v>250</v>
      </c>
      <c r="X20" s="53" t="s">
        <v>57</v>
      </c>
      <c r="Y20" s="53">
        <v>0</v>
      </c>
      <c r="Z20" s="194">
        <v>0</v>
      </c>
      <c r="AA20" s="194">
        <v>0</v>
      </c>
      <c r="AB20" s="194">
        <v>0</v>
      </c>
      <c r="AC20" s="194">
        <v>0</v>
      </c>
      <c r="AD20" s="194">
        <v>0</v>
      </c>
      <c r="AE20" s="194">
        <v>0</v>
      </c>
      <c r="AF20" s="194">
        <v>0</v>
      </c>
      <c r="AG20" s="194">
        <v>0</v>
      </c>
      <c r="AH20" s="194">
        <v>490911</v>
      </c>
      <c r="AI20" s="612">
        <f>'Forecast Inputs'!N54</f>
        <v>19479.757437580822</v>
      </c>
      <c r="AJ20" s="618">
        <f>'Forecast Inputs'!O54</f>
        <v>242135.7175265711</v>
      </c>
      <c r="AK20" s="380">
        <v>0</v>
      </c>
      <c r="AL20" s="380">
        <v>0</v>
      </c>
      <c r="AM20" s="380">
        <v>0</v>
      </c>
      <c r="AN20" s="380">
        <v>0</v>
      </c>
      <c r="AO20" s="380">
        <v>0</v>
      </c>
      <c r="AP20" s="380">
        <v>0</v>
      </c>
      <c r="AQ20" s="440">
        <f t="shared" ref="AQ20:AQ33" si="16">SUM(Y20:AP20)</f>
        <v>752526.47496415197</v>
      </c>
      <c r="AS20" s="668" t="s">
        <v>250</v>
      </c>
      <c r="AT20" s="53" t="s">
        <v>57</v>
      </c>
      <c r="AU20" s="53">
        <v>0</v>
      </c>
      <c r="AV20" s="194">
        <v>0</v>
      </c>
      <c r="AW20" s="194">
        <v>0</v>
      </c>
      <c r="AX20" s="194">
        <v>0</v>
      </c>
      <c r="AY20" s="194">
        <v>193001</v>
      </c>
      <c r="AZ20" s="194">
        <v>638788</v>
      </c>
      <c r="BA20" s="194">
        <v>-420808</v>
      </c>
      <c r="BB20" s="194">
        <v>420808</v>
      </c>
      <c r="BC20" s="194">
        <v>-420808</v>
      </c>
      <c r="BD20" s="194">
        <v>420808</v>
      </c>
      <c r="BE20" s="612">
        <f>'Forecast Inputs'!R54</f>
        <v>33006.080448895853</v>
      </c>
      <c r="BF20" s="618">
        <f>'Forecast Inputs'!S54</f>
        <v>410269.53224863374</v>
      </c>
      <c r="BG20" s="380">
        <v>0</v>
      </c>
      <c r="BH20" s="380">
        <v>0</v>
      </c>
      <c r="BI20" s="380">
        <v>0</v>
      </c>
      <c r="BJ20" s="380">
        <v>0</v>
      </c>
      <c r="BK20" s="380">
        <v>0</v>
      </c>
      <c r="BL20" s="380">
        <v>0</v>
      </c>
      <c r="BM20" s="440">
        <f t="shared" ref="BM20:BM33" si="17">SUM(AU20:BL20)</f>
        <v>1275064.6126975296</v>
      </c>
      <c r="BO20" s="668" t="s">
        <v>250</v>
      </c>
      <c r="BP20" s="53" t="s">
        <v>57</v>
      </c>
      <c r="BQ20" s="53">
        <v>0</v>
      </c>
      <c r="BR20" s="194">
        <v>0</v>
      </c>
      <c r="BS20" s="194">
        <v>0</v>
      </c>
      <c r="BT20" s="194">
        <v>0</v>
      </c>
      <c r="BU20" s="194">
        <v>0</v>
      </c>
      <c r="BV20" s="194">
        <v>0</v>
      </c>
      <c r="BW20" s="194">
        <v>0</v>
      </c>
      <c r="BX20" s="194">
        <v>0</v>
      </c>
      <c r="BY20" s="194">
        <v>0</v>
      </c>
      <c r="BZ20" s="194">
        <v>0</v>
      </c>
      <c r="CA20" s="612">
        <f>'Forecast Inputs'!V54</f>
        <v>0</v>
      </c>
      <c r="CB20" s="618">
        <f>'Forecast Inputs'!W54</f>
        <v>0</v>
      </c>
      <c r="CC20" s="380">
        <v>0</v>
      </c>
      <c r="CD20" s="380">
        <v>0</v>
      </c>
      <c r="CE20" s="380">
        <v>0</v>
      </c>
      <c r="CF20" s="380">
        <v>0</v>
      </c>
      <c r="CG20" s="380">
        <v>0</v>
      </c>
      <c r="CH20" s="380">
        <v>0</v>
      </c>
      <c r="CI20" s="440">
        <f t="shared" ref="CI20:CI33" si="18">SUM(BQ20:CH20)</f>
        <v>0</v>
      </c>
    </row>
    <row r="21" spans="1:88" ht="15.95" customHeight="1" x14ac:dyDescent="0.25">
      <c r="A21" s="669"/>
      <c r="B21" s="2" t="s">
        <v>56</v>
      </c>
      <c r="C21" s="2">
        <v>0</v>
      </c>
      <c r="D21" s="66">
        <v>0</v>
      </c>
      <c r="E21" s="66">
        <v>0</v>
      </c>
      <c r="F21" s="66">
        <v>0</v>
      </c>
      <c r="G21" s="66">
        <v>0</v>
      </c>
      <c r="H21" s="66">
        <v>0</v>
      </c>
      <c r="I21" s="66">
        <v>0</v>
      </c>
      <c r="J21" s="66">
        <v>0</v>
      </c>
      <c r="K21" s="66">
        <v>0</v>
      </c>
      <c r="L21" s="66">
        <v>0</v>
      </c>
      <c r="M21" s="613">
        <f>'Forecast Inputs'!J55</f>
        <v>0</v>
      </c>
      <c r="N21" s="619">
        <f>'Forecast Inputs'!K55</f>
        <v>0</v>
      </c>
      <c r="O21" s="383">
        <v>0</v>
      </c>
      <c r="P21" s="383">
        <v>0</v>
      </c>
      <c r="Q21" s="383">
        <v>0</v>
      </c>
      <c r="R21" s="383">
        <v>0</v>
      </c>
      <c r="S21" s="383">
        <v>0</v>
      </c>
      <c r="T21" s="383">
        <v>0</v>
      </c>
      <c r="U21" s="441">
        <f t="shared" si="15"/>
        <v>0</v>
      </c>
      <c r="W21" s="669"/>
      <c r="X21" s="2" t="s">
        <v>56</v>
      </c>
      <c r="Y21" s="2">
        <v>0</v>
      </c>
      <c r="Z21" s="66">
        <v>0</v>
      </c>
      <c r="AA21" s="66">
        <v>0</v>
      </c>
      <c r="AB21" s="66">
        <v>0</v>
      </c>
      <c r="AC21" s="66">
        <v>0</v>
      </c>
      <c r="AD21" s="66">
        <v>0</v>
      </c>
      <c r="AE21" s="66">
        <v>0</v>
      </c>
      <c r="AF21" s="66">
        <v>0</v>
      </c>
      <c r="AG21" s="66">
        <v>0</v>
      </c>
      <c r="AH21" s="66">
        <v>0</v>
      </c>
      <c r="AI21" s="613">
        <f>'Forecast Inputs'!N55</f>
        <v>0</v>
      </c>
      <c r="AJ21" s="619">
        <f>'Forecast Inputs'!O55</f>
        <v>0</v>
      </c>
      <c r="AK21" s="383">
        <v>0</v>
      </c>
      <c r="AL21" s="383">
        <v>0</v>
      </c>
      <c r="AM21" s="383">
        <v>0</v>
      </c>
      <c r="AN21" s="383">
        <v>0</v>
      </c>
      <c r="AO21" s="383">
        <v>0</v>
      </c>
      <c r="AP21" s="383">
        <v>0</v>
      </c>
      <c r="AQ21" s="441">
        <f t="shared" si="16"/>
        <v>0</v>
      </c>
      <c r="AS21" s="669"/>
      <c r="AT21" s="2" t="s">
        <v>56</v>
      </c>
      <c r="AU21" s="2">
        <v>0</v>
      </c>
      <c r="AV21" s="66">
        <v>0</v>
      </c>
      <c r="AW21" s="66">
        <v>0</v>
      </c>
      <c r="AX21" s="66">
        <v>0</v>
      </c>
      <c r="AY21" s="66">
        <v>0</v>
      </c>
      <c r="AZ21" s="66">
        <v>0</v>
      </c>
      <c r="BA21" s="66">
        <v>0</v>
      </c>
      <c r="BB21" s="66">
        <v>0</v>
      </c>
      <c r="BC21" s="66">
        <v>0</v>
      </c>
      <c r="BD21" s="66">
        <v>0</v>
      </c>
      <c r="BE21" s="613">
        <f>'Forecast Inputs'!R55</f>
        <v>0</v>
      </c>
      <c r="BF21" s="619">
        <f>'Forecast Inputs'!S55</f>
        <v>0</v>
      </c>
      <c r="BG21" s="383">
        <v>0</v>
      </c>
      <c r="BH21" s="383">
        <v>0</v>
      </c>
      <c r="BI21" s="383">
        <v>0</v>
      </c>
      <c r="BJ21" s="383">
        <v>0</v>
      </c>
      <c r="BK21" s="383">
        <v>0</v>
      </c>
      <c r="BL21" s="383">
        <v>0</v>
      </c>
      <c r="BM21" s="441">
        <f t="shared" si="17"/>
        <v>0</v>
      </c>
      <c r="BO21" s="669"/>
      <c r="BP21" s="2" t="s">
        <v>56</v>
      </c>
      <c r="BQ21" s="2">
        <v>0</v>
      </c>
      <c r="BR21" s="66">
        <v>0</v>
      </c>
      <c r="BS21" s="66">
        <v>0</v>
      </c>
      <c r="BT21" s="66">
        <v>0</v>
      </c>
      <c r="BU21" s="66">
        <v>0</v>
      </c>
      <c r="BV21" s="66">
        <v>0</v>
      </c>
      <c r="BW21" s="66">
        <v>0</v>
      </c>
      <c r="BX21" s="66">
        <v>0</v>
      </c>
      <c r="BY21" s="66">
        <v>0</v>
      </c>
      <c r="BZ21" s="66">
        <v>0</v>
      </c>
      <c r="CA21" s="613">
        <f>'Forecast Inputs'!V55</f>
        <v>0</v>
      </c>
      <c r="CB21" s="619">
        <f>'Forecast Inputs'!W55</f>
        <v>0</v>
      </c>
      <c r="CC21" s="383">
        <v>0</v>
      </c>
      <c r="CD21" s="383">
        <v>0</v>
      </c>
      <c r="CE21" s="383">
        <v>0</v>
      </c>
      <c r="CF21" s="383">
        <v>0</v>
      </c>
      <c r="CG21" s="383">
        <v>0</v>
      </c>
      <c r="CH21" s="383">
        <v>0</v>
      </c>
      <c r="CI21" s="441">
        <f t="shared" si="18"/>
        <v>0</v>
      </c>
    </row>
    <row r="22" spans="1:88" ht="15.95" customHeight="1" x14ac:dyDescent="0.25">
      <c r="A22" s="669"/>
      <c r="B22" s="2" t="s">
        <v>55</v>
      </c>
      <c r="C22" s="2">
        <v>0</v>
      </c>
      <c r="D22" s="66">
        <v>0</v>
      </c>
      <c r="E22" s="66">
        <v>33576</v>
      </c>
      <c r="F22" s="66">
        <v>0</v>
      </c>
      <c r="G22" s="66">
        <v>0</v>
      </c>
      <c r="H22" s="66">
        <v>0</v>
      </c>
      <c r="I22" s="66">
        <v>0</v>
      </c>
      <c r="J22" s="66">
        <v>0</v>
      </c>
      <c r="K22" s="66">
        <v>0</v>
      </c>
      <c r="L22" s="66">
        <v>0</v>
      </c>
      <c r="M22" s="613">
        <f>'Forecast Inputs'!J56</f>
        <v>1332.3236507721635</v>
      </c>
      <c r="N22" s="619">
        <f>'Forecast Inputs'!K56</f>
        <v>16560.942516407555</v>
      </c>
      <c r="O22" s="383">
        <v>0</v>
      </c>
      <c r="P22" s="383">
        <v>0</v>
      </c>
      <c r="Q22" s="383">
        <v>0</v>
      </c>
      <c r="R22" s="383">
        <v>0</v>
      </c>
      <c r="S22" s="383">
        <v>0</v>
      </c>
      <c r="T22" s="383">
        <v>0</v>
      </c>
      <c r="U22" s="441">
        <f t="shared" si="15"/>
        <v>51469.266167179725</v>
      </c>
      <c r="W22" s="669"/>
      <c r="X22" s="2" t="s">
        <v>55</v>
      </c>
      <c r="Y22" s="2">
        <v>0</v>
      </c>
      <c r="Z22" s="66">
        <v>0</v>
      </c>
      <c r="AA22" s="66">
        <v>29379</v>
      </c>
      <c r="AB22" s="66">
        <v>0</v>
      </c>
      <c r="AC22" s="66">
        <v>0</v>
      </c>
      <c r="AD22" s="66">
        <v>0</v>
      </c>
      <c r="AE22" s="66">
        <v>0</v>
      </c>
      <c r="AF22" s="66">
        <v>0</v>
      </c>
      <c r="AG22" s="66">
        <v>0</v>
      </c>
      <c r="AH22" s="66">
        <v>0</v>
      </c>
      <c r="AI22" s="613">
        <f>'Forecast Inputs'!N56</f>
        <v>1165.7831944256432</v>
      </c>
      <c r="AJ22" s="619">
        <f>'Forecast Inputs'!O56</f>
        <v>14490.824701856613</v>
      </c>
      <c r="AK22" s="383">
        <v>0</v>
      </c>
      <c r="AL22" s="383">
        <v>0</v>
      </c>
      <c r="AM22" s="383">
        <v>0</v>
      </c>
      <c r="AN22" s="383">
        <v>0</v>
      </c>
      <c r="AO22" s="383">
        <v>0</v>
      </c>
      <c r="AP22" s="383">
        <v>0</v>
      </c>
      <c r="AQ22" s="441">
        <f t="shared" si="16"/>
        <v>45035.607896282258</v>
      </c>
      <c r="AS22" s="669"/>
      <c r="AT22" s="2" t="s">
        <v>55</v>
      </c>
      <c r="AU22" s="2">
        <v>0</v>
      </c>
      <c r="AV22" s="66">
        <v>0</v>
      </c>
      <c r="AW22" s="66">
        <v>0</v>
      </c>
      <c r="AX22" s="66">
        <v>0</v>
      </c>
      <c r="AY22" s="66">
        <v>0</v>
      </c>
      <c r="AZ22" s="66">
        <v>0</v>
      </c>
      <c r="BA22" s="66">
        <v>0</v>
      </c>
      <c r="BB22" s="66">
        <v>0</v>
      </c>
      <c r="BC22" s="66">
        <v>0</v>
      </c>
      <c r="BD22" s="66">
        <v>0</v>
      </c>
      <c r="BE22" s="613">
        <f>'Forecast Inputs'!R56</f>
        <v>0</v>
      </c>
      <c r="BF22" s="619">
        <f>'Forecast Inputs'!S56</f>
        <v>0</v>
      </c>
      <c r="BG22" s="383">
        <v>0</v>
      </c>
      <c r="BH22" s="383">
        <v>0</v>
      </c>
      <c r="BI22" s="383">
        <v>0</v>
      </c>
      <c r="BJ22" s="383">
        <v>0</v>
      </c>
      <c r="BK22" s="383">
        <v>0</v>
      </c>
      <c r="BL22" s="383">
        <v>0</v>
      </c>
      <c r="BM22" s="441">
        <f t="shared" si="17"/>
        <v>0</v>
      </c>
      <c r="BO22" s="669"/>
      <c r="BP22" s="2" t="s">
        <v>55</v>
      </c>
      <c r="BQ22" s="2">
        <v>0</v>
      </c>
      <c r="BR22" s="66">
        <v>0</v>
      </c>
      <c r="BS22" s="66">
        <v>0</v>
      </c>
      <c r="BT22" s="66">
        <v>0</v>
      </c>
      <c r="BU22" s="66">
        <v>0</v>
      </c>
      <c r="BV22" s="66">
        <v>0</v>
      </c>
      <c r="BW22" s="66">
        <v>0</v>
      </c>
      <c r="BX22" s="66">
        <v>0</v>
      </c>
      <c r="BY22" s="66">
        <v>0</v>
      </c>
      <c r="BZ22" s="66">
        <v>0</v>
      </c>
      <c r="CA22" s="613">
        <f>'Forecast Inputs'!V56</f>
        <v>0</v>
      </c>
      <c r="CB22" s="619">
        <f>'Forecast Inputs'!W56</f>
        <v>0</v>
      </c>
      <c r="CC22" s="383">
        <v>0</v>
      </c>
      <c r="CD22" s="383">
        <v>0</v>
      </c>
      <c r="CE22" s="383">
        <v>0</v>
      </c>
      <c r="CF22" s="383">
        <v>0</v>
      </c>
      <c r="CG22" s="383">
        <v>0</v>
      </c>
      <c r="CH22" s="383">
        <v>0</v>
      </c>
      <c r="CI22" s="441">
        <f t="shared" si="18"/>
        <v>0</v>
      </c>
    </row>
    <row r="23" spans="1:88" ht="15.95" customHeight="1" x14ac:dyDescent="0.25">
      <c r="A23" s="669"/>
      <c r="B23" s="2" t="s">
        <v>54</v>
      </c>
      <c r="C23" s="2">
        <v>0</v>
      </c>
      <c r="D23" s="66">
        <v>0</v>
      </c>
      <c r="E23" s="66">
        <v>18997</v>
      </c>
      <c r="F23" s="66">
        <v>1423</v>
      </c>
      <c r="G23" s="66">
        <v>734</v>
      </c>
      <c r="H23" s="66">
        <v>9090</v>
      </c>
      <c r="I23" s="66">
        <v>734</v>
      </c>
      <c r="J23" s="66">
        <v>121561</v>
      </c>
      <c r="K23" s="66">
        <v>98431</v>
      </c>
      <c r="L23" s="66">
        <v>160685</v>
      </c>
      <c r="M23" s="613">
        <f>'Forecast Inputs'!J57</f>
        <v>16334.813332696418</v>
      </c>
      <c r="N23" s="619">
        <f>'Forecast Inputs'!K57</f>
        <v>203043.68571574197</v>
      </c>
      <c r="O23" s="383">
        <v>0</v>
      </c>
      <c r="P23" s="383">
        <v>0</v>
      </c>
      <c r="Q23" s="383">
        <v>0</v>
      </c>
      <c r="R23" s="383">
        <v>0</v>
      </c>
      <c r="S23" s="383">
        <v>0</v>
      </c>
      <c r="T23" s="383">
        <v>0</v>
      </c>
      <c r="U23" s="441">
        <f t="shared" si="15"/>
        <v>631033.49904843839</v>
      </c>
      <c r="W23" s="669"/>
      <c r="X23" s="2" t="s">
        <v>54</v>
      </c>
      <c r="Y23" s="2">
        <v>0</v>
      </c>
      <c r="Z23" s="66">
        <v>0</v>
      </c>
      <c r="AA23" s="66">
        <v>150184</v>
      </c>
      <c r="AB23" s="66">
        <v>70279</v>
      </c>
      <c r="AC23" s="66">
        <v>564055</v>
      </c>
      <c r="AD23" s="66">
        <v>757822</v>
      </c>
      <c r="AE23" s="66">
        <v>286180</v>
      </c>
      <c r="AF23" s="66">
        <v>1062644</v>
      </c>
      <c r="AG23" s="66">
        <v>267810</v>
      </c>
      <c r="AH23" s="66">
        <v>352966</v>
      </c>
      <c r="AI23" s="613">
        <f>'Forecast Inputs'!N57</f>
        <v>139356.70485146507</v>
      </c>
      <c r="AJ23" s="619">
        <f>'Forecast Inputs'!O57</f>
        <v>1732220.5283855239</v>
      </c>
      <c r="AK23" s="383">
        <v>0</v>
      </c>
      <c r="AL23" s="383">
        <v>0</v>
      </c>
      <c r="AM23" s="383">
        <v>0</v>
      </c>
      <c r="AN23" s="383">
        <v>0</v>
      </c>
      <c r="AO23" s="383">
        <v>0</v>
      </c>
      <c r="AP23" s="383">
        <v>0</v>
      </c>
      <c r="AQ23" s="441">
        <f t="shared" si="16"/>
        <v>5383517.233236989</v>
      </c>
      <c r="AS23" s="669"/>
      <c r="AT23" s="2" t="s">
        <v>54</v>
      </c>
      <c r="AU23" s="2">
        <v>0</v>
      </c>
      <c r="AV23" s="66">
        <v>0</v>
      </c>
      <c r="AW23" s="66">
        <v>149050</v>
      </c>
      <c r="AX23" s="66">
        <v>0</v>
      </c>
      <c r="AY23" s="66">
        <v>4923</v>
      </c>
      <c r="AZ23" s="66">
        <v>70632</v>
      </c>
      <c r="BA23" s="66">
        <v>160231</v>
      </c>
      <c r="BB23" s="66">
        <v>0</v>
      </c>
      <c r="BC23" s="66">
        <v>0</v>
      </c>
      <c r="BD23" s="66">
        <v>447088</v>
      </c>
      <c r="BE23" s="613">
        <f>'Forecast Inputs'!R57</f>
        <v>33011.437361358752</v>
      </c>
      <c r="BF23" s="619">
        <f>'Forecast Inputs'!S57</f>
        <v>410336.11931200384</v>
      </c>
      <c r="BG23" s="383">
        <v>0</v>
      </c>
      <c r="BH23" s="383">
        <v>0</v>
      </c>
      <c r="BI23" s="383">
        <v>0</v>
      </c>
      <c r="BJ23" s="383">
        <v>0</v>
      </c>
      <c r="BK23" s="383">
        <v>0</v>
      </c>
      <c r="BL23" s="383">
        <v>0</v>
      </c>
      <c r="BM23" s="441">
        <f t="shared" si="17"/>
        <v>1275271.5566733626</v>
      </c>
      <c r="BO23" s="669"/>
      <c r="BP23" s="2" t="s">
        <v>54</v>
      </c>
      <c r="BQ23" s="2">
        <v>0</v>
      </c>
      <c r="BR23" s="66">
        <v>0</v>
      </c>
      <c r="BS23" s="66">
        <v>380181</v>
      </c>
      <c r="BT23" s="66">
        <v>0</v>
      </c>
      <c r="BU23" s="66">
        <v>0</v>
      </c>
      <c r="BV23" s="66">
        <v>7875</v>
      </c>
      <c r="BW23" s="66">
        <v>0</v>
      </c>
      <c r="BX23" s="66">
        <v>0</v>
      </c>
      <c r="BY23" s="66">
        <v>0</v>
      </c>
      <c r="BZ23" s="66">
        <v>0</v>
      </c>
      <c r="CA23" s="613">
        <f>'Forecast Inputs'!V57</f>
        <v>15398.385353348902</v>
      </c>
      <c r="CB23" s="619">
        <f>'Forecast Inputs'!W57</f>
        <v>191403.77380113924</v>
      </c>
      <c r="CC23" s="383">
        <v>0</v>
      </c>
      <c r="CD23" s="383">
        <v>0</v>
      </c>
      <c r="CE23" s="383">
        <v>0</v>
      </c>
      <c r="CF23" s="383">
        <v>0</v>
      </c>
      <c r="CG23" s="383">
        <v>0</v>
      </c>
      <c r="CH23" s="383">
        <v>0</v>
      </c>
      <c r="CI23" s="441">
        <f t="shared" si="18"/>
        <v>594858.15915448812</v>
      </c>
    </row>
    <row r="24" spans="1:88" ht="15.95" customHeight="1" x14ac:dyDescent="0.25">
      <c r="A24" s="669"/>
      <c r="B24" s="2" t="s">
        <v>53</v>
      </c>
      <c r="C24" s="2">
        <v>0</v>
      </c>
      <c r="D24" s="66">
        <v>0</v>
      </c>
      <c r="E24" s="66">
        <v>0</v>
      </c>
      <c r="F24" s="66">
        <v>0</v>
      </c>
      <c r="G24" s="66">
        <v>0</v>
      </c>
      <c r="H24" s="66">
        <v>0</v>
      </c>
      <c r="I24" s="66">
        <v>0</v>
      </c>
      <c r="J24" s="66">
        <v>0</v>
      </c>
      <c r="K24" s="66">
        <v>0</v>
      </c>
      <c r="L24" s="66">
        <v>0</v>
      </c>
      <c r="M24" s="613">
        <f>'Forecast Inputs'!J58</f>
        <v>0</v>
      </c>
      <c r="N24" s="619">
        <f>'Forecast Inputs'!K58</f>
        <v>0</v>
      </c>
      <c r="O24" s="383">
        <v>0</v>
      </c>
      <c r="P24" s="383">
        <v>0</v>
      </c>
      <c r="Q24" s="383">
        <v>0</v>
      </c>
      <c r="R24" s="383">
        <v>0</v>
      </c>
      <c r="S24" s="383">
        <v>0</v>
      </c>
      <c r="T24" s="383">
        <v>0</v>
      </c>
      <c r="U24" s="441">
        <f t="shared" si="15"/>
        <v>0</v>
      </c>
      <c r="W24" s="669"/>
      <c r="X24" s="2" t="s">
        <v>53</v>
      </c>
      <c r="Y24" s="2">
        <v>0</v>
      </c>
      <c r="Z24" s="66">
        <v>0</v>
      </c>
      <c r="AA24" s="66">
        <v>0</v>
      </c>
      <c r="AB24" s="66">
        <v>0</v>
      </c>
      <c r="AC24" s="66">
        <v>0</v>
      </c>
      <c r="AD24" s="66">
        <v>0</v>
      </c>
      <c r="AE24" s="66">
        <v>0</v>
      </c>
      <c r="AF24" s="66">
        <v>0</v>
      </c>
      <c r="AG24" s="66">
        <v>0</v>
      </c>
      <c r="AH24" s="66">
        <v>0</v>
      </c>
      <c r="AI24" s="613">
        <f>'Forecast Inputs'!N58</f>
        <v>0</v>
      </c>
      <c r="AJ24" s="619">
        <f>'Forecast Inputs'!O58</f>
        <v>0</v>
      </c>
      <c r="AK24" s="383">
        <v>0</v>
      </c>
      <c r="AL24" s="383">
        <v>0</v>
      </c>
      <c r="AM24" s="383">
        <v>0</v>
      </c>
      <c r="AN24" s="383">
        <v>0</v>
      </c>
      <c r="AO24" s="383">
        <v>0</v>
      </c>
      <c r="AP24" s="383">
        <v>0</v>
      </c>
      <c r="AQ24" s="441">
        <f t="shared" si="16"/>
        <v>0</v>
      </c>
      <c r="AS24" s="669"/>
      <c r="AT24" s="2" t="s">
        <v>53</v>
      </c>
      <c r="AU24" s="2">
        <v>0</v>
      </c>
      <c r="AV24" s="66">
        <v>0</v>
      </c>
      <c r="AW24" s="66">
        <v>0</v>
      </c>
      <c r="AX24" s="66">
        <v>0</v>
      </c>
      <c r="AY24" s="66">
        <v>0</v>
      </c>
      <c r="AZ24" s="66">
        <v>0</v>
      </c>
      <c r="BA24" s="66">
        <v>0</v>
      </c>
      <c r="BB24" s="66">
        <v>0</v>
      </c>
      <c r="BC24" s="66">
        <v>0</v>
      </c>
      <c r="BD24" s="66">
        <v>0</v>
      </c>
      <c r="BE24" s="613">
        <f>'Forecast Inputs'!R58</f>
        <v>0</v>
      </c>
      <c r="BF24" s="619">
        <f>'Forecast Inputs'!S58</f>
        <v>0</v>
      </c>
      <c r="BG24" s="383">
        <v>0</v>
      </c>
      <c r="BH24" s="383">
        <v>0</v>
      </c>
      <c r="BI24" s="383">
        <v>0</v>
      </c>
      <c r="BJ24" s="383">
        <v>0</v>
      </c>
      <c r="BK24" s="383">
        <v>0</v>
      </c>
      <c r="BL24" s="383">
        <v>0</v>
      </c>
      <c r="BM24" s="441">
        <f t="shared" si="17"/>
        <v>0</v>
      </c>
      <c r="BO24" s="669"/>
      <c r="BP24" s="2" t="s">
        <v>53</v>
      </c>
      <c r="BQ24" s="2">
        <v>0</v>
      </c>
      <c r="BR24" s="66">
        <v>0</v>
      </c>
      <c r="BS24" s="66">
        <v>0</v>
      </c>
      <c r="BT24" s="66">
        <v>0</v>
      </c>
      <c r="BU24" s="66">
        <v>0</v>
      </c>
      <c r="BV24" s="66">
        <v>0</v>
      </c>
      <c r="BW24" s="66">
        <v>0</v>
      </c>
      <c r="BX24" s="66">
        <v>0</v>
      </c>
      <c r="BY24" s="66">
        <v>0</v>
      </c>
      <c r="BZ24" s="66">
        <v>0</v>
      </c>
      <c r="CA24" s="613">
        <f>'Forecast Inputs'!V58</f>
        <v>0</v>
      </c>
      <c r="CB24" s="619">
        <f>'Forecast Inputs'!W58</f>
        <v>0</v>
      </c>
      <c r="CC24" s="383">
        <v>0</v>
      </c>
      <c r="CD24" s="383">
        <v>0</v>
      </c>
      <c r="CE24" s="383">
        <v>0</v>
      </c>
      <c r="CF24" s="383">
        <v>0</v>
      </c>
      <c r="CG24" s="383">
        <v>0</v>
      </c>
      <c r="CH24" s="383">
        <v>0</v>
      </c>
      <c r="CI24" s="441">
        <f t="shared" si="18"/>
        <v>0</v>
      </c>
    </row>
    <row r="25" spans="1:88" ht="15.95" customHeight="1" x14ac:dyDescent="0.25">
      <c r="A25" s="669"/>
      <c r="B25" s="2" t="s">
        <v>52</v>
      </c>
      <c r="C25" s="2">
        <v>0</v>
      </c>
      <c r="D25" s="66">
        <v>0</v>
      </c>
      <c r="E25" s="66">
        <v>0</v>
      </c>
      <c r="F25" s="66">
        <v>0</v>
      </c>
      <c r="G25" s="66">
        <v>0</v>
      </c>
      <c r="H25" s="66">
        <v>0</v>
      </c>
      <c r="I25" s="66">
        <v>0</v>
      </c>
      <c r="J25" s="66">
        <v>0</v>
      </c>
      <c r="K25" s="66">
        <v>0</v>
      </c>
      <c r="L25" s="66">
        <v>0</v>
      </c>
      <c r="M25" s="613">
        <f>'Forecast Inputs'!J59</f>
        <v>0</v>
      </c>
      <c r="N25" s="619">
        <f>'Forecast Inputs'!K59</f>
        <v>0</v>
      </c>
      <c r="O25" s="383">
        <v>0</v>
      </c>
      <c r="P25" s="383">
        <v>0</v>
      </c>
      <c r="Q25" s="383">
        <v>0</v>
      </c>
      <c r="R25" s="383">
        <v>0</v>
      </c>
      <c r="S25" s="383">
        <v>0</v>
      </c>
      <c r="T25" s="383">
        <v>0</v>
      </c>
      <c r="U25" s="441">
        <f t="shared" si="15"/>
        <v>0</v>
      </c>
      <c r="W25" s="669"/>
      <c r="X25" s="2" t="s">
        <v>52</v>
      </c>
      <c r="Y25" s="2">
        <v>0</v>
      </c>
      <c r="Z25" s="66">
        <v>0</v>
      </c>
      <c r="AA25" s="66">
        <v>0</v>
      </c>
      <c r="AB25" s="66">
        <v>0</v>
      </c>
      <c r="AC25" s="66">
        <v>0</v>
      </c>
      <c r="AD25" s="66">
        <v>0</v>
      </c>
      <c r="AE25" s="66">
        <v>0</v>
      </c>
      <c r="AF25" s="66">
        <v>0</v>
      </c>
      <c r="AG25" s="66">
        <v>0</v>
      </c>
      <c r="AH25" s="66">
        <v>0</v>
      </c>
      <c r="AI25" s="613">
        <f>'Forecast Inputs'!N59</f>
        <v>0</v>
      </c>
      <c r="AJ25" s="619">
        <f>'Forecast Inputs'!O59</f>
        <v>0</v>
      </c>
      <c r="AK25" s="383">
        <v>0</v>
      </c>
      <c r="AL25" s="383">
        <v>0</v>
      </c>
      <c r="AM25" s="383">
        <v>0</v>
      </c>
      <c r="AN25" s="383">
        <v>0</v>
      </c>
      <c r="AO25" s="383">
        <v>0</v>
      </c>
      <c r="AP25" s="383">
        <v>0</v>
      </c>
      <c r="AQ25" s="441">
        <f t="shared" si="16"/>
        <v>0</v>
      </c>
      <c r="AS25" s="669"/>
      <c r="AT25" s="2" t="s">
        <v>52</v>
      </c>
      <c r="AU25" s="2">
        <v>0</v>
      </c>
      <c r="AV25" s="66">
        <v>0</v>
      </c>
      <c r="AW25" s="66">
        <v>0</v>
      </c>
      <c r="AX25" s="66">
        <v>0</v>
      </c>
      <c r="AY25" s="66">
        <v>0</v>
      </c>
      <c r="AZ25" s="66">
        <v>0</v>
      </c>
      <c r="BA25" s="66">
        <v>0</v>
      </c>
      <c r="BB25" s="66">
        <v>0</v>
      </c>
      <c r="BC25" s="66">
        <v>0</v>
      </c>
      <c r="BD25" s="66">
        <v>0</v>
      </c>
      <c r="BE25" s="613">
        <f>'Forecast Inputs'!R59</f>
        <v>0</v>
      </c>
      <c r="BF25" s="619">
        <f>'Forecast Inputs'!S59</f>
        <v>0</v>
      </c>
      <c r="BG25" s="383">
        <v>0</v>
      </c>
      <c r="BH25" s="383">
        <v>0</v>
      </c>
      <c r="BI25" s="383">
        <v>0</v>
      </c>
      <c r="BJ25" s="383">
        <v>0</v>
      </c>
      <c r="BK25" s="383">
        <v>0</v>
      </c>
      <c r="BL25" s="383">
        <v>0</v>
      </c>
      <c r="BM25" s="441">
        <f t="shared" si="17"/>
        <v>0</v>
      </c>
      <c r="BO25" s="669"/>
      <c r="BP25" s="2" t="s">
        <v>52</v>
      </c>
      <c r="BQ25" s="2">
        <v>0</v>
      </c>
      <c r="BR25" s="66">
        <v>0</v>
      </c>
      <c r="BS25" s="66">
        <v>0</v>
      </c>
      <c r="BT25" s="66">
        <v>0</v>
      </c>
      <c r="BU25" s="66">
        <v>0</v>
      </c>
      <c r="BV25" s="66">
        <v>0</v>
      </c>
      <c r="BW25" s="66">
        <v>0</v>
      </c>
      <c r="BX25" s="66">
        <v>0</v>
      </c>
      <c r="BY25" s="66">
        <v>0</v>
      </c>
      <c r="BZ25" s="66">
        <v>0</v>
      </c>
      <c r="CA25" s="613">
        <f>'Forecast Inputs'!V59</f>
        <v>0</v>
      </c>
      <c r="CB25" s="619">
        <f>'Forecast Inputs'!W59</f>
        <v>0</v>
      </c>
      <c r="CC25" s="383">
        <v>0</v>
      </c>
      <c r="CD25" s="383">
        <v>0</v>
      </c>
      <c r="CE25" s="383">
        <v>0</v>
      </c>
      <c r="CF25" s="383">
        <v>0</v>
      </c>
      <c r="CG25" s="383">
        <v>0</v>
      </c>
      <c r="CH25" s="383">
        <v>0</v>
      </c>
      <c r="CI25" s="441">
        <f t="shared" si="18"/>
        <v>0</v>
      </c>
    </row>
    <row r="26" spans="1:88" ht="15.95" customHeight="1" x14ac:dyDescent="0.25">
      <c r="A26" s="669"/>
      <c r="B26" s="2" t="s">
        <v>51</v>
      </c>
      <c r="C26" s="2">
        <v>0</v>
      </c>
      <c r="D26" s="66">
        <v>0</v>
      </c>
      <c r="E26" s="66">
        <v>0</v>
      </c>
      <c r="F26" s="66">
        <v>83985</v>
      </c>
      <c r="G26" s="66">
        <v>8352</v>
      </c>
      <c r="H26" s="66">
        <v>0</v>
      </c>
      <c r="I26" s="66">
        <v>55343</v>
      </c>
      <c r="J26" s="66">
        <v>27118</v>
      </c>
      <c r="K26" s="66">
        <v>320873</v>
      </c>
      <c r="L26" s="66">
        <v>0</v>
      </c>
      <c r="M26" s="613">
        <f>'Forecast Inputs'!J60</f>
        <v>19668.638202939273</v>
      </c>
      <c r="N26" s="619">
        <f>'Forecast Inputs'!K60</f>
        <v>244483.52805725069</v>
      </c>
      <c r="O26" s="383">
        <v>0</v>
      </c>
      <c r="P26" s="383">
        <v>0</v>
      </c>
      <c r="Q26" s="383">
        <v>0</v>
      </c>
      <c r="R26" s="383">
        <v>0</v>
      </c>
      <c r="S26" s="383">
        <v>0</v>
      </c>
      <c r="T26" s="383">
        <v>0</v>
      </c>
      <c r="U26" s="441">
        <f t="shared" si="15"/>
        <v>759823.16626018996</v>
      </c>
      <c r="W26" s="669"/>
      <c r="X26" s="2" t="s">
        <v>51</v>
      </c>
      <c r="Y26" s="2">
        <v>0</v>
      </c>
      <c r="Z26" s="66">
        <v>0</v>
      </c>
      <c r="AA26" s="66">
        <v>137030</v>
      </c>
      <c r="AB26" s="66">
        <v>65273</v>
      </c>
      <c r="AC26" s="66">
        <v>72453</v>
      </c>
      <c r="AD26" s="66">
        <v>1821341</v>
      </c>
      <c r="AE26" s="66">
        <v>216271</v>
      </c>
      <c r="AF26" s="66">
        <v>1224757</v>
      </c>
      <c r="AG26" s="66">
        <v>397363</v>
      </c>
      <c r="AH26" s="66">
        <v>990436</v>
      </c>
      <c r="AI26" s="613">
        <f>'Forecast Inputs'!N60</f>
        <v>195425.08706979529</v>
      </c>
      <c r="AJ26" s="619">
        <f>'Forecast Inputs'!O60</f>
        <v>2429157.2331926371</v>
      </c>
      <c r="AK26" s="383">
        <v>0</v>
      </c>
      <c r="AL26" s="383">
        <v>0</v>
      </c>
      <c r="AM26" s="383">
        <v>0</v>
      </c>
      <c r="AN26" s="383">
        <v>0</v>
      </c>
      <c r="AO26" s="383">
        <v>0</v>
      </c>
      <c r="AP26" s="383">
        <v>0</v>
      </c>
      <c r="AQ26" s="441">
        <f t="shared" si="16"/>
        <v>7549506.3202624321</v>
      </c>
      <c r="AS26" s="669"/>
      <c r="AT26" s="2" t="s">
        <v>51</v>
      </c>
      <c r="AU26" s="2">
        <v>0</v>
      </c>
      <c r="AV26" s="66">
        <v>0</v>
      </c>
      <c r="AW26" s="66">
        <v>0</v>
      </c>
      <c r="AX26" s="66">
        <v>0</v>
      </c>
      <c r="AY26" s="66">
        <v>0</v>
      </c>
      <c r="AZ26" s="66">
        <v>26614</v>
      </c>
      <c r="BA26" s="66">
        <v>2694584</v>
      </c>
      <c r="BB26" s="66">
        <v>0</v>
      </c>
      <c r="BC26" s="66">
        <v>51677</v>
      </c>
      <c r="BD26" s="66">
        <v>47387</v>
      </c>
      <c r="BE26" s="613">
        <f>'Forecast Inputs'!R60</f>
        <v>111910.3456032286</v>
      </c>
      <c r="BF26" s="619">
        <f>'Forecast Inputs'!S60</f>
        <v>1391058.9964024485</v>
      </c>
      <c r="BG26" s="383">
        <v>0</v>
      </c>
      <c r="BH26" s="383">
        <v>0</v>
      </c>
      <c r="BI26" s="383">
        <v>0</v>
      </c>
      <c r="BJ26" s="383">
        <v>0</v>
      </c>
      <c r="BK26" s="383">
        <v>0</v>
      </c>
      <c r="BL26" s="383">
        <v>0</v>
      </c>
      <c r="BM26" s="441">
        <f t="shared" si="17"/>
        <v>4323231.3420056775</v>
      </c>
      <c r="BO26" s="669"/>
      <c r="BP26" s="2" t="s">
        <v>51</v>
      </c>
      <c r="BQ26" s="2">
        <v>0</v>
      </c>
      <c r="BR26" s="66">
        <v>0</v>
      </c>
      <c r="BS26" s="66">
        <v>0</v>
      </c>
      <c r="BT26" s="66">
        <v>0</v>
      </c>
      <c r="BU26" s="66">
        <v>0</v>
      </c>
      <c r="BV26" s="66">
        <v>11401</v>
      </c>
      <c r="BW26" s="66">
        <v>0</v>
      </c>
      <c r="BX26" s="66">
        <v>0</v>
      </c>
      <c r="BY26" s="66">
        <v>0</v>
      </c>
      <c r="BZ26" s="66">
        <v>0</v>
      </c>
      <c r="CA26" s="613">
        <f>'Forecast Inputs'!V60</f>
        <v>452.40117769994748</v>
      </c>
      <c r="CB26" s="619">
        <f>'Forecast Inputs'!W60</f>
        <v>5623.400810982921</v>
      </c>
      <c r="CC26" s="383">
        <v>0</v>
      </c>
      <c r="CD26" s="383">
        <v>0</v>
      </c>
      <c r="CE26" s="383">
        <v>0</v>
      </c>
      <c r="CF26" s="383">
        <v>0</v>
      </c>
      <c r="CG26" s="383">
        <v>0</v>
      </c>
      <c r="CH26" s="383">
        <v>0</v>
      </c>
      <c r="CI26" s="441">
        <f t="shared" si="18"/>
        <v>17476.80198868287</v>
      </c>
    </row>
    <row r="27" spans="1:88" ht="15.95" customHeight="1" x14ac:dyDescent="0.25">
      <c r="A27" s="669"/>
      <c r="B27" s="2" t="s">
        <v>50</v>
      </c>
      <c r="C27" s="2">
        <v>0</v>
      </c>
      <c r="D27" s="66">
        <v>0</v>
      </c>
      <c r="E27" s="66">
        <v>0</v>
      </c>
      <c r="F27" s="66">
        <v>0</v>
      </c>
      <c r="G27" s="66">
        <v>0</v>
      </c>
      <c r="H27" s="66">
        <v>0</v>
      </c>
      <c r="I27" s="66">
        <v>0</v>
      </c>
      <c r="J27" s="66">
        <v>0</v>
      </c>
      <c r="K27" s="66">
        <v>0</v>
      </c>
      <c r="L27" s="66">
        <v>0</v>
      </c>
      <c r="M27" s="613">
        <f>'Forecast Inputs'!J61</f>
        <v>0</v>
      </c>
      <c r="N27" s="619">
        <f>'Forecast Inputs'!K61</f>
        <v>0</v>
      </c>
      <c r="O27" s="383">
        <v>0</v>
      </c>
      <c r="P27" s="383">
        <v>0</v>
      </c>
      <c r="Q27" s="383">
        <v>0</v>
      </c>
      <c r="R27" s="383">
        <v>0</v>
      </c>
      <c r="S27" s="383">
        <v>0</v>
      </c>
      <c r="T27" s="383">
        <v>0</v>
      </c>
      <c r="U27" s="441">
        <f t="shared" si="15"/>
        <v>0</v>
      </c>
      <c r="W27" s="669"/>
      <c r="X27" s="2" t="s">
        <v>50</v>
      </c>
      <c r="Y27" s="2">
        <v>0</v>
      </c>
      <c r="Z27" s="66">
        <v>0</v>
      </c>
      <c r="AA27" s="66">
        <v>0</v>
      </c>
      <c r="AB27" s="66">
        <v>0</v>
      </c>
      <c r="AC27" s="66">
        <v>0</v>
      </c>
      <c r="AD27" s="66">
        <v>0</v>
      </c>
      <c r="AE27" s="66">
        <v>0</v>
      </c>
      <c r="AF27" s="66">
        <v>0</v>
      </c>
      <c r="AG27" s="66">
        <v>0</v>
      </c>
      <c r="AH27" s="66">
        <v>70956</v>
      </c>
      <c r="AI27" s="613">
        <f>'Forecast Inputs'!N61</f>
        <v>2815.5931904988574</v>
      </c>
      <c r="AJ27" s="619">
        <f>'Forecast Inputs'!O61</f>
        <v>34998.160507333057</v>
      </c>
      <c r="AK27" s="383">
        <v>0</v>
      </c>
      <c r="AL27" s="383">
        <v>0</v>
      </c>
      <c r="AM27" s="383">
        <v>0</v>
      </c>
      <c r="AN27" s="383">
        <v>0</v>
      </c>
      <c r="AO27" s="383">
        <v>0</v>
      </c>
      <c r="AP27" s="383">
        <v>0</v>
      </c>
      <c r="AQ27" s="441">
        <f t="shared" si="16"/>
        <v>108769.75369783191</v>
      </c>
      <c r="AS27" s="669"/>
      <c r="AT27" s="2" t="s">
        <v>50</v>
      </c>
      <c r="AU27" s="2">
        <v>0</v>
      </c>
      <c r="AV27" s="66">
        <v>0</v>
      </c>
      <c r="AW27" s="66">
        <v>0</v>
      </c>
      <c r="AX27" s="66">
        <v>0</v>
      </c>
      <c r="AY27" s="66">
        <v>0</v>
      </c>
      <c r="AZ27" s="66">
        <v>0</v>
      </c>
      <c r="BA27" s="66">
        <v>0</v>
      </c>
      <c r="BB27" s="66">
        <v>0</v>
      </c>
      <c r="BC27" s="66">
        <v>0</v>
      </c>
      <c r="BD27" s="66">
        <v>0</v>
      </c>
      <c r="BE27" s="613">
        <f>'Forecast Inputs'!R61</f>
        <v>0</v>
      </c>
      <c r="BF27" s="619">
        <f>'Forecast Inputs'!S61</f>
        <v>0</v>
      </c>
      <c r="BG27" s="383">
        <v>0</v>
      </c>
      <c r="BH27" s="383">
        <v>0</v>
      </c>
      <c r="BI27" s="383">
        <v>0</v>
      </c>
      <c r="BJ27" s="383">
        <v>0</v>
      </c>
      <c r="BK27" s="383">
        <v>0</v>
      </c>
      <c r="BL27" s="383">
        <v>0</v>
      </c>
      <c r="BM27" s="441">
        <f t="shared" si="17"/>
        <v>0</v>
      </c>
      <c r="BO27" s="669"/>
      <c r="BP27" s="2" t="s">
        <v>50</v>
      </c>
      <c r="BQ27" s="2">
        <v>0</v>
      </c>
      <c r="BR27" s="66">
        <v>0</v>
      </c>
      <c r="BS27" s="66">
        <v>0</v>
      </c>
      <c r="BT27" s="66">
        <v>0</v>
      </c>
      <c r="BU27" s="66">
        <v>0</v>
      </c>
      <c r="BV27" s="66">
        <v>0</v>
      </c>
      <c r="BW27" s="66">
        <v>0</v>
      </c>
      <c r="BX27" s="66">
        <v>0</v>
      </c>
      <c r="BY27" s="66">
        <v>0</v>
      </c>
      <c r="BZ27" s="66">
        <v>0</v>
      </c>
      <c r="CA27" s="613">
        <f>'Forecast Inputs'!V61</f>
        <v>0</v>
      </c>
      <c r="CB27" s="619">
        <f>'Forecast Inputs'!W61</f>
        <v>0</v>
      </c>
      <c r="CC27" s="383">
        <v>0</v>
      </c>
      <c r="CD27" s="383">
        <v>0</v>
      </c>
      <c r="CE27" s="383">
        <v>0</v>
      </c>
      <c r="CF27" s="383">
        <v>0</v>
      </c>
      <c r="CG27" s="383">
        <v>0</v>
      </c>
      <c r="CH27" s="383">
        <v>0</v>
      </c>
      <c r="CI27" s="441">
        <f t="shared" si="18"/>
        <v>0</v>
      </c>
    </row>
    <row r="28" spans="1:88" ht="15.95" customHeight="1" x14ac:dyDescent="0.25">
      <c r="A28" s="669"/>
      <c r="B28" s="2" t="s">
        <v>49</v>
      </c>
      <c r="C28" s="2">
        <v>0</v>
      </c>
      <c r="D28" s="66">
        <v>0</v>
      </c>
      <c r="E28" s="66">
        <v>0</v>
      </c>
      <c r="F28" s="66">
        <v>0</v>
      </c>
      <c r="G28" s="66">
        <v>0</v>
      </c>
      <c r="H28" s="66">
        <v>0</v>
      </c>
      <c r="I28" s="66">
        <v>0</v>
      </c>
      <c r="J28" s="66">
        <v>0</v>
      </c>
      <c r="K28" s="66">
        <v>0</v>
      </c>
      <c r="L28" s="66">
        <v>0</v>
      </c>
      <c r="M28" s="613">
        <f>'Forecast Inputs'!J62</f>
        <v>0</v>
      </c>
      <c r="N28" s="619">
        <f>'Forecast Inputs'!K62</f>
        <v>0</v>
      </c>
      <c r="O28" s="383">
        <v>0</v>
      </c>
      <c r="P28" s="383">
        <v>0</v>
      </c>
      <c r="Q28" s="383">
        <v>0</v>
      </c>
      <c r="R28" s="383">
        <v>0</v>
      </c>
      <c r="S28" s="383">
        <v>0</v>
      </c>
      <c r="T28" s="383">
        <v>0</v>
      </c>
      <c r="U28" s="441">
        <f t="shared" si="15"/>
        <v>0</v>
      </c>
      <c r="W28" s="669"/>
      <c r="X28" s="2" t="s">
        <v>49</v>
      </c>
      <c r="Y28" s="2">
        <v>0</v>
      </c>
      <c r="Z28" s="66">
        <v>0</v>
      </c>
      <c r="AA28" s="66">
        <v>0</v>
      </c>
      <c r="AB28" s="66">
        <v>0</v>
      </c>
      <c r="AC28" s="66">
        <v>183828</v>
      </c>
      <c r="AD28" s="66">
        <v>0</v>
      </c>
      <c r="AE28" s="66">
        <v>0</v>
      </c>
      <c r="AF28" s="66">
        <v>0</v>
      </c>
      <c r="AG28" s="66">
        <v>0</v>
      </c>
      <c r="AH28" s="66">
        <v>0</v>
      </c>
      <c r="AI28" s="613">
        <f>'Forecast Inputs'!N62</f>
        <v>7294.4481794777603</v>
      </c>
      <c r="AJ28" s="619">
        <f>'Forecast Inputs'!O62</f>
        <v>90670.864334827507</v>
      </c>
      <c r="AK28" s="383">
        <v>0</v>
      </c>
      <c r="AL28" s="383">
        <v>0</v>
      </c>
      <c r="AM28" s="383">
        <v>0</v>
      </c>
      <c r="AN28" s="383">
        <v>0</v>
      </c>
      <c r="AO28" s="383">
        <v>0</v>
      </c>
      <c r="AP28" s="383">
        <v>0</v>
      </c>
      <c r="AQ28" s="441">
        <f t="shared" si="16"/>
        <v>281793.31251430529</v>
      </c>
      <c r="AS28" s="669"/>
      <c r="AT28" s="2" t="s">
        <v>49</v>
      </c>
      <c r="AU28" s="2">
        <v>0</v>
      </c>
      <c r="AV28" s="66">
        <v>0</v>
      </c>
      <c r="AW28" s="66">
        <v>0</v>
      </c>
      <c r="AX28" s="66">
        <v>0</v>
      </c>
      <c r="AY28" s="66">
        <v>0</v>
      </c>
      <c r="AZ28" s="66">
        <v>0</v>
      </c>
      <c r="BA28" s="66">
        <v>0</v>
      </c>
      <c r="BB28" s="66">
        <v>0</v>
      </c>
      <c r="BC28" s="66">
        <v>0</v>
      </c>
      <c r="BD28" s="66">
        <v>0</v>
      </c>
      <c r="BE28" s="613">
        <f>'Forecast Inputs'!R62</f>
        <v>0</v>
      </c>
      <c r="BF28" s="619">
        <f>'Forecast Inputs'!S62</f>
        <v>0</v>
      </c>
      <c r="BG28" s="383">
        <v>0</v>
      </c>
      <c r="BH28" s="383">
        <v>0</v>
      </c>
      <c r="BI28" s="383">
        <v>0</v>
      </c>
      <c r="BJ28" s="383">
        <v>0</v>
      </c>
      <c r="BK28" s="383">
        <v>0</v>
      </c>
      <c r="BL28" s="383">
        <v>0</v>
      </c>
      <c r="BM28" s="441">
        <f t="shared" si="17"/>
        <v>0</v>
      </c>
      <c r="BO28" s="669"/>
      <c r="BP28" s="2" t="s">
        <v>49</v>
      </c>
      <c r="BQ28" s="2">
        <v>0</v>
      </c>
      <c r="BR28" s="66">
        <v>0</v>
      </c>
      <c r="BS28" s="66">
        <v>0</v>
      </c>
      <c r="BT28" s="66">
        <v>0</v>
      </c>
      <c r="BU28" s="66">
        <v>0</v>
      </c>
      <c r="BV28" s="66">
        <v>0</v>
      </c>
      <c r="BW28" s="66">
        <v>0</v>
      </c>
      <c r="BX28" s="66">
        <v>0</v>
      </c>
      <c r="BY28" s="66">
        <v>0</v>
      </c>
      <c r="BZ28" s="66">
        <v>0</v>
      </c>
      <c r="CA28" s="613">
        <f>'Forecast Inputs'!V62</f>
        <v>0</v>
      </c>
      <c r="CB28" s="619">
        <f>'Forecast Inputs'!W62</f>
        <v>0</v>
      </c>
      <c r="CC28" s="383">
        <v>0</v>
      </c>
      <c r="CD28" s="383">
        <v>0</v>
      </c>
      <c r="CE28" s="383">
        <v>0</v>
      </c>
      <c r="CF28" s="383">
        <v>0</v>
      </c>
      <c r="CG28" s="383">
        <v>0</v>
      </c>
      <c r="CH28" s="383">
        <v>0</v>
      </c>
      <c r="CI28" s="441">
        <f t="shared" si="18"/>
        <v>0</v>
      </c>
    </row>
    <row r="29" spans="1:88" ht="15.95" customHeight="1" x14ac:dyDescent="0.25">
      <c r="A29" s="669"/>
      <c r="B29" s="2" t="s">
        <v>48</v>
      </c>
      <c r="C29" s="2">
        <v>0</v>
      </c>
      <c r="D29" s="66">
        <v>0</v>
      </c>
      <c r="E29" s="66">
        <v>0</v>
      </c>
      <c r="F29" s="66">
        <v>0</v>
      </c>
      <c r="G29" s="66">
        <v>0</v>
      </c>
      <c r="H29" s="66">
        <v>0</v>
      </c>
      <c r="I29" s="66">
        <v>128270</v>
      </c>
      <c r="J29" s="66">
        <v>0</v>
      </c>
      <c r="K29" s="66">
        <v>0</v>
      </c>
      <c r="L29" s="66">
        <v>0</v>
      </c>
      <c r="M29" s="613">
        <f>'Forecast Inputs'!J63</f>
        <v>5089.8604564136704</v>
      </c>
      <c r="N29" s="619">
        <f>'Forecast Inputs'!K63</f>
        <v>63267.574951739247</v>
      </c>
      <c r="O29" s="383">
        <v>0</v>
      </c>
      <c r="P29" s="383">
        <v>0</v>
      </c>
      <c r="Q29" s="383">
        <v>0</v>
      </c>
      <c r="R29" s="383">
        <v>0</v>
      </c>
      <c r="S29" s="383">
        <v>0</v>
      </c>
      <c r="T29" s="383">
        <v>0</v>
      </c>
      <c r="U29" s="441">
        <f t="shared" si="15"/>
        <v>196627.43540815293</v>
      </c>
      <c r="W29" s="669"/>
      <c r="X29" s="2" t="s">
        <v>48</v>
      </c>
      <c r="Y29" s="2">
        <v>0</v>
      </c>
      <c r="Z29" s="66">
        <v>0</v>
      </c>
      <c r="AA29" s="66">
        <v>0</v>
      </c>
      <c r="AB29" s="66">
        <v>0</v>
      </c>
      <c r="AC29" s="66">
        <v>164572</v>
      </c>
      <c r="AD29" s="66">
        <v>0</v>
      </c>
      <c r="AE29" s="66">
        <v>173088</v>
      </c>
      <c r="AF29" s="66">
        <v>0</v>
      </c>
      <c r="AG29" s="66">
        <v>0</v>
      </c>
      <c r="AH29" s="66">
        <v>207472</v>
      </c>
      <c r="AI29" s="613">
        <f>'Forecast Inputs'!N63</f>
        <v>21631.291886845695</v>
      </c>
      <c r="AJ29" s="619">
        <f>'Forecast Inputs'!O63</f>
        <v>268879.54836354195</v>
      </c>
      <c r="AK29" s="383">
        <v>0</v>
      </c>
      <c r="AL29" s="383">
        <v>0</v>
      </c>
      <c r="AM29" s="383">
        <v>0</v>
      </c>
      <c r="AN29" s="383">
        <v>0</v>
      </c>
      <c r="AO29" s="383">
        <v>0</v>
      </c>
      <c r="AP29" s="383">
        <v>0</v>
      </c>
      <c r="AQ29" s="441">
        <f t="shared" si="16"/>
        <v>835642.84025038767</v>
      </c>
      <c r="AS29" s="669"/>
      <c r="AT29" s="2" t="s">
        <v>48</v>
      </c>
      <c r="AU29" s="2">
        <v>0</v>
      </c>
      <c r="AV29" s="66">
        <v>0</v>
      </c>
      <c r="AW29" s="66">
        <v>0</v>
      </c>
      <c r="AX29" s="66">
        <v>0</v>
      </c>
      <c r="AY29" s="66">
        <v>0</v>
      </c>
      <c r="AZ29" s="66">
        <v>0</v>
      </c>
      <c r="BA29" s="66">
        <v>40112</v>
      </c>
      <c r="BB29" s="66">
        <v>0</v>
      </c>
      <c r="BC29" s="66">
        <v>0</v>
      </c>
      <c r="BD29" s="66">
        <v>0</v>
      </c>
      <c r="BE29" s="613">
        <f>'Forecast Inputs'!R63</f>
        <v>1591.6775756425134</v>
      </c>
      <c r="BF29" s="619">
        <f>'Forecast Inputs'!S63</f>
        <v>19784.742858534071</v>
      </c>
      <c r="BG29" s="383">
        <v>0</v>
      </c>
      <c r="BH29" s="383">
        <v>0</v>
      </c>
      <c r="BI29" s="383">
        <v>0</v>
      </c>
      <c r="BJ29" s="383">
        <v>0</v>
      </c>
      <c r="BK29" s="383">
        <v>0</v>
      </c>
      <c r="BL29" s="383">
        <v>0</v>
      </c>
      <c r="BM29" s="441">
        <f t="shared" si="17"/>
        <v>61488.420434176587</v>
      </c>
      <c r="BO29" s="669"/>
      <c r="BP29" s="2" t="s">
        <v>48</v>
      </c>
      <c r="BQ29" s="2">
        <v>0</v>
      </c>
      <c r="BR29" s="66">
        <v>0</v>
      </c>
      <c r="BS29" s="66">
        <v>0</v>
      </c>
      <c r="BT29" s="66">
        <v>0</v>
      </c>
      <c r="BU29" s="66">
        <v>0</v>
      </c>
      <c r="BV29" s="66">
        <v>0</v>
      </c>
      <c r="BW29" s="66">
        <v>0</v>
      </c>
      <c r="BX29" s="66">
        <v>0</v>
      </c>
      <c r="BY29" s="66">
        <v>0</v>
      </c>
      <c r="BZ29" s="66">
        <v>0</v>
      </c>
      <c r="CA29" s="613">
        <f>'Forecast Inputs'!V63</f>
        <v>0</v>
      </c>
      <c r="CB29" s="619">
        <f>'Forecast Inputs'!W63</f>
        <v>0</v>
      </c>
      <c r="CC29" s="383">
        <v>0</v>
      </c>
      <c r="CD29" s="383">
        <v>0</v>
      </c>
      <c r="CE29" s="383">
        <v>0</v>
      </c>
      <c r="CF29" s="383">
        <v>0</v>
      </c>
      <c r="CG29" s="383">
        <v>0</v>
      </c>
      <c r="CH29" s="383">
        <v>0</v>
      </c>
      <c r="CI29" s="441">
        <f t="shared" si="18"/>
        <v>0</v>
      </c>
    </row>
    <row r="30" spans="1:88" ht="15.95" customHeight="1" x14ac:dyDescent="0.25">
      <c r="A30" s="669"/>
      <c r="B30" s="2" t="s">
        <v>47</v>
      </c>
      <c r="C30" s="2">
        <v>0</v>
      </c>
      <c r="D30" s="66">
        <v>0</v>
      </c>
      <c r="E30" s="66">
        <v>0</v>
      </c>
      <c r="F30" s="66">
        <v>0</v>
      </c>
      <c r="G30" s="66">
        <v>0</v>
      </c>
      <c r="H30" s="66">
        <v>0</v>
      </c>
      <c r="I30" s="66">
        <v>144725</v>
      </c>
      <c r="J30" s="66">
        <v>0</v>
      </c>
      <c r="K30" s="66">
        <v>0</v>
      </c>
      <c r="L30" s="66">
        <v>0</v>
      </c>
      <c r="M30" s="613">
        <f>'Forecast Inputs'!J64</f>
        <v>5742.8085643912718</v>
      </c>
      <c r="N30" s="619">
        <f>'Forecast Inputs'!K64</f>
        <v>71383.798120296735</v>
      </c>
      <c r="O30" s="383">
        <v>0</v>
      </c>
      <c r="P30" s="383">
        <v>0</v>
      </c>
      <c r="Q30" s="383">
        <v>0</v>
      </c>
      <c r="R30" s="383">
        <v>0</v>
      </c>
      <c r="S30" s="383">
        <v>0</v>
      </c>
      <c r="T30" s="383">
        <v>0</v>
      </c>
      <c r="U30" s="441">
        <f t="shared" si="15"/>
        <v>221851.60668468801</v>
      </c>
      <c r="W30" s="669"/>
      <c r="X30" s="2" t="s">
        <v>47</v>
      </c>
      <c r="Y30" s="2">
        <v>0</v>
      </c>
      <c r="Z30" s="66">
        <v>0</v>
      </c>
      <c r="AA30" s="66">
        <v>0</v>
      </c>
      <c r="AB30" s="66">
        <v>38084</v>
      </c>
      <c r="AC30" s="66">
        <v>1456172</v>
      </c>
      <c r="AD30" s="66">
        <v>0</v>
      </c>
      <c r="AE30" s="66">
        <v>-144725</v>
      </c>
      <c r="AF30" s="66">
        <v>311586</v>
      </c>
      <c r="AG30" s="66">
        <v>0</v>
      </c>
      <c r="AH30" s="66">
        <v>0</v>
      </c>
      <c r="AI30" s="613">
        <f>'Forecast Inputs'!N64</f>
        <v>65914.506367634749</v>
      </c>
      <c r="AJ30" s="619">
        <f>'Forecast Inputs'!O64</f>
        <v>819325.20699390559</v>
      </c>
      <c r="AK30" s="383">
        <v>0</v>
      </c>
      <c r="AL30" s="383">
        <v>0</v>
      </c>
      <c r="AM30" s="383">
        <v>0</v>
      </c>
      <c r="AN30" s="383">
        <v>0</v>
      </c>
      <c r="AO30" s="383">
        <v>0</v>
      </c>
      <c r="AP30" s="383">
        <v>0</v>
      </c>
      <c r="AQ30" s="441">
        <f t="shared" si="16"/>
        <v>2546356.7133615403</v>
      </c>
      <c r="AS30" s="669"/>
      <c r="AT30" s="2" t="s">
        <v>47</v>
      </c>
      <c r="AU30" s="2">
        <v>0</v>
      </c>
      <c r="AV30" s="66">
        <v>0</v>
      </c>
      <c r="AW30" s="66">
        <v>0</v>
      </c>
      <c r="AX30" s="66">
        <v>0</v>
      </c>
      <c r="AY30" s="66">
        <v>0</v>
      </c>
      <c r="AZ30" s="66">
        <v>0</v>
      </c>
      <c r="BA30" s="66">
        <v>0</v>
      </c>
      <c r="BB30" s="66">
        <v>0</v>
      </c>
      <c r="BC30" s="66">
        <v>0</v>
      </c>
      <c r="BD30" s="66">
        <v>0</v>
      </c>
      <c r="BE30" s="613">
        <f>'Forecast Inputs'!R64</f>
        <v>0</v>
      </c>
      <c r="BF30" s="619">
        <f>'Forecast Inputs'!S64</f>
        <v>0</v>
      </c>
      <c r="BG30" s="383">
        <v>0</v>
      </c>
      <c r="BH30" s="383">
        <v>0</v>
      </c>
      <c r="BI30" s="383">
        <v>0</v>
      </c>
      <c r="BJ30" s="383">
        <v>0</v>
      </c>
      <c r="BK30" s="383">
        <v>0</v>
      </c>
      <c r="BL30" s="383">
        <v>0</v>
      </c>
      <c r="BM30" s="441">
        <f t="shared" si="17"/>
        <v>0</v>
      </c>
      <c r="BO30" s="669"/>
      <c r="BP30" s="2" t="s">
        <v>47</v>
      </c>
      <c r="BQ30" s="2">
        <v>0</v>
      </c>
      <c r="BR30" s="66">
        <v>0</v>
      </c>
      <c r="BS30" s="66">
        <v>0</v>
      </c>
      <c r="BT30" s="66">
        <v>0</v>
      </c>
      <c r="BU30" s="66">
        <v>0</v>
      </c>
      <c r="BV30" s="66">
        <v>0</v>
      </c>
      <c r="BW30" s="66">
        <v>0</v>
      </c>
      <c r="BX30" s="66">
        <v>0</v>
      </c>
      <c r="BY30" s="66">
        <v>0</v>
      </c>
      <c r="BZ30" s="66">
        <v>0</v>
      </c>
      <c r="CA30" s="613">
        <f>'Forecast Inputs'!V64</f>
        <v>0</v>
      </c>
      <c r="CB30" s="619">
        <f>'Forecast Inputs'!W64</f>
        <v>0</v>
      </c>
      <c r="CC30" s="383">
        <v>0</v>
      </c>
      <c r="CD30" s="383">
        <v>0</v>
      </c>
      <c r="CE30" s="383">
        <v>0</v>
      </c>
      <c r="CF30" s="383">
        <v>0</v>
      </c>
      <c r="CG30" s="383">
        <v>0</v>
      </c>
      <c r="CH30" s="383">
        <v>0</v>
      </c>
      <c r="CI30" s="441">
        <f t="shared" si="18"/>
        <v>0</v>
      </c>
    </row>
    <row r="31" spans="1:88" ht="15.95" customHeight="1" x14ac:dyDescent="0.25">
      <c r="A31" s="669"/>
      <c r="B31" s="2" t="s">
        <v>46</v>
      </c>
      <c r="C31" s="2">
        <v>0</v>
      </c>
      <c r="D31" s="66">
        <v>0</v>
      </c>
      <c r="E31" s="66">
        <v>137622</v>
      </c>
      <c r="F31" s="66">
        <v>0</v>
      </c>
      <c r="G31" s="66">
        <v>0</v>
      </c>
      <c r="H31" s="66">
        <v>0</v>
      </c>
      <c r="I31" s="66">
        <v>0</v>
      </c>
      <c r="J31" s="66">
        <v>0</v>
      </c>
      <c r="K31" s="66">
        <v>0</v>
      </c>
      <c r="L31" s="66">
        <v>0</v>
      </c>
      <c r="M31" s="613">
        <f>'Forecast Inputs'!J65</f>
        <v>5460.9556071767538</v>
      </c>
      <c r="N31" s="619">
        <f>'Forecast Inputs'!K65</f>
        <v>67880.332112015749</v>
      </c>
      <c r="O31" s="383">
        <v>0</v>
      </c>
      <c r="P31" s="383">
        <v>0</v>
      </c>
      <c r="Q31" s="383">
        <v>0</v>
      </c>
      <c r="R31" s="383">
        <v>0</v>
      </c>
      <c r="S31" s="383">
        <v>0</v>
      </c>
      <c r="T31" s="383">
        <v>0</v>
      </c>
      <c r="U31" s="441">
        <f t="shared" si="15"/>
        <v>210963.28771919251</v>
      </c>
      <c r="W31" s="669"/>
      <c r="X31" s="2" t="s">
        <v>46</v>
      </c>
      <c r="Y31" s="2">
        <v>0</v>
      </c>
      <c r="Z31" s="66">
        <v>0</v>
      </c>
      <c r="AA31" s="66">
        <v>21135</v>
      </c>
      <c r="AB31" s="66">
        <v>0</v>
      </c>
      <c r="AC31" s="66">
        <v>4074</v>
      </c>
      <c r="AD31" s="66">
        <v>10159</v>
      </c>
      <c r="AE31" s="66">
        <v>1370593</v>
      </c>
      <c r="AF31" s="66">
        <v>0</v>
      </c>
      <c r="AG31" s="66">
        <v>0</v>
      </c>
      <c r="AH31" s="66">
        <v>0</v>
      </c>
      <c r="AI31" s="613">
        <f>'Forecast Inputs'!N65</f>
        <v>55789.703727760359</v>
      </c>
      <c r="AJ31" s="619">
        <f>'Forecast Inputs'!O65</f>
        <v>693472.69779934734</v>
      </c>
      <c r="AK31" s="383">
        <v>0</v>
      </c>
      <c r="AL31" s="383">
        <v>0</v>
      </c>
      <c r="AM31" s="383">
        <v>0</v>
      </c>
      <c r="AN31" s="383">
        <v>0</v>
      </c>
      <c r="AO31" s="383">
        <v>0</v>
      </c>
      <c r="AP31" s="383">
        <v>0</v>
      </c>
      <c r="AQ31" s="441">
        <f t="shared" si="16"/>
        <v>2155223.4015271077</v>
      </c>
      <c r="AS31" s="669"/>
      <c r="AT31" s="2" t="s">
        <v>46</v>
      </c>
      <c r="AU31" s="2">
        <v>0</v>
      </c>
      <c r="AV31" s="66">
        <v>0</v>
      </c>
      <c r="AW31" s="66">
        <v>558088</v>
      </c>
      <c r="AX31" s="66">
        <v>0</v>
      </c>
      <c r="AY31" s="66">
        <v>0</v>
      </c>
      <c r="AZ31" s="66">
        <v>0</v>
      </c>
      <c r="BA31" s="66">
        <v>0</v>
      </c>
      <c r="BB31" s="66">
        <v>0</v>
      </c>
      <c r="BC31" s="66">
        <v>0</v>
      </c>
      <c r="BD31" s="66">
        <v>0</v>
      </c>
      <c r="BE31" s="613">
        <f>'Forecast Inputs'!R65</f>
        <v>22145.396759951611</v>
      </c>
      <c r="BF31" s="619">
        <f>'Forecast Inputs'!S65</f>
        <v>275269.93349704734</v>
      </c>
      <c r="BG31" s="383">
        <v>0</v>
      </c>
      <c r="BH31" s="383">
        <v>0</v>
      </c>
      <c r="BI31" s="383">
        <v>0</v>
      </c>
      <c r="BJ31" s="383">
        <v>0</v>
      </c>
      <c r="BK31" s="383">
        <v>0</v>
      </c>
      <c r="BL31" s="383">
        <v>0</v>
      </c>
      <c r="BM31" s="441">
        <f t="shared" si="17"/>
        <v>855503.330256999</v>
      </c>
      <c r="BO31" s="669"/>
      <c r="BP31" s="2" t="s">
        <v>46</v>
      </c>
      <c r="BQ31" s="2">
        <v>0</v>
      </c>
      <c r="BR31" s="66">
        <v>0</v>
      </c>
      <c r="BS31" s="66">
        <v>0</v>
      </c>
      <c r="BT31" s="66">
        <v>0</v>
      </c>
      <c r="BU31" s="66">
        <v>0</v>
      </c>
      <c r="BV31" s="66">
        <v>0</v>
      </c>
      <c r="BW31" s="66">
        <v>0</v>
      </c>
      <c r="BX31" s="66">
        <v>0</v>
      </c>
      <c r="BY31" s="66">
        <v>0</v>
      </c>
      <c r="BZ31" s="66">
        <v>0</v>
      </c>
      <c r="CA31" s="613">
        <f>'Forecast Inputs'!V65</f>
        <v>0</v>
      </c>
      <c r="CB31" s="619">
        <f>'Forecast Inputs'!W65</f>
        <v>0</v>
      </c>
      <c r="CC31" s="383">
        <v>0</v>
      </c>
      <c r="CD31" s="383">
        <v>0</v>
      </c>
      <c r="CE31" s="383">
        <v>0</v>
      </c>
      <c r="CF31" s="383">
        <v>0</v>
      </c>
      <c r="CG31" s="383">
        <v>0</v>
      </c>
      <c r="CH31" s="383">
        <v>0</v>
      </c>
      <c r="CI31" s="441">
        <f t="shared" si="18"/>
        <v>0</v>
      </c>
    </row>
    <row r="32" spans="1:88" ht="15.95" customHeight="1" thickBot="1" x14ac:dyDescent="0.3">
      <c r="A32" s="670"/>
      <c r="B32" s="2" t="s">
        <v>45</v>
      </c>
      <c r="C32" s="2">
        <v>0</v>
      </c>
      <c r="D32" s="66">
        <v>0</v>
      </c>
      <c r="E32" s="66">
        <v>0</v>
      </c>
      <c r="F32" s="66">
        <v>0</v>
      </c>
      <c r="G32" s="66">
        <v>0</v>
      </c>
      <c r="H32" s="66">
        <v>0</v>
      </c>
      <c r="I32" s="66">
        <v>0</v>
      </c>
      <c r="J32" s="66">
        <v>0</v>
      </c>
      <c r="K32" s="66">
        <v>0</v>
      </c>
      <c r="L32" s="66">
        <v>0</v>
      </c>
      <c r="M32" s="613">
        <f>'Forecast Inputs'!J66</f>
        <v>0</v>
      </c>
      <c r="N32" s="619">
        <f>'Forecast Inputs'!K66</f>
        <v>0</v>
      </c>
      <c r="O32" s="383">
        <v>0</v>
      </c>
      <c r="P32" s="383">
        <v>0</v>
      </c>
      <c r="Q32" s="383">
        <v>0</v>
      </c>
      <c r="R32" s="383">
        <v>0</v>
      </c>
      <c r="S32" s="383">
        <v>0</v>
      </c>
      <c r="T32" s="383">
        <v>0</v>
      </c>
      <c r="U32" s="441">
        <f t="shared" si="15"/>
        <v>0</v>
      </c>
      <c r="V32" s="407">
        <f>SUM(U20:U32)</f>
        <v>2071768.2612878412</v>
      </c>
      <c r="W32" s="670"/>
      <c r="X32" s="2" t="s">
        <v>45</v>
      </c>
      <c r="Y32" s="2">
        <v>0</v>
      </c>
      <c r="Z32" s="66">
        <v>0</v>
      </c>
      <c r="AA32" s="66">
        <v>0</v>
      </c>
      <c r="AB32" s="66">
        <v>0</v>
      </c>
      <c r="AC32" s="66">
        <v>0</v>
      </c>
      <c r="AD32" s="66">
        <v>0</v>
      </c>
      <c r="AE32" s="66">
        <v>0</v>
      </c>
      <c r="AF32" s="66">
        <v>0</v>
      </c>
      <c r="AG32" s="66">
        <v>0</v>
      </c>
      <c r="AH32" s="66">
        <v>0</v>
      </c>
      <c r="AI32" s="613">
        <f>'Forecast Inputs'!N66</f>
        <v>0</v>
      </c>
      <c r="AJ32" s="619">
        <f>'Forecast Inputs'!O66</f>
        <v>0</v>
      </c>
      <c r="AK32" s="383">
        <v>0</v>
      </c>
      <c r="AL32" s="383">
        <v>0</v>
      </c>
      <c r="AM32" s="383">
        <v>0</v>
      </c>
      <c r="AN32" s="383">
        <v>0</v>
      </c>
      <c r="AO32" s="383">
        <v>0</v>
      </c>
      <c r="AP32" s="383">
        <v>0</v>
      </c>
      <c r="AQ32" s="441">
        <f t="shared" si="16"/>
        <v>0</v>
      </c>
      <c r="AR32" s="407">
        <f>SUM(AQ20:AQ32)</f>
        <v>19658371.657711025</v>
      </c>
      <c r="AS32" s="670"/>
      <c r="AT32" s="2" t="s">
        <v>45</v>
      </c>
      <c r="AU32" s="2">
        <v>0</v>
      </c>
      <c r="AV32" s="66">
        <v>0</v>
      </c>
      <c r="AW32" s="66">
        <v>0</v>
      </c>
      <c r="AX32" s="66">
        <v>0</v>
      </c>
      <c r="AY32" s="66">
        <v>0</v>
      </c>
      <c r="AZ32" s="66">
        <v>0</v>
      </c>
      <c r="BA32" s="66">
        <v>0</v>
      </c>
      <c r="BB32" s="66">
        <v>0</v>
      </c>
      <c r="BC32" s="66">
        <v>0</v>
      </c>
      <c r="BD32" s="66">
        <v>0</v>
      </c>
      <c r="BE32" s="613">
        <f>'Forecast Inputs'!R66</f>
        <v>0</v>
      </c>
      <c r="BF32" s="619">
        <f>'Forecast Inputs'!S66</f>
        <v>0</v>
      </c>
      <c r="BG32" s="383">
        <v>0</v>
      </c>
      <c r="BH32" s="383">
        <v>0</v>
      </c>
      <c r="BI32" s="383">
        <v>0</v>
      </c>
      <c r="BJ32" s="383">
        <v>0</v>
      </c>
      <c r="BK32" s="383">
        <v>0</v>
      </c>
      <c r="BL32" s="383">
        <v>0</v>
      </c>
      <c r="BM32" s="441">
        <f t="shared" si="17"/>
        <v>0</v>
      </c>
      <c r="BN32" s="407">
        <f>SUM(BM20:BM32)</f>
        <v>7790559.2620677464</v>
      </c>
      <c r="BO32" s="670"/>
      <c r="BP32" s="2" t="s">
        <v>45</v>
      </c>
      <c r="BQ32" s="2">
        <v>0</v>
      </c>
      <c r="BR32" s="66">
        <v>0</v>
      </c>
      <c r="BS32" s="66">
        <v>0</v>
      </c>
      <c r="BT32" s="66">
        <v>0</v>
      </c>
      <c r="BU32" s="66">
        <v>0</v>
      </c>
      <c r="BV32" s="66">
        <v>0</v>
      </c>
      <c r="BW32" s="66">
        <v>0</v>
      </c>
      <c r="BX32" s="66">
        <v>0</v>
      </c>
      <c r="BY32" s="66">
        <v>0</v>
      </c>
      <c r="BZ32" s="66">
        <v>0</v>
      </c>
      <c r="CA32" s="613">
        <f>'Forecast Inputs'!V66</f>
        <v>0</v>
      </c>
      <c r="CB32" s="619">
        <f>'Forecast Inputs'!W66</f>
        <v>0</v>
      </c>
      <c r="CC32" s="383">
        <v>0</v>
      </c>
      <c r="CD32" s="383">
        <v>0</v>
      </c>
      <c r="CE32" s="383">
        <v>0</v>
      </c>
      <c r="CF32" s="383">
        <v>0</v>
      </c>
      <c r="CG32" s="383">
        <v>0</v>
      </c>
      <c r="CH32" s="383">
        <v>0</v>
      </c>
      <c r="CI32" s="441">
        <f t="shared" si="18"/>
        <v>0</v>
      </c>
      <c r="CJ32" s="407">
        <f>SUM(CI20:CI32)</f>
        <v>612334.96114317095</v>
      </c>
    </row>
    <row r="33" spans="1:88" ht="15.95" customHeight="1" thickBot="1" x14ac:dyDescent="0.4">
      <c r="A33" s="57"/>
      <c r="B33" s="49" t="s">
        <v>41</v>
      </c>
      <c r="C33" s="164">
        <f>SUM(C20:C32)</f>
        <v>0</v>
      </c>
      <c r="D33" s="164">
        <f t="shared" ref="D33:T33" si="19">SUM(D20:D32)</f>
        <v>0</v>
      </c>
      <c r="E33" s="164">
        <f t="shared" si="19"/>
        <v>190195</v>
      </c>
      <c r="F33" s="164">
        <f t="shared" si="19"/>
        <v>85408</v>
      </c>
      <c r="G33" s="164">
        <f t="shared" si="19"/>
        <v>9086</v>
      </c>
      <c r="H33" s="164">
        <f t="shared" si="19"/>
        <v>9090</v>
      </c>
      <c r="I33" s="164">
        <f t="shared" si="19"/>
        <v>749880</v>
      </c>
      <c r="J33" s="164">
        <f t="shared" si="19"/>
        <v>-272129</v>
      </c>
      <c r="K33" s="164">
        <f t="shared" si="19"/>
        <v>840112</v>
      </c>
      <c r="L33" s="164">
        <f t="shared" si="19"/>
        <v>-260123</v>
      </c>
      <c r="M33" s="164">
        <f t="shared" si="19"/>
        <v>53629.399814389551</v>
      </c>
      <c r="N33" s="394">
        <f t="shared" si="19"/>
        <v>666619.86147345183</v>
      </c>
      <c r="O33" s="394">
        <f t="shared" si="19"/>
        <v>0</v>
      </c>
      <c r="P33" s="394">
        <f t="shared" si="19"/>
        <v>0</v>
      </c>
      <c r="Q33" s="394">
        <f t="shared" si="19"/>
        <v>0</v>
      </c>
      <c r="R33" s="394">
        <f t="shared" si="19"/>
        <v>0</v>
      </c>
      <c r="S33" s="394">
        <f t="shared" si="19"/>
        <v>0</v>
      </c>
      <c r="T33" s="394">
        <f t="shared" si="19"/>
        <v>0</v>
      </c>
      <c r="U33" s="442">
        <f t="shared" si="15"/>
        <v>2071768.2612878415</v>
      </c>
      <c r="V33" s="396" t="str">
        <f>IF(U33=V32,"ok","ERROR")</f>
        <v>ok</v>
      </c>
      <c r="W33" s="57"/>
      <c r="X33" s="49" t="s">
        <v>41</v>
      </c>
      <c r="Y33" s="164">
        <f>SUM(Y20:Y32)</f>
        <v>0</v>
      </c>
      <c r="Z33" s="164">
        <f t="shared" ref="Z33:AP33" si="20">SUM(Z20:Z32)</f>
        <v>0</v>
      </c>
      <c r="AA33" s="164">
        <f t="shared" si="20"/>
        <v>337728</v>
      </c>
      <c r="AB33" s="164">
        <f t="shared" si="20"/>
        <v>173636</v>
      </c>
      <c r="AC33" s="164">
        <f t="shared" si="20"/>
        <v>2445154</v>
      </c>
      <c r="AD33" s="164">
        <f t="shared" si="20"/>
        <v>2589322</v>
      </c>
      <c r="AE33" s="164">
        <f t="shared" si="20"/>
        <v>1901407</v>
      </c>
      <c r="AF33" s="164">
        <f t="shared" si="20"/>
        <v>2598987</v>
      </c>
      <c r="AG33" s="164">
        <f t="shared" si="20"/>
        <v>665173</v>
      </c>
      <c r="AH33" s="164">
        <f t="shared" si="20"/>
        <v>2112741</v>
      </c>
      <c r="AI33" s="164">
        <f t="shared" si="20"/>
        <v>508872.87590548431</v>
      </c>
      <c r="AJ33" s="394">
        <f t="shared" si="20"/>
        <v>6325350.7818055451</v>
      </c>
      <c r="AK33" s="394">
        <f t="shared" si="20"/>
        <v>0</v>
      </c>
      <c r="AL33" s="394">
        <f t="shared" si="20"/>
        <v>0</v>
      </c>
      <c r="AM33" s="394">
        <f t="shared" si="20"/>
        <v>0</v>
      </c>
      <c r="AN33" s="394">
        <f t="shared" si="20"/>
        <v>0</v>
      </c>
      <c r="AO33" s="394">
        <f t="shared" si="20"/>
        <v>0</v>
      </c>
      <c r="AP33" s="394">
        <f t="shared" si="20"/>
        <v>0</v>
      </c>
      <c r="AQ33" s="442">
        <f t="shared" si="16"/>
        <v>19658371.657711029</v>
      </c>
      <c r="AR33" s="396" t="str">
        <f>IF(AQ33=AR32,"ok","ERROR")</f>
        <v>ok</v>
      </c>
      <c r="AS33" s="57"/>
      <c r="AT33" s="49" t="s">
        <v>41</v>
      </c>
      <c r="AU33" s="164">
        <f>SUM(AU20:AU32)</f>
        <v>0</v>
      </c>
      <c r="AV33" s="164">
        <f t="shared" ref="AV33:BL33" si="21">SUM(AV20:AV32)</f>
        <v>0</v>
      </c>
      <c r="AW33" s="164">
        <f t="shared" si="21"/>
        <v>707138</v>
      </c>
      <c r="AX33" s="164">
        <f t="shared" si="21"/>
        <v>0</v>
      </c>
      <c r="AY33" s="164">
        <f t="shared" si="21"/>
        <v>197924</v>
      </c>
      <c r="AZ33" s="164">
        <f t="shared" si="21"/>
        <v>736034</v>
      </c>
      <c r="BA33" s="164">
        <f t="shared" si="21"/>
        <v>2474119</v>
      </c>
      <c r="BB33" s="164">
        <f t="shared" si="21"/>
        <v>420808</v>
      </c>
      <c r="BC33" s="164">
        <f t="shared" si="21"/>
        <v>-369131</v>
      </c>
      <c r="BD33" s="164">
        <f t="shared" si="21"/>
        <v>915283</v>
      </c>
      <c r="BE33" s="164">
        <f t="shared" si="21"/>
        <v>201664.9377490773</v>
      </c>
      <c r="BF33" s="394">
        <f t="shared" si="21"/>
        <v>2506719.3243186679</v>
      </c>
      <c r="BG33" s="394">
        <f t="shared" si="21"/>
        <v>0</v>
      </c>
      <c r="BH33" s="394">
        <f t="shared" si="21"/>
        <v>0</v>
      </c>
      <c r="BI33" s="394">
        <f t="shared" si="21"/>
        <v>0</v>
      </c>
      <c r="BJ33" s="394">
        <f t="shared" si="21"/>
        <v>0</v>
      </c>
      <c r="BK33" s="394">
        <f t="shared" si="21"/>
        <v>0</v>
      </c>
      <c r="BL33" s="394">
        <f t="shared" si="21"/>
        <v>0</v>
      </c>
      <c r="BM33" s="442">
        <f t="shared" si="17"/>
        <v>7790559.2620677454</v>
      </c>
      <c r="BN33" s="396" t="str">
        <f>IF(BM33=BN32,"ok","ERROR")</f>
        <v>ok</v>
      </c>
      <c r="BO33" s="57"/>
      <c r="BP33" s="49" t="s">
        <v>41</v>
      </c>
      <c r="BQ33" s="164">
        <f>SUM(BQ20:BQ32)</f>
        <v>0</v>
      </c>
      <c r="BR33" s="164">
        <f t="shared" ref="BR33:CH33" si="22">SUM(BR20:BR32)</f>
        <v>0</v>
      </c>
      <c r="BS33" s="164">
        <f t="shared" si="22"/>
        <v>380181</v>
      </c>
      <c r="BT33" s="164">
        <f t="shared" si="22"/>
        <v>0</v>
      </c>
      <c r="BU33" s="164">
        <f t="shared" si="22"/>
        <v>0</v>
      </c>
      <c r="BV33" s="164">
        <f t="shared" si="22"/>
        <v>19276</v>
      </c>
      <c r="BW33" s="164">
        <f t="shared" si="22"/>
        <v>0</v>
      </c>
      <c r="BX33" s="164">
        <f t="shared" si="22"/>
        <v>0</v>
      </c>
      <c r="BY33" s="164">
        <f t="shared" si="22"/>
        <v>0</v>
      </c>
      <c r="BZ33" s="164">
        <f t="shared" si="22"/>
        <v>0</v>
      </c>
      <c r="CA33" s="164">
        <f t="shared" si="22"/>
        <v>15850.786531048849</v>
      </c>
      <c r="CB33" s="394">
        <f t="shared" si="22"/>
        <v>197027.17461212215</v>
      </c>
      <c r="CC33" s="394">
        <f t="shared" si="22"/>
        <v>0</v>
      </c>
      <c r="CD33" s="394">
        <f t="shared" si="22"/>
        <v>0</v>
      </c>
      <c r="CE33" s="394">
        <f t="shared" si="22"/>
        <v>0</v>
      </c>
      <c r="CF33" s="394">
        <f t="shared" si="22"/>
        <v>0</v>
      </c>
      <c r="CG33" s="394">
        <f t="shared" si="22"/>
        <v>0</v>
      </c>
      <c r="CH33" s="394">
        <f t="shared" si="22"/>
        <v>0</v>
      </c>
      <c r="CI33" s="442">
        <f t="shared" si="18"/>
        <v>612334.96114317095</v>
      </c>
      <c r="CJ33" s="396" t="str">
        <f>IF(CI33=CJ32,"ok","ERROR")</f>
        <v>ok</v>
      </c>
    </row>
    <row r="34" spans="1:88" ht="15.6" customHeight="1" thickBot="1" x14ac:dyDescent="0.4">
      <c r="A34" s="57"/>
      <c r="W34" s="57"/>
      <c r="AS34" s="57"/>
      <c r="BO34" s="57"/>
    </row>
    <row r="35" spans="1:88" ht="15.95" customHeight="1" thickBot="1" x14ac:dyDescent="0.4">
      <c r="A35" s="57"/>
      <c r="B35" s="197" t="s">
        <v>34</v>
      </c>
      <c r="C35" s="493">
        <f>C$3</f>
        <v>45658</v>
      </c>
      <c r="D35" s="493">
        <f t="shared" ref="D35:T35" si="23">D$3</f>
        <v>45689</v>
      </c>
      <c r="E35" s="493">
        <f t="shared" si="23"/>
        <v>45717</v>
      </c>
      <c r="F35" s="493">
        <f t="shared" si="23"/>
        <v>45748</v>
      </c>
      <c r="G35" s="493">
        <f t="shared" si="23"/>
        <v>45778</v>
      </c>
      <c r="H35" s="493">
        <f t="shared" si="23"/>
        <v>45809</v>
      </c>
      <c r="I35" s="493">
        <f t="shared" si="23"/>
        <v>45839</v>
      </c>
      <c r="J35" s="493">
        <f t="shared" si="23"/>
        <v>45870</v>
      </c>
      <c r="K35" s="493">
        <f t="shared" si="23"/>
        <v>45901</v>
      </c>
      <c r="L35" s="493">
        <f t="shared" si="23"/>
        <v>45931</v>
      </c>
      <c r="M35" s="493">
        <f t="shared" si="23"/>
        <v>45962</v>
      </c>
      <c r="N35" s="493">
        <f t="shared" si="23"/>
        <v>45992</v>
      </c>
      <c r="O35" s="493">
        <f t="shared" si="23"/>
        <v>46023</v>
      </c>
      <c r="P35" s="493">
        <f t="shared" si="23"/>
        <v>46054</v>
      </c>
      <c r="Q35" s="493">
        <f t="shared" si="23"/>
        <v>46082</v>
      </c>
      <c r="R35" s="493">
        <f t="shared" si="23"/>
        <v>46113</v>
      </c>
      <c r="S35" s="493">
        <f t="shared" si="23"/>
        <v>46143</v>
      </c>
      <c r="T35" s="493">
        <f t="shared" si="23"/>
        <v>46174</v>
      </c>
      <c r="U35" s="515" t="s">
        <v>32</v>
      </c>
      <c r="W35" s="57"/>
      <c r="X35" s="197" t="s">
        <v>34</v>
      </c>
      <c r="Y35" s="493">
        <f>Y$3</f>
        <v>45658</v>
      </c>
      <c r="Z35" s="493">
        <f t="shared" ref="Z35:AP35" si="24">Z$3</f>
        <v>45689</v>
      </c>
      <c r="AA35" s="493">
        <f t="shared" si="24"/>
        <v>45717</v>
      </c>
      <c r="AB35" s="493">
        <f t="shared" si="24"/>
        <v>45748</v>
      </c>
      <c r="AC35" s="493">
        <f t="shared" si="24"/>
        <v>45778</v>
      </c>
      <c r="AD35" s="493">
        <f t="shared" si="24"/>
        <v>45809</v>
      </c>
      <c r="AE35" s="493">
        <f t="shared" si="24"/>
        <v>45839</v>
      </c>
      <c r="AF35" s="493">
        <f t="shared" si="24"/>
        <v>45870</v>
      </c>
      <c r="AG35" s="493">
        <f t="shared" si="24"/>
        <v>45901</v>
      </c>
      <c r="AH35" s="493">
        <f t="shared" si="24"/>
        <v>45931</v>
      </c>
      <c r="AI35" s="493">
        <f t="shared" si="24"/>
        <v>45962</v>
      </c>
      <c r="AJ35" s="493">
        <f t="shared" si="24"/>
        <v>45992</v>
      </c>
      <c r="AK35" s="493">
        <f t="shared" si="24"/>
        <v>46023</v>
      </c>
      <c r="AL35" s="493">
        <f t="shared" si="24"/>
        <v>46054</v>
      </c>
      <c r="AM35" s="493">
        <f t="shared" si="24"/>
        <v>46082</v>
      </c>
      <c r="AN35" s="493">
        <f t="shared" si="24"/>
        <v>46113</v>
      </c>
      <c r="AO35" s="493">
        <f t="shared" si="24"/>
        <v>46143</v>
      </c>
      <c r="AP35" s="493">
        <f t="shared" si="24"/>
        <v>46174</v>
      </c>
      <c r="AQ35" s="515" t="s">
        <v>32</v>
      </c>
      <c r="AS35" s="57"/>
      <c r="AT35" s="197" t="s">
        <v>34</v>
      </c>
      <c r="AU35" s="493">
        <f>AU$3</f>
        <v>45658</v>
      </c>
      <c r="AV35" s="493">
        <f t="shared" ref="AV35:BL35" si="25">AV$3</f>
        <v>45689</v>
      </c>
      <c r="AW35" s="493">
        <f t="shared" si="25"/>
        <v>45717</v>
      </c>
      <c r="AX35" s="493">
        <f t="shared" si="25"/>
        <v>45748</v>
      </c>
      <c r="AY35" s="493">
        <f t="shared" si="25"/>
        <v>45778</v>
      </c>
      <c r="AZ35" s="493">
        <f t="shared" si="25"/>
        <v>45809</v>
      </c>
      <c r="BA35" s="493">
        <f t="shared" si="25"/>
        <v>45839</v>
      </c>
      <c r="BB35" s="493">
        <f t="shared" si="25"/>
        <v>45870</v>
      </c>
      <c r="BC35" s="493">
        <f t="shared" si="25"/>
        <v>45901</v>
      </c>
      <c r="BD35" s="493">
        <f t="shared" si="25"/>
        <v>45931</v>
      </c>
      <c r="BE35" s="493">
        <f t="shared" si="25"/>
        <v>45962</v>
      </c>
      <c r="BF35" s="493">
        <f t="shared" si="25"/>
        <v>45992</v>
      </c>
      <c r="BG35" s="493">
        <f t="shared" si="25"/>
        <v>46023</v>
      </c>
      <c r="BH35" s="493">
        <f t="shared" si="25"/>
        <v>46054</v>
      </c>
      <c r="BI35" s="493">
        <f t="shared" si="25"/>
        <v>46082</v>
      </c>
      <c r="BJ35" s="493">
        <f t="shared" si="25"/>
        <v>46113</v>
      </c>
      <c r="BK35" s="493">
        <f t="shared" si="25"/>
        <v>46143</v>
      </c>
      <c r="BL35" s="493">
        <f t="shared" si="25"/>
        <v>46174</v>
      </c>
      <c r="BM35" s="515" t="s">
        <v>32</v>
      </c>
      <c r="BO35" s="57"/>
      <c r="BP35" s="197" t="s">
        <v>34</v>
      </c>
      <c r="BQ35" s="493">
        <f>BQ$3</f>
        <v>45658</v>
      </c>
      <c r="BR35" s="493">
        <f t="shared" ref="BR35:CH35" si="26">BR$3</f>
        <v>45689</v>
      </c>
      <c r="BS35" s="493">
        <f t="shared" si="26"/>
        <v>45717</v>
      </c>
      <c r="BT35" s="493">
        <f t="shared" si="26"/>
        <v>45748</v>
      </c>
      <c r="BU35" s="493">
        <f t="shared" si="26"/>
        <v>45778</v>
      </c>
      <c r="BV35" s="493">
        <f t="shared" si="26"/>
        <v>45809</v>
      </c>
      <c r="BW35" s="493">
        <f t="shared" si="26"/>
        <v>45839</v>
      </c>
      <c r="BX35" s="493">
        <f t="shared" si="26"/>
        <v>45870</v>
      </c>
      <c r="BY35" s="493">
        <f t="shared" si="26"/>
        <v>45901</v>
      </c>
      <c r="BZ35" s="493">
        <f t="shared" si="26"/>
        <v>45931</v>
      </c>
      <c r="CA35" s="493">
        <f t="shared" si="26"/>
        <v>45962</v>
      </c>
      <c r="CB35" s="493">
        <f t="shared" si="26"/>
        <v>45992</v>
      </c>
      <c r="CC35" s="493">
        <f t="shared" si="26"/>
        <v>46023</v>
      </c>
      <c r="CD35" s="493">
        <f t="shared" si="26"/>
        <v>46054</v>
      </c>
      <c r="CE35" s="493">
        <f t="shared" si="26"/>
        <v>46082</v>
      </c>
      <c r="CF35" s="493">
        <f t="shared" si="26"/>
        <v>46113</v>
      </c>
      <c r="CG35" s="493">
        <f t="shared" si="26"/>
        <v>46143</v>
      </c>
      <c r="CH35" s="493">
        <f t="shared" si="26"/>
        <v>46174</v>
      </c>
      <c r="CI35" s="515" t="s">
        <v>32</v>
      </c>
    </row>
    <row r="36" spans="1:88" ht="15.95" customHeight="1" x14ac:dyDescent="0.25">
      <c r="A36" s="691" t="s">
        <v>251</v>
      </c>
      <c r="B36" s="195" t="s">
        <v>57</v>
      </c>
      <c r="C36" s="195">
        <v>0</v>
      </c>
      <c r="D36" s="195">
        <v>0</v>
      </c>
      <c r="E36" s="195">
        <v>0</v>
      </c>
      <c r="F36" s="195">
        <v>0</v>
      </c>
      <c r="G36" s="195">
        <v>0</v>
      </c>
      <c r="H36" s="195">
        <v>0</v>
      </c>
      <c r="I36" s="195">
        <v>0</v>
      </c>
      <c r="J36" s="195">
        <v>0</v>
      </c>
      <c r="K36" s="195">
        <v>0</v>
      </c>
      <c r="L36" s="195">
        <v>0</v>
      </c>
      <c r="M36" s="195">
        <v>0</v>
      </c>
      <c r="N36" s="497">
        <v>0</v>
      </c>
      <c r="O36" s="497">
        <v>0</v>
      </c>
      <c r="P36" s="497">
        <v>0</v>
      </c>
      <c r="Q36" s="497">
        <v>0</v>
      </c>
      <c r="R36" s="497">
        <v>0</v>
      </c>
      <c r="S36" s="497">
        <v>0</v>
      </c>
      <c r="T36" s="497">
        <v>0</v>
      </c>
      <c r="U36" s="498">
        <f t="shared" ref="U36:U49" si="27">SUM(C36:T36)</f>
        <v>0</v>
      </c>
      <c r="W36" s="691" t="s">
        <v>251</v>
      </c>
      <c r="X36" s="195" t="s">
        <v>57</v>
      </c>
      <c r="Y36" s="195">
        <v>0</v>
      </c>
      <c r="Z36" s="195">
        <v>0</v>
      </c>
      <c r="AA36" s="195">
        <v>0</v>
      </c>
      <c r="AB36" s="195">
        <v>0</v>
      </c>
      <c r="AC36" s="195">
        <v>0</v>
      </c>
      <c r="AD36" s="195">
        <v>0</v>
      </c>
      <c r="AE36" s="195">
        <v>0</v>
      </c>
      <c r="AF36" s="195">
        <v>0</v>
      </c>
      <c r="AG36" s="195">
        <v>0</v>
      </c>
      <c r="AH36" s="195">
        <v>0</v>
      </c>
      <c r="AI36" s="195">
        <v>0</v>
      </c>
      <c r="AJ36" s="497">
        <v>0</v>
      </c>
      <c r="AK36" s="497">
        <v>0</v>
      </c>
      <c r="AL36" s="497">
        <v>0</v>
      </c>
      <c r="AM36" s="497">
        <v>0</v>
      </c>
      <c r="AN36" s="497">
        <v>0</v>
      </c>
      <c r="AO36" s="497">
        <v>0</v>
      </c>
      <c r="AP36" s="497">
        <v>0</v>
      </c>
      <c r="AQ36" s="498">
        <f t="shared" ref="AQ36:AQ49" si="28">SUM(Y36:AP36)</f>
        <v>0</v>
      </c>
      <c r="AS36" s="691" t="s">
        <v>251</v>
      </c>
      <c r="AT36" s="195" t="s">
        <v>57</v>
      </c>
      <c r="AU36" s="195">
        <v>0</v>
      </c>
      <c r="AV36" s="195">
        <v>0</v>
      </c>
      <c r="AW36" s="195">
        <v>0</v>
      </c>
      <c r="AX36" s="195">
        <v>0</v>
      </c>
      <c r="AY36" s="195">
        <v>0</v>
      </c>
      <c r="AZ36" s="195">
        <v>0</v>
      </c>
      <c r="BA36" s="195">
        <v>0</v>
      </c>
      <c r="BB36" s="195">
        <v>0</v>
      </c>
      <c r="BC36" s="195">
        <v>0</v>
      </c>
      <c r="BD36" s="195">
        <v>0</v>
      </c>
      <c r="BE36" s="195">
        <v>0</v>
      </c>
      <c r="BF36" s="497">
        <v>0</v>
      </c>
      <c r="BG36" s="497">
        <v>0</v>
      </c>
      <c r="BH36" s="497">
        <v>0</v>
      </c>
      <c r="BI36" s="497">
        <v>0</v>
      </c>
      <c r="BJ36" s="497">
        <v>0</v>
      </c>
      <c r="BK36" s="497">
        <v>0</v>
      </c>
      <c r="BL36" s="497">
        <v>0</v>
      </c>
      <c r="BM36" s="498">
        <f t="shared" ref="BM36:BM49" si="29">SUM(AU36:BL36)</f>
        <v>0</v>
      </c>
      <c r="BO36" s="691" t="s">
        <v>251</v>
      </c>
      <c r="BP36" s="195" t="s">
        <v>57</v>
      </c>
      <c r="BQ36" s="195">
        <v>0</v>
      </c>
      <c r="BR36" s="195">
        <v>0</v>
      </c>
      <c r="BS36" s="195">
        <v>0</v>
      </c>
      <c r="BT36" s="195">
        <v>0</v>
      </c>
      <c r="BU36" s="195">
        <v>0</v>
      </c>
      <c r="BV36" s="195">
        <v>0</v>
      </c>
      <c r="BW36" s="195">
        <v>0</v>
      </c>
      <c r="BX36" s="195">
        <v>0</v>
      </c>
      <c r="BY36" s="195">
        <v>0</v>
      </c>
      <c r="BZ36" s="195">
        <v>0</v>
      </c>
      <c r="CA36" s="195">
        <v>0</v>
      </c>
      <c r="CB36" s="497">
        <v>0</v>
      </c>
      <c r="CC36" s="497">
        <v>0</v>
      </c>
      <c r="CD36" s="497">
        <v>0</v>
      </c>
      <c r="CE36" s="497">
        <v>0</v>
      </c>
      <c r="CF36" s="497">
        <v>0</v>
      </c>
      <c r="CG36" s="497">
        <v>0</v>
      </c>
      <c r="CH36" s="497">
        <v>0</v>
      </c>
      <c r="CI36" s="498">
        <f t="shared" ref="CI36:CI49" si="30">SUM(BQ36:CH36)</f>
        <v>0</v>
      </c>
    </row>
    <row r="37" spans="1:88" ht="15.95" customHeight="1" x14ac:dyDescent="0.25">
      <c r="A37" s="692"/>
      <c r="B37" s="120" t="s">
        <v>56</v>
      </c>
      <c r="C37" s="120">
        <v>0</v>
      </c>
      <c r="D37" s="120">
        <v>0</v>
      </c>
      <c r="E37" s="120">
        <v>0</v>
      </c>
      <c r="F37" s="120">
        <v>0</v>
      </c>
      <c r="G37" s="120">
        <v>0</v>
      </c>
      <c r="H37" s="120">
        <v>0</v>
      </c>
      <c r="I37" s="120">
        <v>0</v>
      </c>
      <c r="J37" s="120">
        <v>0</v>
      </c>
      <c r="K37" s="120">
        <v>0</v>
      </c>
      <c r="L37" s="120">
        <v>0</v>
      </c>
      <c r="M37" s="120">
        <v>0</v>
      </c>
      <c r="N37" s="500">
        <v>0</v>
      </c>
      <c r="O37" s="500">
        <v>0</v>
      </c>
      <c r="P37" s="500">
        <v>0</v>
      </c>
      <c r="Q37" s="500">
        <v>0</v>
      </c>
      <c r="R37" s="500">
        <v>0</v>
      </c>
      <c r="S37" s="500">
        <v>0</v>
      </c>
      <c r="T37" s="500">
        <v>0</v>
      </c>
      <c r="U37" s="226">
        <f t="shared" si="27"/>
        <v>0</v>
      </c>
      <c r="W37" s="692"/>
      <c r="X37" s="120" t="s">
        <v>56</v>
      </c>
      <c r="Y37" s="120">
        <v>0</v>
      </c>
      <c r="Z37" s="120">
        <v>0</v>
      </c>
      <c r="AA37" s="120">
        <v>0</v>
      </c>
      <c r="AB37" s="120">
        <v>0</v>
      </c>
      <c r="AC37" s="120">
        <v>0</v>
      </c>
      <c r="AD37" s="120">
        <v>0</v>
      </c>
      <c r="AE37" s="120">
        <v>0</v>
      </c>
      <c r="AF37" s="120">
        <v>0</v>
      </c>
      <c r="AG37" s="120">
        <v>0</v>
      </c>
      <c r="AH37" s="120">
        <v>0</v>
      </c>
      <c r="AI37" s="120">
        <v>0</v>
      </c>
      <c r="AJ37" s="500">
        <v>0</v>
      </c>
      <c r="AK37" s="500">
        <v>0</v>
      </c>
      <c r="AL37" s="500">
        <v>0</v>
      </c>
      <c r="AM37" s="500">
        <v>0</v>
      </c>
      <c r="AN37" s="500">
        <v>0</v>
      </c>
      <c r="AO37" s="500">
        <v>0</v>
      </c>
      <c r="AP37" s="500">
        <v>0</v>
      </c>
      <c r="AQ37" s="226">
        <f t="shared" si="28"/>
        <v>0</v>
      </c>
      <c r="AS37" s="692"/>
      <c r="AT37" s="120" t="s">
        <v>56</v>
      </c>
      <c r="AU37" s="120">
        <v>0</v>
      </c>
      <c r="AV37" s="120">
        <v>0</v>
      </c>
      <c r="AW37" s="120">
        <v>0</v>
      </c>
      <c r="AX37" s="120">
        <v>0</v>
      </c>
      <c r="AY37" s="120">
        <v>0</v>
      </c>
      <c r="AZ37" s="120">
        <v>0</v>
      </c>
      <c r="BA37" s="120">
        <v>0</v>
      </c>
      <c r="BB37" s="120">
        <v>0</v>
      </c>
      <c r="BC37" s="120">
        <v>0</v>
      </c>
      <c r="BD37" s="120">
        <v>0</v>
      </c>
      <c r="BE37" s="120">
        <v>0</v>
      </c>
      <c r="BF37" s="500">
        <v>0</v>
      </c>
      <c r="BG37" s="500">
        <v>0</v>
      </c>
      <c r="BH37" s="500">
        <v>0</v>
      </c>
      <c r="BI37" s="500">
        <v>0</v>
      </c>
      <c r="BJ37" s="500">
        <v>0</v>
      </c>
      <c r="BK37" s="500">
        <v>0</v>
      </c>
      <c r="BL37" s="500">
        <v>0</v>
      </c>
      <c r="BM37" s="226">
        <f t="shared" si="29"/>
        <v>0</v>
      </c>
      <c r="BO37" s="692"/>
      <c r="BP37" s="120" t="s">
        <v>56</v>
      </c>
      <c r="BQ37" s="120">
        <v>0</v>
      </c>
      <c r="BR37" s="120">
        <v>0</v>
      </c>
      <c r="BS37" s="120">
        <v>0</v>
      </c>
      <c r="BT37" s="120">
        <v>0</v>
      </c>
      <c r="BU37" s="120">
        <v>0</v>
      </c>
      <c r="BV37" s="120">
        <v>0</v>
      </c>
      <c r="BW37" s="120">
        <v>0</v>
      </c>
      <c r="BX37" s="120">
        <v>0</v>
      </c>
      <c r="BY37" s="120">
        <v>0</v>
      </c>
      <c r="BZ37" s="120">
        <v>0</v>
      </c>
      <c r="CA37" s="120">
        <v>0</v>
      </c>
      <c r="CB37" s="500">
        <v>0</v>
      </c>
      <c r="CC37" s="500">
        <v>0</v>
      </c>
      <c r="CD37" s="500">
        <v>0</v>
      </c>
      <c r="CE37" s="500">
        <v>0</v>
      </c>
      <c r="CF37" s="500">
        <v>0</v>
      </c>
      <c r="CG37" s="500">
        <v>0</v>
      </c>
      <c r="CH37" s="500">
        <v>0</v>
      </c>
      <c r="CI37" s="226">
        <f t="shared" si="30"/>
        <v>0</v>
      </c>
    </row>
    <row r="38" spans="1:88" ht="15.95" customHeight="1" x14ac:dyDescent="0.25">
      <c r="A38" s="692"/>
      <c r="B38" s="120" t="s">
        <v>55</v>
      </c>
      <c r="C38" s="120">
        <v>0</v>
      </c>
      <c r="D38" s="120">
        <v>0</v>
      </c>
      <c r="E38" s="120">
        <v>0</v>
      </c>
      <c r="F38" s="120">
        <v>0</v>
      </c>
      <c r="G38" s="120">
        <v>0</v>
      </c>
      <c r="H38" s="120">
        <v>0</v>
      </c>
      <c r="I38" s="120">
        <v>0</v>
      </c>
      <c r="J38" s="120">
        <v>0</v>
      </c>
      <c r="K38" s="120">
        <v>0</v>
      </c>
      <c r="L38" s="120">
        <v>0</v>
      </c>
      <c r="M38" s="120">
        <v>0</v>
      </c>
      <c r="N38" s="500">
        <v>0</v>
      </c>
      <c r="O38" s="500">
        <v>0</v>
      </c>
      <c r="P38" s="500">
        <v>0</v>
      </c>
      <c r="Q38" s="500">
        <v>0</v>
      </c>
      <c r="R38" s="500">
        <v>0</v>
      </c>
      <c r="S38" s="500">
        <v>0</v>
      </c>
      <c r="T38" s="500">
        <v>0</v>
      </c>
      <c r="U38" s="226">
        <f t="shared" si="27"/>
        <v>0</v>
      </c>
      <c r="W38" s="692"/>
      <c r="X38" s="120" t="s">
        <v>55</v>
      </c>
      <c r="Y38" s="120">
        <v>0</v>
      </c>
      <c r="Z38" s="120">
        <v>0</v>
      </c>
      <c r="AA38" s="120">
        <v>0</v>
      </c>
      <c r="AB38" s="120">
        <v>0</v>
      </c>
      <c r="AC38" s="120">
        <v>0</v>
      </c>
      <c r="AD38" s="120">
        <v>0</v>
      </c>
      <c r="AE38" s="120">
        <v>0</v>
      </c>
      <c r="AF38" s="120">
        <v>0</v>
      </c>
      <c r="AG38" s="120">
        <v>0</v>
      </c>
      <c r="AH38" s="120">
        <v>0</v>
      </c>
      <c r="AI38" s="120">
        <v>0</v>
      </c>
      <c r="AJ38" s="500">
        <v>0</v>
      </c>
      <c r="AK38" s="500">
        <v>0</v>
      </c>
      <c r="AL38" s="500">
        <v>0</v>
      </c>
      <c r="AM38" s="500">
        <v>0</v>
      </c>
      <c r="AN38" s="500">
        <v>0</v>
      </c>
      <c r="AO38" s="500">
        <v>0</v>
      </c>
      <c r="AP38" s="500">
        <v>0</v>
      </c>
      <c r="AQ38" s="226">
        <f t="shared" si="28"/>
        <v>0</v>
      </c>
      <c r="AS38" s="692"/>
      <c r="AT38" s="120" t="s">
        <v>55</v>
      </c>
      <c r="AU38" s="120">
        <v>0</v>
      </c>
      <c r="AV38" s="120">
        <v>0</v>
      </c>
      <c r="AW38" s="120">
        <v>0</v>
      </c>
      <c r="AX38" s="120">
        <v>0</v>
      </c>
      <c r="AY38" s="120">
        <v>0</v>
      </c>
      <c r="AZ38" s="120">
        <v>0</v>
      </c>
      <c r="BA38" s="120">
        <v>0</v>
      </c>
      <c r="BB38" s="120">
        <v>0</v>
      </c>
      <c r="BC38" s="120">
        <v>0</v>
      </c>
      <c r="BD38" s="120">
        <v>0</v>
      </c>
      <c r="BE38" s="120">
        <v>0</v>
      </c>
      <c r="BF38" s="500">
        <v>0</v>
      </c>
      <c r="BG38" s="500">
        <v>0</v>
      </c>
      <c r="BH38" s="500">
        <v>0</v>
      </c>
      <c r="BI38" s="500">
        <v>0</v>
      </c>
      <c r="BJ38" s="500">
        <v>0</v>
      </c>
      <c r="BK38" s="500">
        <v>0</v>
      </c>
      <c r="BL38" s="500">
        <v>0</v>
      </c>
      <c r="BM38" s="226">
        <f t="shared" si="29"/>
        <v>0</v>
      </c>
      <c r="BO38" s="692"/>
      <c r="BP38" s="120" t="s">
        <v>55</v>
      </c>
      <c r="BQ38" s="120">
        <v>0</v>
      </c>
      <c r="BR38" s="120">
        <v>0</v>
      </c>
      <c r="BS38" s="120">
        <v>0</v>
      </c>
      <c r="BT38" s="120">
        <v>0</v>
      </c>
      <c r="BU38" s="120">
        <v>0</v>
      </c>
      <c r="BV38" s="120">
        <v>0</v>
      </c>
      <c r="BW38" s="120">
        <v>0</v>
      </c>
      <c r="BX38" s="120">
        <v>0</v>
      </c>
      <c r="BY38" s="120">
        <v>0</v>
      </c>
      <c r="BZ38" s="120">
        <v>0</v>
      </c>
      <c r="CA38" s="120">
        <v>0</v>
      </c>
      <c r="CB38" s="500">
        <v>0</v>
      </c>
      <c r="CC38" s="500">
        <v>0</v>
      </c>
      <c r="CD38" s="500">
        <v>0</v>
      </c>
      <c r="CE38" s="500">
        <v>0</v>
      </c>
      <c r="CF38" s="500">
        <v>0</v>
      </c>
      <c r="CG38" s="500">
        <v>0</v>
      </c>
      <c r="CH38" s="500">
        <v>0</v>
      </c>
      <c r="CI38" s="226">
        <f t="shared" si="30"/>
        <v>0</v>
      </c>
    </row>
    <row r="39" spans="1:88" ht="15.95" customHeight="1" x14ac:dyDescent="0.25">
      <c r="A39" s="692"/>
      <c r="B39" s="120" t="s">
        <v>54</v>
      </c>
      <c r="C39" s="120">
        <v>0</v>
      </c>
      <c r="D39" s="120">
        <v>0</v>
      </c>
      <c r="E39" s="120">
        <v>0</v>
      </c>
      <c r="F39" s="120">
        <v>0</v>
      </c>
      <c r="G39" s="120">
        <v>0</v>
      </c>
      <c r="H39" s="120">
        <v>0</v>
      </c>
      <c r="I39" s="120">
        <v>0</v>
      </c>
      <c r="J39" s="120">
        <v>0</v>
      </c>
      <c r="K39" s="120">
        <v>0</v>
      </c>
      <c r="L39" s="120">
        <v>0</v>
      </c>
      <c r="M39" s="120">
        <v>0</v>
      </c>
      <c r="N39" s="500">
        <v>0</v>
      </c>
      <c r="O39" s="500">
        <v>0</v>
      </c>
      <c r="P39" s="500">
        <v>0</v>
      </c>
      <c r="Q39" s="500">
        <v>0</v>
      </c>
      <c r="R39" s="500">
        <v>0</v>
      </c>
      <c r="S39" s="500">
        <v>0</v>
      </c>
      <c r="T39" s="500">
        <v>0</v>
      </c>
      <c r="U39" s="226">
        <f t="shared" si="27"/>
        <v>0</v>
      </c>
      <c r="W39" s="692"/>
      <c r="X39" s="120" t="s">
        <v>54</v>
      </c>
      <c r="Y39" s="120">
        <v>0</v>
      </c>
      <c r="Z39" s="120">
        <v>0</v>
      </c>
      <c r="AA39" s="120">
        <v>0</v>
      </c>
      <c r="AB39" s="120">
        <v>0</v>
      </c>
      <c r="AC39" s="120">
        <v>0</v>
      </c>
      <c r="AD39" s="120">
        <v>0</v>
      </c>
      <c r="AE39" s="120">
        <v>0</v>
      </c>
      <c r="AF39" s="120">
        <v>0</v>
      </c>
      <c r="AG39" s="120">
        <v>0</v>
      </c>
      <c r="AH39" s="120">
        <v>0</v>
      </c>
      <c r="AI39" s="120">
        <v>0</v>
      </c>
      <c r="AJ39" s="500">
        <v>0</v>
      </c>
      <c r="AK39" s="500">
        <v>0</v>
      </c>
      <c r="AL39" s="500">
        <v>0</v>
      </c>
      <c r="AM39" s="500">
        <v>0</v>
      </c>
      <c r="AN39" s="500">
        <v>0</v>
      </c>
      <c r="AO39" s="500">
        <v>0</v>
      </c>
      <c r="AP39" s="500">
        <v>0</v>
      </c>
      <c r="AQ39" s="226">
        <f t="shared" si="28"/>
        <v>0</v>
      </c>
      <c r="AS39" s="692"/>
      <c r="AT39" s="120" t="s">
        <v>54</v>
      </c>
      <c r="AU39" s="120">
        <v>0</v>
      </c>
      <c r="AV39" s="120">
        <v>0</v>
      </c>
      <c r="AW39" s="120">
        <v>0</v>
      </c>
      <c r="AX39" s="120">
        <v>0</v>
      </c>
      <c r="AY39" s="120">
        <v>0</v>
      </c>
      <c r="AZ39" s="120">
        <v>0</v>
      </c>
      <c r="BA39" s="120">
        <v>0</v>
      </c>
      <c r="BB39" s="120">
        <v>0</v>
      </c>
      <c r="BC39" s="120">
        <v>0</v>
      </c>
      <c r="BD39" s="120">
        <v>0</v>
      </c>
      <c r="BE39" s="120">
        <v>0</v>
      </c>
      <c r="BF39" s="500">
        <v>0</v>
      </c>
      <c r="BG39" s="500">
        <v>0</v>
      </c>
      <c r="BH39" s="500">
        <v>0</v>
      </c>
      <c r="BI39" s="500">
        <v>0</v>
      </c>
      <c r="BJ39" s="500">
        <v>0</v>
      </c>
      <c r="BK39" s="500">
        <v>0</v>
      </c>
      <c r="BL39" s="500">
        <v>0</v>
      </c>
      <c r="BM39" s="226">
        <f t="shared" si="29"/>
        <v>0</v>
      </c>
      <c r="BO39" s="692"/>
      <c r="BP39" s="120" t="s">
        <v>54</v>
      </c>
      <c r="BQ39" s="120">
        <v>0</v>
      </c>
      <c r="BR39" s="120">
        <v>0</v>
      </c>
      <c r="BS39" s="120">
        <v>0</v>
      </c>
      <c r="BT39" s="120">
        <v>0</v>
      </c>
      <c r="BU39" s="120">
        <v>0</v>
      </c>
      <c r="BV39" s="120">
        <v>0</v>
      </c>
      <c r="BW39" s="120">
        <v>0</v>
      </c>
      <c r="BX39" s="120">
        <v>0</v>
      </c>
      <c r="BY39" s="120">
        <v>0</v>
      </c>
      <c r="BZ39" s="120">
        <v>0</v>
      </c>
      <c r="CA39" s="120">
        <v>0</v>
      </c>
      <c r="CB39" s="500">
        <v>0</v>
      </c>
      <c r="CC39" s="500">
        <v>0</v>
      </c>
      <c r="CD39" s="500">
        <v>0</v>
      </c>
      <c r="CE39" s="500">
        <v>0</v>
      </c>
      <c r="CF39" s="500">
        <v>0</v>
      </c>
      <c r="CG39" s="500">
        <v>0</v>
      </c>
      <c r="CH39" s="500">
        <v>0</v>
      </c>
      <c r="CI39" s="226">
        <f t="shared" si="30"/>
        <v>0</v>
      </c>
    </row>
    <row r="40" spans="1:88" ht="15.95" customHeight="1" x14ac:dyDescent="0.25">
      <c r="A40" s="692"/>
      <c r="B40" s="120" t="s">
        <v>53</v>
      </c>
      <c r="C40" s="120">
        <v>0</v>
      </c>
      <c r="D40" s="120">
        <v>0</v>
      </c>
      <c r="E40" s="120">
        <v>0</v>
      </c>
      <c r="F40" s="120">
        <v>0</v>
      </c>
      <c r="G40" s="120">
        <v>0</v>
      </c>
      <c r="H40" s="120">
        <v>0</v>
      </c>
      <c r="I40" s="120">
        <v>0</v>
      </c>
      <c r="J40" s="120">
        <v>0</v>
      </c>
      <c r="K40" s="120">
        <v>0</v>
      </c>
      <c r="L40" s="120">
        <v>0</v>
      </c>
      <c r="M40" s="120">
        <v>0</v>
      </c>
      <c r="N40" s="500">
        <v>0</v>
      </c>
      <c r="O40" s="500">
        <v>0</v>
      </c>
      <c r="P40" s="500">
        <v>0</v>
      </c>
      <c r="Q40" s="500">
        <v>0</v>
      </c>
      <c r="R40" s="500">
        <v>0</v>
      </c>
      <c r="S40" s="500">
        <v>0</v>
      </c>
      <c r="T40" s="500">
        <v>0</v>
      </c>
      <c r="U40" s="226">
        <f t="shared" si="27"/>
        <v>0</v>
      </c>
      <c r="W40" s="692"/>
      <c r="X40" s="120" t="s">
        <v>53</v>
      </c>
      <c r="Y40" s="120">
        <v>0</v>
      </c>
      <c r="Z40" s="120">
        <v>0</v>
      </c>
      <c r="AA40" s="120">
        <v>0</v>
      </c>
      <c r="AB40" s="120">
        <v>0</v>
      </c>
      <c r="AC40" s="120">
        <v>0</v>
      </c>
      <c r="AD40" s="120">
        <v>0</v>
      </c>
      <c r="AE40" s="120">
        <v>0</v>
      </c>
      <c r="AF40" s="120">
        <v>0</v>
      </c>
      <c r="AG40" s="120">
        <v>0</v>
      </c>
      <c r="AH40" s="120">
        <v>0</v>
      </c>
      <c r="AI40" s="120">
        <v>0</v>
      </c>
      <c r="AJ40" s="500">
        <v>0</v>
      </c>
      <c r="AK40" s="500">
        <v>0</v>
      </c>
      <c r="AL40" s="500">
        <v>0</v>
      </c>
      <c r="AM40" s="500">
        <v>0</v>
      </c>
      <c r="AN40" s="500">
        <v>0</v>
      </c>
      <c r="AO40" s="500">
        <v>0</v>
      </c>
      <c r="AP40" s="500">
        <v>0</v>
      </c>
      <c r="AQ40" s="226">
        <f t="shared" si="28"/>
        <v>0</v>
      </c>
      <c r="AS40" s="692"/>
      <c r="AT40" s="120" t="s">
        <v>53</v>
      </c>
      <c r="AU40" s="120">
        <v>0</v>
      </c>
      <c r="AV40" s="120">
        <v>0</v>
      </c>
      <c r="AW40" s="120">
        <v>0</v>
      </c>
      <c r="AX40" s="120">
        <v>0</v>
      </c>
      <c r="AY40" s="120">
        <v>0</v>
      </c>
      <c r="AZ40" s="120">
        <v>0</v>
      </c>
      <c r="BA40" s="120">
        <v>0</v>
      </c>
      <c r="BB40" s="120">
        <v>0</v>
      </c>
      <c r="BC40" s="120">
        <v>0</v>
      </c>
      <c r="BD40" s="120">
        <v>0</v>
      </c>
      <c r="BE40" s="120">
        <v>0</v>
      </c>
      <c r="BF40" s="500">
        <v>0</v>
      </c>
      <c r="BG40" s="500">
        <v>0</v>
      </c>
      <c r="BH40" s="500">
        <v>0</v>
      </c>
      <c r="BI40" s="500">
        <v>0</v>
      </c>
      <c r="BJ40" s="500">
        <v>0</v>
      </c>
      <c r="BK40" s="500">
        <v>0</v>
      </c>
      <c r="BL40" s="500">
        <v>0</v>
      </c>
      <c r="BM40" s="226">
        <f t="shared" si="29"/>
        <v>0</v>
      </c>
      <c r="BO40" s="692"/>
      <c r="BP40" s="120" t="s">
        <v>53</v>
      </c>
      <c r="BQ40" s="120">
        <v>0</v>
      </c>
      <c r="BR40" s="120">
        <v>0</v>
      </c>
      <c r="BS40" s="120">
        <v>0</v>
      </c>
      <c r="BT40" s="120">
        <v>0</v>
      </c>
      <c r="BU40" s="120">
        <v>0</v>
      </c>
      <c r="BV40" s="120">
        <v>0</v>
      </c>
      <c r="BW40" s="120">
        <v>0</v>
      </c>
      <c r="BX40" s="120">
        <v>0</v>
      </c>
      <c r="BY40" s="120">
        <v>0</v>
      </c>
      <c r="BZ40" s="120">
        <v>0</v>
      </c>
      <c r="CA40" s="120">
        <v>0</v>
      </c>
      <c r="CB40" s="500">
        <v>0</v>
      </c>
      <c r="CC40" s="500">
        <v>0</v>
      </c>
      <c r="CD40" s="500">
        <v>0</v>
      </c>
      <c r="CE40" s="500">
        <v>0</v>
      </c>
      <c r="CF40" s="500">
        <v>0</v>
      </c>
      <c r="CG40" s="500">
        <v>0</v>
      </c>
      <c r="CH40" s="500">
        <v>0</v>
      </c>
      <c r="CI40" s="226">
        <f t="shared" si="30"/>
        <v>0</v>
      </c>
    </row>
    <row r="41" spans="1:88" ht="15.95" customHeight="1" x14ac:dyDescent="0.25">
      <c r="A41" s="692"/>
      <c r="B41" s="120" t="s">
        <v>52</v>
      </c>
      <c r="C41" s="120">
        <v>0</v>
      </c>
      <c r="D41" s="120">
        <v>0</v>
      </c>
      <c r="E41" s="120">
        <v>0</v>
      </c>
      <c r="F41" s="120">
        <v>0</v>
      </c>
      <c r="G41" s="120">
        <v>0</v>
      </c>
      <c r="H41" s="120">
        <v>0</v>
      </c>
      <c r="I41" s="120">
        <v>0</v>
      </c>
      <c r="J41" s="120">
        <v>0</v>
      </c>
      <c r="K41" s="120">
        <v>0</v>
      </c>
      <c r="L41" s="120">
        <v>0</v>
      </c>
      <c r="M41" s="120">
        <v>0</v>
      </c>
      <c r="N41" s="500">
        <v>0</v>
      </c>
      <c r="O41" s="500">
        <v>0</v>
      </c>
      <c r="P41" s="500">
        <v>0</v>
      </c>
      <c r="Q41" s="500">
        <v>0</v>
      </c>
      <c r="R41" s="500">
        <v>0</v>
      </c>
      <c r="S41" s="500">
        <v>0</v>
      </c>
      <c r="T41" s="500">
        <v>0</v>
      </c>
      <c r="U41" s="226">
        <f t="shared" si="27"/>
        <v>0</v>
      </c>
      <c r="W41" s="692"/>
      <c r="X41" s="120" t="s">
        <v>52</v>
      </c>
      <c r="Y41" s="120">
        <v>0</v>
      </c>
      <c r="Z41" s="120">
        <v>0</v>
      </c>
      <c r="AA41" s="120">
        <v>0</v>
      </c>
      <c r="AB41" s="120">
        <v>0</v>
      </c>
      <c r="AC41" s="120">
        <v>0</v>
      </c>
      <c r="AD41" s="120">
        <v>0</v>
      </c>
      <c r="AE41" s="120">
        <v>0</v>
      </c>
      <c r="AF41" s="120">
        <v>0</v>
      </c>
      <c r="AG41" s="120">
        <v>0</v>
      </c>
      <c r="AH41" s="120">
        <v>0</v>
      </c>
      <c r="AI41" s="120">
        <v>0</v>
      </c>
      <c r="AJ41" s="500">
        <v>0</v>
      </c>
      <c r="AK41" s="500">
        <v>0</v>
      </c>
      <c r="AL41" s="500">
        <v>0</v>
      </c>
      <c r="AM41" s="500">
        <v>0</v>
      </c>
      <c r="AN41" s="500">
        <v>0</v>
      </c>
      <c r="AO41" s="500">
        <v>0</v>
      </c>
      <c r="AP41" s="500">
        <v>0</v>
      </c>
      <c r="AQ41" s="226">
        <f t="shared" si="28"/>
        <v>0</v>
      </c>
      <c r="AS41" s="692"/>
      <c r="AT41" s="120" t="s">
        <v>52</v>
      </c>
      <c r="AU41" s="120">
        <v>0</v>
      </c>
      <c r="AV41" s="120">
        <v>0</v>
      </c>
      <c r="AW41" s="120">
        <v>0</v>
      </c>
      <c r="AX41" s="120">
        <v>0</v>
      </c>
      <c r="AY41" s="120">
        <v>0</v>
      </c>
      <c r="AZ41" s="120">
        <v>0</v>
      </c>
      <c r="BA41" s="120">
        <v>0</v>
      </c>
      <c r="BB41" s="120">
        <v>0</v>
      </c>
      <c r="BC41" s="120">
        <v>0</v>
      </c>
      <c r="BD41" s="120">
        <v>0</v>
      </c>
      <c r="BE41" s="120">
        <v>0</v>
      </c>
      <c r="BF41" s="500">
        <v>0</v>
      </c>
      <c r="BG41" s="500">
        <v>0</v>
      </c>
      <c r="BH41" s="500">
        <v>0</v>
      </c>
      <c r="BI41" s="500">
        <v>0</v>
      </c>
      <c r="BJ41" s="500">
        <v>0</v>
      </c>
      <c r="BK41" s="500">
        <v>0</v>
      </c>
      <c r="BL41" s="500">
        <v>0</v>
      </c>
      <c r="BM41" s="226">
        <f t="shared" si="29"/>
        <v>0</v>
      </c>
      <c r="BO41" s="692"/>
      <c r="BP41" s="120" t="s">
        <v>52</v>
      </c>
      <c r="BQ41" s="120">
        <v>0</v>
      </c>
      <c r="BR41" s="120">
        <v>0</v>
      </c>
      <c r="BS41" s="120">
        <v>0</v>
      </c>
      <c r="BT41" s="120">
        <v>0</v>
      </c>
      <c r="BU41" s="120">
        <v>0</v>
      </c>
      <c r="BV41" s="120">
        <v>0</v>
      </c>
      <c r="BW41" s="120">
        <v>0</v>
      </c>
      <c r="BX41" s="120">
        <v>0</v>
      </c>
      <c r="BY41" s="120">
        <v>0</v>
      </c>
      <c r="BZ41" s="120">
        <v>0</v>
      </c>
      <c r="CA41" s="120">
        <v>0</v>
      </c>
      <c r="CB41" s="500">
        <v>0</v>
      </c>
      <c r="CC41" s="500">
        <v>0</v>
      </c>
      <c r="CD41" s="500">
        <v>0</v>
      </c>
      <c r="CE41" s="500">
        <v>0</v>
      </c>
      <c r="CF41" s="500">
        <v>0</v>
      </c>
      <c r="CG41" s="500">
        <v>0</v>
      </c>
      <c r="CH41" s="500">
        <v>0</v>
      </c>
      <c r="CI41" s="226">
        <f t="shared" si="30"/>
        <v>0</v>
      </c>
    </row>
    <row r="42" spans="1:88" ht="15.95" customHeight="1" x14ac:dyDescent="0.25">
      <c r="A42" s="692"/>
      <c r="B42" s="120" t="s">
        <v>51</v>
      </c>
      <c r="C42" s="120">
        <v>0</v>
      </c>
      <c r="D42" s="120">
        <v>0</v>
      </c>
      <c r="E42" s="120">
        <v>0</v>
      </c>
      <c r="F42" s="120">
        <v>0</v>
      </c>
      <c r="G42" s="120">
        <v>0</v>
      </c>
      <c r="H42" s="120">
        <v>0</v>
      </c>
      <c r="I42" s="120">
        <v>0</v>
      </c>
      <c r="J42" s="120">
        <v>0</v>
      </c>
      <c r="K42" s="120">
        <v>0</v>
      </c>
      <c r="L42" s="120">
        <v>0</v>
      </c>
      <c r="M42" s="120">
        <v>0</v>
      </c>
      <c r="N42" s="500">
        <v>0</v>
      </c>
      <c r="O42" s="500">
        <v>0</v>
      </c>
      <c r="P42" s="500">
        <v>0</v>
      </c>
      <c r="Q42" s="500">
        <v>0</v>
      </c>
      <c r="R42" s="500">
        <v>0</v>
      </c>
      <c r="S42" s="500">
        <v>0</v>
      </c>
      <c r="T42" s="500">
        <v>0</v>
      </c>
      <c r="U42" s="226">
        <f t="shared" si="27"/>
        <v>0</v>
      </c>
      <c r="W42" s="692"/>
      <c r="X42" s="120" t="s">
        <v>51</v>
      </c>
      <c r="Y42" s="120">
        <v>0</v>
      </c>
      <c r="Z42" s="120">
        <v>0</v>
      </c>
      <c r="AA42" s="120">
        <v>0</v>
      </c>
      <c r="AB42" s="120">
        <v>0</v>
      </c>
      <c r="AC42" s="120">
        <v>0</v>
      </c>
      <c r="AD42" s="120">
        <v>0</v>
      </c>
      <c r="AE42" s="120">
        <v>0</v>
      </c>
      <c r="AF42" s="120">
        <v>0</v>
      </c>
      <c r="AG42" s="120">
        <v>0</v>
      </c>
      <c r="AH42" s="120">
        <v>0</v>
      </c>
      <c r="AI42" s="120">
        <v>0</v>
      </c>
      <c r="AJ42" s="500">
        <v>0</v>
      </c>
      <c r="AK42" s="500">
        <v>0</v>
      </c>
      <c r="AL42" s="500">
        <v>0</v>
      </c>
      <c r="AM42" s="500">
        <v>0</v>
      </c>
      <c r="AN42" s="500">
        <v>0</v>
      </c>
      <c r="AO42" s="500">
        <v>0</v>
      </c>
      <c r="AP42" s="500">
        <v>0</v>
      </c>
      <c r="AQ42" s="226">
        <f t="shared" si="28"/>
        <v>0</v>
      </c>
      <c r="AS42" s="692"/>
      <c r="AT42" s="120" t="s">
        <v>51</v>
      </c>
      <c r="AU42" s="120">
        <v>0</v>
      </c>
      <c r="AV42" s="120">
        <v>0</v>
      </c>
      <c r="AW42" s="120">
        <v>0</v>
      </c>
      <c r="AX42" s="120">
        <v>0</v>
      </c>
      <c r="AY42" s="120">
        <v>0</v>
      </c>
      <c r="AZ42" s="120">
        <v>0</v>
      </c>
      <c r="BA42" s="120">
        <v>0</v>
      </c>
      <c r="BB42" s="120">
        <v>0</v>
      </c>
      <c r="BC42" s="120">
        <v>0</v>
      </c>
      <c r="BD42" s="120">
        <v>0</v>
      </c>
      <c r="BE42" s="120">
        <v>0</v>
      </c>
      <c r="BF42" s="500">
        <v>0</v>
      </c>
      <c r="BG42" s="500">
        <v>0</v>
      </c>
      <c r="BH42" s="500">
        <v>0</v>
      </c>
      <c r="BI42" s="500">
        <v>0</v>
      </c>
      <c r="BJ42" s="500">
        <v>0</v>
      </c>
      <c r="BK42" s="500">
        <v>0</v>
      </c>
      <c r="BL42" s="500">
        <v>0</v>
      </c>
      <c r="BM42" s="226">
        <f t="shared" si="29"/>
        <v>0</v>
      </c>
      <c r="BO42" s="692"/>
      <c r="BP42" s="120" t="s">
        <v>51</v>
      </c>
      <c r="BQ42" s="120">
        <v>0</v>
      </c>
      <c r="BR42" s="120">
        <v>0</v>
      </c>
      <c r="BS42" s="120">
        <v>0</v>
      </c>
      <c r="BT42" s="120">
        <v>0</v>
      </c>
      <c r="BU42" s="120">
        <v>0</v>
      </c>
      <c r="BV42" s="120">
        <v>0</v>
      </c>
      <c r="BW42" s="120">
        <v>0</v>
      </c>
      <c r="BX42" s="120">
        <v>0</v>
      </c>
      <c r="BY42" s="120">
        <v>0</v>
      </c>
      <c r="BZ42" s="120">
        <v>0</v>
      </c>
      <c r="CA42" s="120">
        <v>0</v>
      </c>
      <c r="CB42" s="500">
        <v>0</v>
      </c>
      <c r="CC42" s="500">
        <v>0</v>
      </c>
      <c r="CD42" s="500">
        <v>0</v>
      </c>
      <c r="CE42" s="500">
        <v>0</v>
      </c>
      <c r="CF42" s="500">
        <v>0</v>
      </c>
      <c r="CG42" s="500">
        <v>0</v>
      </c>
      <c r="CH42" s="500">
        <v>0</v>
      </c>
      <c r="CI42" s="226">
        <f t="shared" si="30"/>
        <v>0</v>
      </c>
    </row>
    <row r="43" spans="1:88" ht="15.95" customHeight="1" x14ac:dyDescent="0.25">
      <c r="A43" s="692"/>
      <c r="B43" s="120" t="s">
        <v>50</v>
      </c>
      <c r="C43" s="120">
        <v>0</v>
      </c>
      <c r="D43" s="120">
        <v>0</v>
      </c>
      <c r="E43" s="120">
        <v>0</v>
      </c>
      <c r="F43" s="120">
        <v>0</v>
      </c>
      <c r="G43" s="120">
        <v>0</v>
      </c>
      <c r="H43" s="120">
        <v>0</v>
      </c>
      <c r="I43" s="120">
        <v>0</v>
      </c>
      <c r="J43" s="120">
        <v>0</v>
      </c>
      <c r="K43" s="120">
        <v>0</v>
      </c>
      <c r="L43" s="120">
        <v>0</v>
      </c>
      <c r="M43" s="120">
        <v>0</v>
      </c>
      <c r="N43" s="500">
        <v>0</v>
      </c>
      <c r="O43" s="500">
        <v>0</v>
      </c>
      <c r="P43" s="500">
        <v>0</v>
      </c>
      <c r="Q43" s="500">
        <v>0</v>
      </c>
      <c r="R43" s="500">
        <v>0</v>
      </c>
      <c r="S43" s="500">
        <v>0</v>
      </c>
      <c r="T43" s="500">
        <v>0</v>
      </c>
      <c r="U43" s="226">
        <f t="shared" si="27"/>
        <v>0</v>
      </c>
      <c r="W43" s="692"/>
      <c r="X43" s="120" t="s">
        <v>50</v>
      </c>
      <c r="Y43" s="120">
        <v>0</v>
      </c>
      <c r="Z43" s="120">
        <v>0</v>
      </c>
      <c r="AA43" s="120">
        <v>0</v>
      </c>
      <c r="AB43" s="120">
        <v>0</v>
      </c>
      <c r="AC43" s="120">
        <v>0</v>
      </c>
      <c r="AD43" s="120">
        <v>0</v>
      </c>
      <c r="AE43" s="120">
        <v>0</v>
      </c>
      <c r="AF43" s="120">
        <v>0</v>
      </c>
      <c r="AG43" s="120">
        <v>0</v>
      </c>
      <c r="AH43" s="120">
        <v>0</v>
      </c>
      <c r="AI43" s="120">
        <v>0</v>
      </c>
      <c r="AJ43" s="500">
        <v>0</v>
      </c>
      <c r="AK43" s="500">
        <v>0</v>
      </c>
      <c r="AL43" s="500">
        <v>0</v>
      </c>
      <c r="AM43" s="500">
        <v>0</v>
      </c>
      <c r="AN43" s="500">
        <v>0</v>
      </c>
      <c r="AO43" s="500">
        <v>0</v>
      </c>
      <c r="AP43" s="500">
        <v>0</v>
      </c>
      <c r="AQ43" s="226">
        <f t="shared" si="28"/>
        <v>0</v>
      </c>
      <c r="AS43" s="692"/>
      <c r="AT43" s="120" t="s">
        <v>50</v>
      </c>
      <c r="AU43" s="120">
        <v>0</v>
      </c>
      <c r="AV43" s="120">
        <v>0</v>
      </c>
      <c r="AW43" s="120">
        <v>0</v>
      </c>
      <c r="AX43" s="120">
        <v>0</v>
      </c>
      <c r="AY43" s="120">
        <v>0</v>
      </c>
      <c r="AZ43" s="120">
        <v>0</v>
      </c>
      <c r="BA43" s="120">
        <v>0</v>
      </c>
      <c r="BB43" s="120">
        <v>0</v>
      </c>
      <c r="BC43" s="120">
        <v>0</v>
      </c>
      <c r="BD43" s="120">
        <v>0</v>
      </c>
      <c r="BE43" s="120">
        <v>0</v>
      </c>
      <c r="BF43" s="500">
        <v>0</v>
      </c>
      <c r="BG43" s="500">
        <v>0</v>
      </c>
      <c r="BH43" s="500">
        <v>0</v>
      </c>
      <c r="BI43" s="500">
        <v>0</v>
      </c>
      <c r="BJ43" s="500">
        <v>0</v>
      </c>
      <c r="BK43" s="500">
        <v>0</v>
      </c>
      <c r="BL43" s="500">
        <v>0</v>
      </c>
      <c r="BM43" s="226">
        <f t="shared" si="29"/>
        <v>0</v>
      </c>
      <c r="BO43" s="692"/>
      <c r="BP43" s="120" t="s">
        <v>50</v>
      </c>
      <c r="BQ43" s="120">
        <v>0</v>
      </c>
      <c r="BR43" s="120">
        <v>0</v>
      </c>
      <c r="BS43" s="120">
        <v>0</v>
      </c>
      <c r="BT43" s="120">
        <v>0</v>
      </c>
      <c r="BU43" s="120">
        <v>0</v>
      </c>
      <c r="BV43" s="120">
        <v>0</v>
      </c>
      <c r="BW43" s="120">
        <v>0</v>
      </c>
      <c r="BX43" s="120">
        <v>0</v>
      </c>
      <c r="BY43" s="120">
        <v>0</v>
      </c>
      <c r="BZ43" s="120">
        <v>0</v>
      </c>
      <c r="CA43" s="120">
        <v>0</v>
      </c>
      <c r="CB43" s="500">
        <v>0</v>
      </c>
      <c r="CC43" s="500">
        <v>0</v>
      </c>
      <c r="CD43" s="500">
        <v>0</v>
      </c>
      <c r="CE43" s="500">
        <v>0</v>
      </c>
      <c r="CF43" s="500">
        <v>0</v>
      </c>
      <c r="CG43" s="500">
        <v>0</v>
      </c>
      <c r="CH43" s="500">
        <v>0</v>
      </c>
      <c r="CI43" s="226">
        <f t="shared" si="30"/>
        <v>0</v>
      </c>
    </row>
    <row r="44" spans="1:88" ht="15.95" customHeight="1" x14ac:dyDescent="0.25">
      <c r="A44" s="692"/>
      <c r="B44" s="120" t="s">
        <v>49</v>
      </c>
      <c r="C44" s="120">
        <v>0</v>
      </c>
      <c r="D44" s="120">
        <v>0</v>
      </c>
      <c r="E44" s="120">
        <v>0</v>
      </c>
      <c r="F44" s="120">
        <v>0</v>
      </c>
      <c r="G44" s="120">
        <v>0</v>
      </c>
      <c r="H44" s="120">
        <v>0</v>
      </c>
      <c r="I44" s="120">
        <v>0</v>
      </c>
      <c r="J44" s="120">
        <v>0</v>
      </c>
      <c r="K44" s="120">
        <v>0</v>
      </c>
      <c r="L44" s="120">
        <v>0</v>
      </c>
      <c r="M44" s="120">
        <v>0</v>
      </c>
      <c r="N44" s="500">
        <v>0</v>
      </c>
      <c r="O44" s="500">
        <v>0</v>
      </c>
      <c r="P44" s="500">
        <v>0</v>
      </c>
      <c r="Q44" s="500">
        <v>0</v>
      </c>
      <c r="R44" s="500">
        <v>0</v>
      </c>
      <c r="S44" s="500">
        <v>0</v>
      </c>
      <c r="T44" s="500">
        <v>0</v>
      </c>
      <c r="U44" s="226">
        <f t="shared" si="27"/>
        <v>0</v>
      </c>
      <c r="W44" s="692"/>
      <c r="X44" s="120" t="s">
        <v>49</v>
      </c>
      <c r="Y44" s="120">
        <v>0</v>
      </c>
      <c r="Z44" s="120">
        <v>0</v>
      </c>
      <c r="AA44" s="120">
        <v>0</v>
      </c>
      <c r="AB44" s="120">
        <v>0</v>
      </c>
      <c r="AC44" s="120">
        <v>0</v>
      </c>
      <c r="AD44" s="120">
        <v>0</v>
      </c>
      <c r="AE44" s="120">
        <v>0</v>
      </c>
      <c r="AF44" s="120">
        <v>0</v>
      </c>
      <c r="AG44" s="120">
        <v>0</v>
      </c>
      <c r="AH44" s="120">
        <v>0</v>
      </c>
      <c r="AI44" s="120">
        <v>0</v>
      </c>
      <c r="AJ44" s="500">
        <v>0</v>
      </c>
      <c r="AK44" s="500">
        <v>0</v>
      </c>
      <c r="AL44" s="500">
        <v>0</v>
      </c>
      <c r="AM44" s="500">
        <v>0</v>
      </c>
      <c r="AN44" s="500">
        <v>0</v>
      </c>
      <c r="AO44" s="500">
        <v>0</v>
      </c>
      <c r="AP44" s="500">
        <v>0</v>
      </c>
      <c r="AQ44" s="226">
        <f t="shared" si="28"/>
        <v>0</v>
      </c>
      <c r="AS44" s="692"/>
      <c r="AT44" s="120" t="s">
        <v>49</v>
      </c>
      <c r="AU44" s="120">
        <v>0</v>
      </c>
      <c r="AV44" s="120">
        <v>0</v>
      </c>
      <c r="AW44" s="120">
        <v>0</v>
      </c>
      <c r="AX44" s="120">
        <v>0</v>
      </c>
      <c r="AY44" s="120">
        <v>0</v>
      </c>
      <c r="AZ44" s="120">
        <v>0</v>
      </c>
      <c r="BA44" s="120">
        <v>0</v>
      </c>
      <c r="BB44" s="120">
        <v>0</v>
      </c>
      <c r="BC44" s="120">
        <v>0</v>
      </c>
      <c r="BD44" s="120">
        <v>0</v>
      </c>
      <c r="BE44" s="120">
        <v>0</v>
      </c>
      <c r="BF44" s="500">
        <v>0</v>
      </c>
      <c r="BG44" s="500">
        <v>0</v>
      </c>
      <c r="BH44" s="500">
        <v>0</v>
      </c>
      <c r="BI44" s="500">
        <v>0</v>
      </c>
      <c r="BJ44" s="500">
        <v>0</v>
      </c>
      <c r="BK44" s="500">
        <v>0</v>
      </c>
      <c r="BL44" s="500">
        <v>0</v>
      </c>
      <c r="BM44" s="226">
        <f t="shared" si="29"/>
        <v>0</v>
      </c>
      <c r="BO44" s="692"/>
      <c r="BP44" s="120" t="s">
        <v>49</v>
      </c>
      <c r="BQ44" s="120">
        <v>0</v>
      </c>
      <c r="BR44" s="120">
        <v>0</v>
      </c>
      <c r="BS44" s="120">
        <v>0</v>
      </c>
      <c r="BT44" s="120">
        <v>0</v>
      </c>
      <c r="BU44" s="120">
        <v>0</v>
      </c>
      <c r="BV44" s="120">
        <v>0</v>
      </c>
      <c r="BW44" s="120">
        <v>0</v>
      </c>
      <c r="BX44" s="120">
        <v>0</v>
      </c>
      <c r="BY44" s="120">
        <v>0</v>
      </c>
      <c r="BZ44" s="120">
        <v>0</v>
      </c>
      <c r="CA44" s="120">
        <v>0</v>
      </c>
      <c r="CB44" s="500">
        <v>0</v>
      </c>
      <c r="CC44" s="500">
        <v>0</v>
      </c>
      <c r="CD44" s="500">
        <v>0</v>
      </c>
      <c r="CE44" s="500">
        <v>0</v>
      </c>
      <c r="CF44" s="500">
        <v>0</v>
      </c>
      <c r="CG44" s="500">
        <v>0</v>
      </c>
      <c r="CH44" s="500">
        <v>0</v>
      </c>
      <c r="CI44" s="226">
        <f t="shared" si="30"/>
        <v>0</v>
      </c>
    </row>
    <row r="45" spans="1:88" ht="15.95" customHeight="1" x14ac:dyDescent="0.25">
      <c r="A45" s="692"/>
      <c r="B45" s="120" t="s">
        <v>48</v>
      </c>
      <c r="C45" s="120">
        <v>0</v>
      </c>
      <c r="D45" s="120">
        <v>0</v>
      </c>
      <c r="E45" s="120">
        <v>0</v>
      </c>
      <c r="F45" s="120">
        <v>0</v>
      </c>
      <c r="G45" s="120">
        <v>0</v>
      </c>
      <c r="H45" s="120">
        <v>0</v>
      </c>
      <c r="I45" s="120">
        <v>0</v>
      </c>
      <c r="J45" s="120">
        <v>0</v>
      </c>
      <c r="K45" s="120">
        <v>0</v>
      </c>
      <c r="L45" s="120">
        <v>0</v>
      </c>
      <c r="M45" s="120">
        <v>0</v>
      </c>
      <c r="N45" s="500">
        <v>0</v>
      </c>
      <c r="O45" s="500">
        <v>0</v>
      </c>
      <c r="P45" s="500">
        <v>0</v>
      </c>
      <c r="Q45" s="500">
        <v>0</v>
      </c>
      <c r="R45" s="500">
        <v>0</v>
      </c>
      <c r="S45" s="500">
        <v>0</v>
      </c>
      <c r="T45" s="500">
        <v>0</v>
      </c>
      <c r="U45" s="226">
        <f t="shared" si="27"/>
        <v>0</v>
      </c>
      <c r="W45" s="692"/>
      <c r="X45" s="120" t="s">
        <v>48</v>
      </c>
      <c r="Y45" s="120">
        <v>0</v>
      </c>
      <c r="Z45" s="120">
        <v>0</v>
      </c>
      <c r="AA45" s="120">
        <v>0</v>
      </c>
      <c r="AB45" s="120">
        <v>0</v>
      </c>
      <c r="AC45" s="120">
        <v>0</v>
      </c>
      <c r="AD45" s="120">
        <v>0</v>
      </c>
      <c r="AE45" s="120">
        <v>0</v>
      </c>
      <c r="AF45" s="120">
        <v>0</v>
      </c>
      <c r="AG45" s="120">
        <v>0</v>
      </c>
      <c r="AH45" s="120">
        <v>0</v>
      </c>
      <c r="AI45" s="120">
        <v>0</v>
      </c>
      <c r="AJ45" s="500">
        <v>0</v>
      </c>
      <c r="AK45" s="500">
        <v>0</v>
      </c>
      <c r="AL45" s="500">
        <v>0</v>
      </c>
      <c r="AM45" s="500">
        <v>0</v>
      </c>
      <c r="AN45" s="500">
        <v>0</v>
      </c>
      <c r="AO45" s="500">
        <v>0</v>
      </c>
      <c r="AP45" s="500">
        <v>0</v>
      </c>
      <c r="AQ45" s="226">
        <f t="shared" si="28"/>
        <v>0</v>
      </c>
      <c r="AS45" s="692"/>
      <c r="AT45" s="120" t="s">
        <v>48</v>
      </c>
      <c r="AU45" s="120">
        <v>0</v>
      </c>
      <c r="AV45" s="120">
        <v>0</v>
      </c>
      <c r="AW45" s="120">
        <v>0</v>
      </c>
      <c r="AX45" s="120">
        <v>0</v>
      </c>
      <c r="AY45" s="120">
        <v>0</v>
      </c>
      <c r="AZ45" s="120">
        <v>0</v>
      </c>
      <c r="BA45" s="120">
        <v>0</v>
      </c>
      <c r="BB45" s="120">
        <v>0</v>
      </c>
      <c r="BC45" s="120">
        <v>0</v>
      </c>
      <c r="BD45" s="120">
        <v>0</v>
      </c>
      <c r="BE45" s="120">
        <v>0</v>
      </c>
      <c r="BF45" s="500">
        <v>0</v>
      </c>
      <c r="BG45" s="500">
        <v>0</v>
      </c>
      <c r="BH45" s="500">
        <v>0</v>
      </c>
      <c r="BI45" s="500">
        <v>0</v>
      </c>
      <c r="BJ45" s="500">
        <v>0</v>
      </c>
      <c r="BK45" s="500">
        <v>0</v>
      </c>
      <c r="BL45" s="500">
        <v>0</v>
      </c>
      <c r="BM45" s="226">
        <f t="shared" si="29"/>
        <v>0</v>
      </c>
      <c r="BO45" s="692"/>
      <c r="BP45" s="120" t="s">
        <v>48</v>
      </c>
      <c r="BQ45" s="120">
        <v>0</v>
      </c>
      <c r="BR45" s="120">
        <v>0</v>
      </c>
      <c r="BS45" s="120">
        <v>0</v>
      </c>
      <c r="BT45" s="120">
        <v>0</v>
      </c>
      <c r="BU45" s="120">
        <v>0</v>
      </c>
      <c r="BV45" s="120">
        <v>0</v>
      </c>
      <c r="BW45" s="120">
        <v>0</v>
      </c>
      <c r="BX45" s="120">
        <v>0</v>
      </c>
      <c r="BY45" s="120">
        <v>0</v>
      </c>
      <c r="BZ45" s="120">
        <v>0</v>
      </c>
      <c r="CA45" s="120">
        <v>0</v>
      </c>
      <c r="CB45" s="500">
        <v>0</v>
      </c>
      <c r="CC45" s="500">
        <v>0</v>
      </c>
      <c r="CD45" s="500">
        <v>0</v>
      </c>
      <c r="CE45" s="500">
        <v>0</v>
      </c>
      <c r="CF45" s="500">
        <v>0</v>
      </c>
      <c r="CG45" s="500">
        <v>0</v>
      </c>
      <c r="CH45" s="500">
        <v>0</v>
      </c>
      <c r="CI45" s="226">
        <f t="shared" si="30"/>
        <v>0</v>
      </c>
    </row>
    <row r="46" spans="1:88" ht="15.95" customHeight="1" x14ac:dyDescent="0.25">
      <c r="A46" s="692"/>
      <c r="B46" s="120" t="s">
        <v>47</v>
      </c>
      <c r="C46" s="120">
        <v>0</v>
      </c>
      <c r="D46" s="120">
        <v>0</v>
      </c>
      <c r="E46" s="120">
        <v>0</v>
      </c>
      <c r="F46" s="120">
        <v>0</v>
      </c>
      <c r="G46" s="120">
        <v>0</v>
      </c>
      <c r="H46" s="120">
        <v>0</v>
      </c>
      <c r="I46" s="120">
        <v>0</v>
      </c>
      <c r="J46" s="120">
        <v>0</v>
      </c>
      <c r="K46" s="120">
        <v>0</v>
      </c>
      <c r="L46" s="120">
        <v>0</v>
      </c>
      <c r="M46" s="120">
        <v>0</v>
      </c>
      <c r="N46" s="500">
        <v>0</v>
      </c>
      <c r="O46" s="500">
        <v>0</v>
      </c>
      <c r="P46" s="500">
        <v>0</v>
      </c>
      <c r="Q46" s="500">
        <v>0</v>
      </c>
      <c r="R46" s="500">
        <v>0</v>
      </c>
      <c r="S46" s="500">
        <v>0</v>
      </c>
      <c r="T46" s="500">
        <v>0</v>
      </c>
      <c r="U46" s="226">
        <f t="shared" si="27"/>
        <v>0</v>
      </c>
      <c r="W46" s="692"/>
      <c r="X46" s="120" t="s">
        <v>47</v>
      </c>
      <c r="Y46" s="120">
        <v>0</v>
      </c>
      <c r="Z46" s="120">
        <v>0</v>
      </c>
      <c r="AA46" s="120">
        <v>0</v>
      </c>
      <c r="AB46" s="120">
        <v>0</v>
      </c>
      <c r="AC46" s="120">
        <v>0</v>
      </c>
      <c r="AD46" s="120">
        <v>0</v>
      </c>
      <c r="AE46" s="120">
        <v>0</v>
      </c>
      <c r="AF46" s="120">
        <v>0</v>
      </c>
      <c r="AG46" s="120">
        <v>0</v>
      </c>
      <c r="AH46" s="120">
        <v>0</v>
      </c>
      <c r="AI46" s="120">
        <v>0</v>
      </c>
      <c r="AJ46" s="500">
        <v>0</v>
      </c>
      <c r="AK46" s="500">
        <v>0</v>
      </c>
      <c r="AL46" s="500">
        <v>0</v>
      </c>
      <c r="AM46" s="500">
        <v>0</v>
      </c>
      <c r="AN46" s="500">
        <v>0</v>
      </c>
      <c r="AO46" s="500">
        <v>0</v>
      </c>
      <c r="AP46" s="500">
        <v>0</v>
      </c>
      <c r="AQ46" s="226">
        <f t="shared" si="28"/>
        <v>0</v>
      </c>
      <c r="AS46" s="692"/>
      <c r="AT46" s="120" t="s">
        <v>47</v>
      </c>
      <c r="AU46" s="120">
        <v>0</v>
      </c>
      <c r="AV46" s="120">
        <v>0</v>
      </c>
      <c r="AW46" s="120">
        <v>0</v>
      </c>
      <c r="AX46" s="120">
        <v>0</v>
      </c>
      <c r="AY46" s="120">
        <v>0</v>
      </c>
      <c r="AZ46" s="120">
        <v>0</v>
      </c>
      <c r="BA46" s="120">
        <v>0</v>
      </c>
      <c r="BB46" s="120">
        <v>0</v>
      </c>
      <c r="BC46" s="120">
        <v>0</v>
      </c>
      <c r="BD46" s="120">
        <v>0</v>
      </c>
      <c r="BE46" s="120">
        <v>0</v>
      </c>
      <c r="BF46" s="500">
        <v>0</v>
      </c>
      <c r="BG46" s="500">
        <v>0</v>
      </c>
      <c r="BH46" s="500">
        <v>0</v>
      </c>
      <c r="BI46" s="500">
        <v>0</v>
      </c>
      <c r="BJ46" s="500">
        <v>0</v>
      </c>
      <c r="BK46" s="500">
        <v>0</v>
      </c>
      <c r="BL46" s="500">
        <v>0</v>
      </c>
      <c r="BM46" s="226">
        <f t="shared" si="29"/>
        <v>0</v>
      </c>
      <c r="BO46" s="692"/>
      <c r="BP46" s="120" t="s">
        <v>47</v>
      </c>
      <c r="BQ46" s="120">
        <v>0</v>
      </c>
      <c r="BR46" s="120">
        <v>0</v>
      </c>
      <c r="BS46" s="120">
        <v>0</v>
      </c>
      <c r="BT46" s="120">
        <v>0</v>
      </c>
      <c r="BU46" s="120">
        <v>0</v>
      </c>
      <c r="BV46" s="120">
        <v>0</v>
      </c>
      <c r="BW46" s="120">
        <v>0</v>
      </c>
      <c r="BX46" s="120">
        <v>0</v>
      </c>
      <c r="BY46" s="120">
        <v>0</v>
      </c>
      <c r="BZ46" s="120">
        <v>0</v>
      </c>
      <c r="CA46" s="120">
        <v>0</v>
      </c>
      <c r="CB46" s="500">
        <v>0</v>
      </c>
      <c r="CC46" s="500">
        <v>0</v>
      </c>
      <c r="CD46" s="500">
        <v>0</v>
      </c>
      <c r="CE46" s="500">
        <v>0</v>
      </c>
      <c r="CF46" s="500">
        <v>0</v>
      </c>
      <c r="CG46" s="500">
        <v>0</v>
      </c>
      <c r="CH46" s="500">
        <v>0</v>
      </c>
      <c r="CI46" s="226">
        <f t="shared" si="30"/>
        <v>0</v>
      </c>
    </row>
    <row r="47" spans="1:88" ht="15.95" customHeight="1" x14ac:dyDescent="0.25">
      <c r="A47" s="692"/>
      <c r="B47" s="120" t="s">
        <v>46</v>
      </c>
      <c r="C47" s="120">
        <v>0</v>
      </c>
      <c r="D47" s="120">
        <v>0</v>
      </c>
      <c r="E47" s="120">
        <v>0</v>
      </c>
      <c r="F47" s="120">
        <v>0</v>
      </c>
      <c r="G47" s="120">
        <v>0</v>
      </c>
      <c r="H47" s="120">
        <v>0</v>
      </c>
      <c r="I47" s="120">
        <v>0</v>
      </c>
      <c r="J47" s="120">
        <v>0</v>
      </c>
      <c r="K47" s="120">
        <v>0</v>
      </c>
      <c r="L47" s="120">
        <v>0</v>
      </c>
      <c r="M47" s="120">
        <v>0</v>
      </c>
      <c r="N47" s="500">
        <v>0</v>
      </c>
      <c r="O47" s="500">
        <v>0</v>
      </c>
      <c r="P47" s="500">
        <v>0</v>
      </c>
      <c r="Q47" s="500">
        <v>0</v>
      </c>
      <c r="R47" s="500">
        <v>0</v>
      </c>
      <c r="S47" s="500">
        <v>0</v>
      </c>
      <c r="T47" s="500">
        <v>0</v>
      </c>
      <c r="U47" s="226">
        <f t="shared" si="27"/>
        <v>0</v>
      </c>
      <c r="W47" s="692"/>
      <c r="X47" s="120" t="s">
        <v>46</v>
      </c>
      <c r="Y47" s="120">
        <v>0</v>
      </c>
      <c r="Z47" s="120">
        <v>0</v>
      </c>
      <c r="AA47" s="120">
        <v>0</v>
      </c>
      <c r="AB47" s="120">
        <v>0</v>
      </c>
      <c r="AC47" s="120">
        <v>0</v>
      </c>
      <c r="AD47" s="120">
        <v>0</v>
      </c>
      <c r="AE47" s="120">
        <v>0</v>
      </c>
      <c r="AF47" s="120">
        <v>0</v>
      </c>
      <c r="AG47" s="120">
        <v>0</v>
      </c>
      <c r="AH47" s="120">
        <v>0</v>
      </c>
      <c r="AI47" s="120">
        <v>0</v>
      </c>
      <c r="AJ47" s="500">
        <v>0</v>
      </c>
      <c r="AK47" s="500">
        <v>0</v>
      </c>
      <c r="AL47" s="500">
        <v>0</v>
      </c>
      <c r="AM47" s="500">
        <v>0</v>
      </c>
      <c r="AN47" s="500">
        <v>0</v>
      </c>
      <c r="AO47" s="500">
        <v>0</v>
      </c>
      <c r="AP47" s="500">
        <v>0</v>
      </c>
      <c r="AQ47" s="226">
        <f t="shared" si="28"/>
        <v>0</v>
      </c>
      <c r="AS47" s="692"/>
      <c r="AT47" s="120" t="s">
        <v>46</v>
      </c>
      <c r="AU47" s="120">
        <v>0</v>
      </c>
      <c r="AV47" s="120">
        <v>0</v>
      </c>
      <c r="AW47" s="120">
        <v>0</v>
      </c>
      <c r="AX47" s="120">
        <v>0</v>
      </c>
      <c r="AY47" s="120">
        <v>0</v>
      </c>
      <c r="AZ47" s="120">
        <v>0</v>
      </c>
      <c r="BA47" s="120">
        <v>0</v>
      </c>
      <c r="BB47" s="120">
        <v>0</v>
      </c>
      <c r="BC47" s="120">
        <v>0</v>
      </c>
      <c r="BD47" s="120">
        <v>0</v>
      </c>
      <c r="BE47" s="120">
        <v>0</v>
      </c>
      <c r="BF47" s="500">
        <v>0</v>
      </c>
      <c r="BG47" s="500">
        <v>0</v>
      </c>
      <c r="BH47" s="500">
        <v>0</v>
      </c>
      <c r="BI47" s="500">
        <v>0</v>
      </c>
      <c r="BJ47" s="500">
        <v>0</v>
      </c>
      <c r="BK47" s="500">
        <v>0</v>
      </c>
      <c r="BL47" s="500">
        <v>0</v>
      </c>
      <c r="BM47" s="226">
        <f t="shared" si="29"/>
        <v>0</v>
      </c>
      <c r="BO47" s="692"/>
      <c r="BP47" s="120" t="s">
        <v>46</v>
      </c>
      <c r="BQ47" s="120">
        <v>0</v>
      </c>
      <c r="BR47" s="120">
        <v>0</v>
      </c>
      <c r="BS47" s="120">
        <v>0</v>
      </c>
      <c r="BT47" s="120">
        <v>0</v>
      </c>
      <c r="BU47" s="120">
        <v>0</v>
      </c>
      <c r="BV47" s="120">
        <v>0</v>
      </c>
      <c r="BW47" s="120">
        <v>0</v>
      </c>
      <c r="BX47" s="120">
        <v>0</v>
      </c>
      <c r="BY47" s="120">
        <v>0</v>
      </c>
      <c r="BZ47" s="120">
        <v>0</v>
      </c>
      <c r="CA47" s="120">
        <v>0</v>
      </c>
      <c r="CB47" s="500">
        <v>0</v>
      </c>
      <c r="CC47" s="500">
        <v>0</v>
      </c>
      <c r="CD47" s="500">
        <v>0</v>
      </c>
      <c r="CE47" s="500">
        <v>0</v>
      </c>
      <c r="CF47" s="500">
        <v>0</v>
      </c>
      <c r="CG47" s="500">
        <v>0</v>
      </c>
      <c r="CH47" s="500">
        <v>0</v>
      </c>
      <c r="CI47" s="226">
        <f t="shared" si="30"/>
        <v>0</v>
      </c>
    </row>
    <row r="48" spans="1:88" ht="15.95" customHeight="1" thickBot="1" x14ac:dyDescent="0.3">
      <c r="A48" s="693"/>
      <c r="B48" s="120" t="s">
        <v>45</v>
      </c>
      <c r="C48" s="120">
        <v>0</v>
      </c>
      <c r="D48" s="120">
        <v>0</v>
      </c>
      <c r="E48" s="120">
        <v>0</v>
      </c>
      <c r="F48" s="120">
        <v>0</v>
      </c>
      <c r="G48" s="120">
        <v>0</v>
      </c>
      <c r="H48" s="120">
        <v>0</v>
      </c>
      <c r="I48" s="120">
        <v>0</v>
      </c>
      <c r="J48" s="120">
        <v>0</v>
      </c>
      <c r="K48" s="120">
        <v>0</v>
      </c>
      <c r="L48" s="120">
        <v>0</v>
      </c>
      <c r="M48" s="120">
        <v>0</v>
      </c>
      <c r="N48" s="500">
        <v>0</v>
      </c>
      <c r="O48" s="500">
        <v>0</v>
      </c>
      <c r="P48" s="500">
        <v>0</v>
      </c>
      <c r="Q48" s="500">
        <v>0</v>
      </c>
      <c r="R48" s="500">
        <v>0</v>
      </c>
      <c r="S48" s="500">
        <v>0</v>
      </c>
      <c r="T48" s="500">
        <v>0</v>
      </c>
      <c r="U48" s="226">
        <f t="shared" si="27"/>
        <v>0</v>
      </c>
      <c r="V48" s="407">
        <f>SUM(U36:U48)</f>
        <v>0</v>
      </c>
      <c r="W48" s="693"/>
      <c r="X48" s="120" t="s">
        <v>45</v>
      </c>
      <c r="Y48" s="120">
        <v>0</v>
      </c>
      <c r="Z48" s="120">
        <v>0</v>
      </c>
      <c r="AA48" s="120">
        <v>0</v>
      </c>
      <c r="AB48" s="120">
        <v>0</v>
      </c>
      <c r="AC48" s="120">
        <v>0</v>
      </c>
      <c r="AD48" s="120">
        <v>0</v>
      </c>
      <c r="AE48" s="120">
        <v>0</v>
      </c>
      <c r="AF48" s="120">
        <v>0</v>
      </c>
      <c r="AG48" s="120">
        <v>0</v>
      </c>
      <c r="AH48" s="120">
        <v>0</v>
      </c>
      <c r="AI48" s="120">
        <v>0</v>
      </c>
      <c r="AJ48" s="500">
        <v>0</v>
      </c>
      <c r="AK48" s="500">
        <v>0</v>
      </c>
      <c r="AL48" s="500">
        <v>0</v>
      </c>
      <c r="AM48" s="500">
        <v>0</v>
      </c>
      <c r="AN48" s="500">
        <v>0</v>
      </c>
      <c r="AO48" s="500">
        <v>0</v>
      </c>
      <c r="AP48" s="500">
        <v>0</v>
      </c>
      <c r="AQ48" s="226">
        <f t="shared" si="28"/>
        <v>0</v>
      </c>
      <c r="AR48" s="407">
        <f>SUM(AQ36:AQ48)</f>
        <v>0</v>
      </c>
      <c r="AS48" s="693"/>
      <c r="AT48" s="120" t="s">
        <v>45</v>
      </c>
      <c r="AU48" s="120">
        <v>0</v>
      </c>
      <c r="AV48" s="120">
        <v>0</v>
      </c>
      <c r="AW48" s="120">
        <v>0</v>
      </c>
      <c r="AX48" s="120">
        <v>0</v>
      </c>
      <c r="AY48" s="120">
        <v>0</v>
      </c>
      <c r="AZ48" s="120">
        <v>0</v>
      </c>
      <c r="BA48" s="120">
        <v>0</v>
      </c>
      <c r="BB48" s="120">
        <v>0</v>
      </c>
      <c r="BC48" s="120">
        <v>0</v>
      </c>
      <c r="BD48" s="120">
        <v>0</v>
      </c>
      <c r="BE48" s="120">
        <v>0</v>
      </c>
      <c r="BF48" s="500">
        <v>0</v>
      </c>
      <c r="BG48" s="500">
        <v>0</v>
      </c>
      <c r="BH48" s="500">
        <v>0</v>
      </c>
      <c r="BI48" s="500">
        <v>0</v>
      </c>
      <c r="BJ48" s="500">
        <v>0</v>
      </c>
      <c r="BK48" s="500">
        <v>0</v>
      </c>
      <c r="BL48" s="500">
        <v>0</v>
      </c>
      <c r="BM48" s="226">
        <f t="shared" si="29"/>
        <v>0</v>
      </c>
      <c r="BN48" s="407">
        <f>SUM(BM36:BM48)</f>
        <v>0</v>
      </c>
      <c r="BO48" s="693"/>
      <c r="BP48" s="120" t="s">
        <v>45</v>
      </c>
      <c r="BQ48" s="120">
        <v>0</v>
      </c>
      <c r="BR48" s="120">
        <v>0</v>
      </c>
      <c r="BS48" s="120">
        <v>0</v>
      </c>
      <c r="BT48" s="120">
        <v>0</v>
      </c>
      <c r="BU48" s="120">
        <v>0</v>
      </c>
      <c r="BV48" s="120">
        <v>0</v>
      </c>
      <c r="BW48" s="120">
        <v>0</v>
      </c>
      <c r="BX48" s="120">
        <v>0</v>
      </c>
      <c r="BY48" s="120">
        <v>0</v>
      </c>
      <c r="BZ48" s="120">
        <v>0</v>
      </c>
      <c r="CA48" s="120">
        <v>0</v>
      </c>
      <c r="CB48" s="500">
        <v>0</v>
      </c>
      <c r="CC48" s="500">
        <v>0</v>
      </c>
      <c r="CD48" s="500">
        <v>0</v>
      </c>
      <c r="CE48" s="500">
        <v>0</v>
      </c>
      <c r="CF48" s="500">
        <v>0</v>
      </c>
      <c r="CG48" s="500">
        <v>0</v>
      </c>
      <c r="CH48" s="500">
        <v>0</v>
      </c>
      <c r="CI48" s="226">
        <f t="shared" si="30"/>
        <v>0</v>
      </c>
      <c r="CJ48" s="407">
        <f>SUM(CI36:CI48)</f>
        <v>0</v>
      </c>
    </row>
    <row r="49" spans="1:88" ht="15.95" customHeight="1" thickBot="1" x14ac:dyDescent="0.3">
      <c r="A49" s="56"/>
      <c r="B49" s="198" t="s">
        <v>41</v>
      </c>
      <c r="C49" s="199">
        <f>SUM(C36:C48)</f>
        <v>0</v>
      </c>
      <c r="D49" s="199">
        <f t="shared" ref="D49:T49" si="31">SUM(D36:D48)</f>
        <v>0</v>
      </c>
      <c r="E49" s="199">
        <f t="shared" si="31"/>
        <v>0</v>
      </c>
      <c r="F49" s="199">
        <f t="shared" si="31"/>
        <v>0</v>
      </c>
      <c r="G49" s="199">
        <f t="shared" si="31"/>
        <v>0</v>
      </c>
      <c r="H49" s="199">
        <f t="shared" si="31"/>
        <v>0</v>
      </c>
      <c r="I49" s="199">
        <f t="shared" si="31"/>
        <v>0</v>
      </c>
      <c r="J49" s="199">
        <f t="shared" si="31"/>
        <v>0</v>
      </c>
      <c r="K49" s="199">
        <f t="shared" si="31"/>
        <v>0</v>
      </c>
      <c r="L49" s="199">
        <f t="shared" si="31"/>
        <v>0</v>
      </c>
      <c r="M49" s="199">
        <f t="shared" si="31"/>
        <v>0</v>
      </c>
      <c r="N49" s="199">
        <f t="shared" si="31"/>
        <v>0</v>
      </c>
      <c r="O49" s="199">
        <f t="shared" si="31"/>
        <v>0</v>
      </c>
      <c r="P49" s="199">
        <f t="shared" si="31"/>
        <v>0</v>
      </c>
      <c r="Q49" s="199">
        <f t="shared" si="31"/>
        <v>0</v>
      </c>
      <c r="R49" s="199">
        <f t="shared" si="31"/>
        <v>0</v>
      </c>
      <c r="S49" s="199">
        <f t="shared" si="31"/>
        <v>0</v>
      </c>
      <c r="T49" s="199">
        <f t="shared" si="31"/>
        <v>0</v>
      </c>
      <c r="U49" s="516">
        <f t="shared" si="27"/>
        <v>0</v>
      </c>
      <c r="V49" s="396" t="str">
        <f>IF(U49=V48,"ok","ERROR")</f>
        <v>ok</v>
      </c>
      <c r="W49" s="56"/>
      <c r="X49" s="198" t="s">
        <v>41</v>
      </c>
      <c r="Y49" s="199">
        <f>SUM(Y36:Y48)</f>
        <v>0</v>
      </c>
      <c r="Z49" s="199">
        <f t="shared" ref="Z49:AP49" si="32">SUM(Z36:Z48)</f>
        <v>0</v>
      </c>
      <c r="AA49" s="199">
        <f t="shared" si="32"/>
        <v>0</v>
      </c>
      <c r="AB49" s="199">
        <f t="shared" si="32"/>
        <v>0</v>
      </c>
      <c r="AC49" s="199">
        <f t="shared" si="32"/>
        <v>0</v>
      </c>
      <c r="AD49" s="199">
        <f t="shared" si="32"/>
        <v>0</v>
      </c>
      <c r="AE49" s="199">
        <f t="shared" si="32"/>
        <v>0</v>
      </c>
      <c r="AF49" s="199">
        <f t="shared" si="32"/>
        <v>0</v>
      </c>
      <c r="AG49" s="199">
        <f t="shared" si="32"/>
        <v>0</v>
      </c>
      <c r="AH49" s="199">
        <f t="shared" si="32"/>
        <v>0</v>
      </c>
      <c r="AI49" s="199">
        <f t="shared" si="32"/>
        <v>0</v>
      </c>
      <c r="AJ49" s="199">
        <f t="shared" si="32"/>
        <v>0</v>
      </c>
      <c r="AK49" s="199">
        <f t="shared" si="32"/>
        <v>0</v>
      </c>
      <c r="AL49" s="199">
        <f t="shared" si="32"/>
        <v>0</v>
      </c>
      <c r="AM49" s="199">
        <f t="shared" si="32"/>
        <v>0</v>
      </c>
      <c r="AN49" s="199">
        <f t="shared" si="32"/>
        <v>0</v>
      </c>
      <c r="AO49" s="199">
        <f t="shared" si="32"/>
        <v>0</v>
      </c>
      <c r="AP49" s="199">
        <f t="shared" si="32"/>
        <v>0</v>
      </c>
      <c r="AQ49" s="516">
        <f t="shared" si="28"/>
        <v>0</v>
      </c>
      <c r="AR49" s="396" t="str">
        <f>IF(AQ49=AR48,"ok","ERROR")</f>
        <v>ok</v>
      </c>
      <c r="AS49" s="56"/>
      <c r="AT49" s="198" t="s">
        <v>41</v>
      </c>
      <c r="AU49" s="199">
        <f>SUM(AU36:AU48)</f>
        <v>0</v>
      </c>
      <c r="AV49" s="199">
        <f t="shared" ref="AV49:BL49" si="33">SUM(AV36:AV48)</f>
        <v>0</v>
      </c>
      <c r="AW49" s="199">
        <f t="shared" si="33"/>
        <v>0</v>
      </c>
      <c r="AX49" s="199">
        <f t="shared" si="33"/>
        <v>0</v>
      </c>
      <c r="AY49" s="199">
        <f t="shared" si="33"/>
        <v>0</v>
      </c>
      <c r="AZ49" s="199">
        <f t="shared" si="33"/>
        <v>0</v>
      </c>
      <c r="BA49" s="199">
        <f t="shared" si="33"/>
        <v>0</v>
      </c>
      <c r="BB49" s="199">
        <f t="shared" si="33"/>
        <v>0</v>
      </c>
      <c r="BC49" s="199">
        <f t="shared" si="33"/>
        <v>0</v>
      </c>
      <c r="BD49" s="199">
        <f t="shared" si="33"/>
        <v>0</v>
      </c>
      <c r="BE49" s="199">
        <f t="shared" si="33"/>
        <v>0</v>
      </c>
      <c r="BF49" s="199">
        <f t="shared" si="33"/>
        <v>0</v>
      </c>
      <c r="BG49" s="199">
        <f t="shared" si="33"/>
        <v>0</v>
      </c>
      <c r="BH49" s="199">
        <f t="shared" si="33"/>
        <v>0</v>
      </c>
      <c r="BI49" s="199">
        <f t="shared" si="33"/>
        <v>0</v>
      </c>
      <c r="BJ49" s="199">
        <f t="shared" si="33"/>
        <v>0</v>
      </c>
      <c r="BK49" s="199">
        <f t="shared" si="33"/>
        <v>0</v>
      </c>
      <c r="BL49" s="199">
        <f t="shared" si="33"/>
        <v>0</v>
      </c>
      <c r="BM49" s="516">
        <f t="shared" si="29"/>
        <v>0</v>
      </c>
      <c r="BN49" s="396" t="str">
        <f>IF(BM49=BN48,"ok","ERROR")</f>
        <v>ok</v>
      </c>
      <c r="BO49" s="56"/>
      <c r="BP49" s="198" t="s">
        <v>41</v>
      </c>
      <c r="BQ49" s="199">
        <f>SUM(BQ36:BQ48)</f>
        <v>0</v>
      </c>
      <c r="BR49" s="199">
        <f t="shared" ref="BR49:CH49" si="34">SUM(BR36:BR48)</f>
        <v>0</v>
      </c>
      <c r="BS49" s="199">
        <f t="shared" si="34"/>
        <v>0</v>
      </c>
      <c r="BT49" s="199">
        <f t="shared" si="34"/>
        <v>0</v>
      </c>
      <c r="BU49" s="199">
        <f t="shared" si="34"/>
        <v>0</v>
      </c>
      <c r="BV49" s="199">
        <f t="shared" si="34"/>
        <v>0</v>
      </c>
      <c r="BW49" s="199">
        <f t="shared" si="34"/>
        <v>0</v>
      </c>
      <c r="BX49" s="199">
        <f t="shared" si="34"/>
        <v>0</v>
      </c>
      <c r="BY49" s="199">
        <f t="shared" si="34"/>
        <v>0</v>
      </c>
      <c r="BZ49" s="199">
        <f t="shared" si="34"/>
        <v>0</v>
      </c>
      <c r="CA49" s="199">
        <f t="shared" si="34"/>
        <v>0</v>
      </c>
      <c r="CB49" s="199">
        <f t="shared" si="34"/>
        <v>0</v>
      </c>
      <c r="CC49" s="199">
        <f t="shared" si="34"/>
        <v>0</v>
      </c>
      <c r="CD49" s="199">
        <f t="shared" si="34"/>
        <v>0</v>
      </c>
      <c r="CE49" s="199">
        <f t="shared" si="34"/>
        <v>0</v>
      </c>
      <c r="CF49" s="199">
        <f t="shared" si="34"/>
        <v>0</v>
      </c>
      <c r="CG49" s="199">
        <f t="shared" si="34"/>
        <v>0</v>
      </c>
      <c r="CH49" s="199">
        <f t="shared" si="34"/>
        <v>0</v>
      </c>
      <c r="CI49" s="516">
        <f t="shared" si="30"/>
        <v>0</v>
      </c>
      <c r="CJ49" s="396" t="str">
        <f>IF(CI49=CJ48,"ok","ERROR")</f>
        <v>ok</v>
      </c>
    </row>
    <row r="50" spans="1:88" ht="15.95" customHeight="1" thickBot="1" x14ac:dyDescent="0.3">
      <c r="A50" s="56"/>
      <c r="W50" s="56"/>
      <c r="AS50" s="56"/>
      <c r="BO50" s="56"/>
    </row>
    <row r="51" spans="1:88" ht="15.95" customHeight="1" thickBot="1" x14ac:dyDescent="0.3">
      <c r="A51" s="56"/>
      <c r="B51" s="193" t="s">
        <v>34</v>
      </c>
      <c r="C51" s="375">
        <f>C$3</f>
        <v>45658</v>
      </c>
      <c r="D51" s="375">
        <f t="shared" ref="D51:T51" si="35">D$3</f>
        <v>45689</v>
      </c>
      <c r="E51" s="375">
        <f t="shared" si="35"/>
        <v>45717</v>
      </c>
      <c r="F51" s="375">
        <f t="shared" si="35"/>
        <v>45748</v>
      </c>
      <c r="G51" s="375">
        <f t="shared" si="35"/>
        <v>45778</v>
      </c>
      <c r="H51" s="375">
        <f t="shared" si="35"/>
        <v>45809</v>
      </c>
      <c r="I51" s="375">
        <f t="shared" si="35"/>
        <v>45839</v>
      </c>
      <c r="J51" s="375">
        <f t="shared" si="35"/>
        <v>45870</v>
      </c>
      <c r="K51" s="375">
        <f t="shared" si="35"/>
        <v>45901</v>
      </c>
      <c r="L51" s="375">
        <f t="shared" si="35"/>
        <v>45931</v>
      </c>
      <c r="M51" s="375">
        <f t="shared" si="35"/>
        <v>45962</v>
      </c>
      <c r="N51" s="376">
        <f t="shared" si="35"/>
        <v>45992</v>
      </c>
      <c r="O51" s="376">
        <f t="shared" si="35"/>
        <v>46023</v>
      </c>
      <c r="P51" s="376">
        <f t="shared" si="35"/>
        <v>46054</v>
      </c>
      <c r="Q51" s="376">
        <f t="shared" si="35"/>
        <v>46082</v>
      </c>
      <c r="R51" s="376">
        <f t="shared" si="35"/>
        <v>46113</v>
      </c>
      <c r="S51" s="376">
        <f t="shared" si="35"/>
        <v>46143</v>
      </c>
      <c r="T51" s="376">
        <f t="shared" si="35"/>
        <v>46174</v>
      </c>
      <c r="U51" s="439" t="s">
        <v>32</v>
      </c>
      <c r="W51" s="56"/>
      <c r="X51" s="193" t="s">
        <v>34</v>
      </c>
      <c r="Y51" s="375">
        <f>Y$3</f>
        <v>45658</v>
      </c>
      <c r="Z51" s="375">
        <f t="shared" ref="Z51:AP51" si="36">Z$3</f>
        <v>45689</v>
      </c>
      <c r="AA51" s="375">
        <f t="shared" si="36"/>
        <v>45717</v>
      </c>
      <c r="AB51" s="375">
        <f t="shared" si="36"/>
        <v>45748</v>
      </c>
      <c r="AC51" s="375">
        <f t="shared" si="36"/>
        <v>45778</v>
      </c>
      <c r="AD51" s="375">
        <f t="shared" si="36"/>
        <v>45809</v>
      </c>
      <c r="AE51" s="375">
        <f t="shared" si="36"/>
        <v>45839</v>
      </c>
      <c r="AF51" s="375">
        <f t="shared" si="36"/>
        <v>45870</v>
      </c>
      <c r="AG51" s="375">
        <f t="shared" si="36"/>
        <v>45901</v>
      </c>
      <c r="AH51" s="375">
        <f t="shared" si="36"/>
        <v>45931</v>
      </c>
      <c r="AI51" s="375">
        <f t="shared" si="36"/>
        <v>45962</v>
      </c>
      <c r="AJ51" s="376">
        <f t="shared" si="36"/>
        <v>45992</v>
      </c>
      <c r="AK51" s="376">
        <f t="shared" si="36"/>
        <v>46023</v>
      </c>
      <c r="AL51" s="376">
        <f t="shared" si="36"/>
        <v>46054</v>
      </c>
      <c r="AM51" s="376">
        <f t="shared" si="36"/>
        <v>46082</v>
      </c>
      <c r="AN51" s="376">
        <f t="shared" si="36"/>
        <v>46113</v>
      </c>
      <c r="AO51" s="376">
        <f t="shared" si="36"/>
        <v>46143</v>
      </c>
      <c r="AP51" s="376">
        <f t="shared" si="36"/>
        <v>46174</v>
      </c>
      <c r="AQ51" s="439" t="s">
        <v>32</v>
      </c>
      <c r="AS51" s="56"/>
      <c r="AT51" s="193" t="s">
        <v>34</v>
      </c>
      <c r="AU51" s="375">
        <f>AU$3</f>
        <v>45658</v>
      </c>
      <c r="AV51" s="375">
        <f t="shared" ref="AV51:BL51" si="37">AV$3</f>
        <v>45689</v>
      </c>
      <c r="AW51" s="375">
        <f t="shared" si="37"/>
        <v>45717</v>
      </c>
      <c r="AX51" s="375">
        <f t="shared" si="37"/>
        <v>45748</v>
      </c>
      <c r="AY51" s="375">
        <f t="shared" si="37"/>
        <v>45778</v>
      </c>
      <c r="AZ51" s="375">
        <f t="shared" si="37"/>
        <v>45809</v>
      </c>
      <c r="BA51" s="375">
        <f t="shared" si="37"/>
        <v>45839</v>
      </c>
      <c r="BB51" s="375">
        <f t="shared" si="37"/>
        <v>45870</v>
      </c>
      <c r="BC51" s="375">
        <f t="shared" si="37"/>
        <v>45901</v>
      </c>
      <c r="BD51" s="375">
        <f t="shared" si="37"/>
        <v>45931</v>
      </c>
      <c r="BE51" s="375">
        <f t="shared" si="37"/>
        <v>45962</v>
      </c>
      <c r="BF51" s="376">
        <f t="shared" si="37"/>
        <v>45992</v>
      </c>
      <c r="BG51" s="376">
        <f t="shared" si="37"/>
        <v>46023</v>
      </c>
      <c r="BH51" s="376">
        <f t="shared" si="37"/>
        <v>46054</v>
      </c>
      <c r="BI51" s="376">
        <f t="shared" si="37"/>
        <v>46082</v>
      </c>
      <c r="BJ51" s="376">
        <f t="shared" si="37"/>
        <v>46113</v>
      </c>
      <c r="BK51" s="376">
        <f t="shared" si="37"/>
        <v>46143</v>
      </c>
      <c r="BL51" s="376">
        <f t="shared" si="37"/>
        <v>46174</v>
      </c>
      <c r="BM51" s="439" t="s">
        <v>32</v>
      </c>
      <c r="BO51" s="56"/>
      <c r="BP51" s="193" t="s">
        <v>34</v>
      </c>
      <c r="BQ51" s="375">
        <f>BQ$3</f>
        <v>45658</v>
      </c>
      <c r="BR51" s="375">
        <f t="shared" ref="BR51:CH51" si="38">BR$3</f>
        <v>45689</v>
      </c>
      <c r="BS51" s="375">
        <f t="shared" si="38"/>
        <v>45717</v>
      </c>
      <c r="BT51" s="375">
        <f t="shared" si="38"/>
        <v>45748</v>
      </c>
      <c r="BU51" s="375">
        <f t="shared" si="38"/>
        <v>45778</v>
      </c>
      <c r="BV51" s="375">
        <f t="shared" si="38"/>
        <v>45809</v>
      </c>
      <c r="BW51" s="375">
        <f t="shared" si="38"/>
        <v>45839</v>
      </c>
      <c r="BX51" s="375">
        <f t="shared" si="38"/>
        <v>45870</v>
      </c>
      <c r="BY51" s="375">
        <f t="shared" si="38"/>
        <v>45901</v>
      </c>
      <c r="BZ51" s="375">
        <f t="shared" si="38"/>
        <v>45931</v>
      </c>
      <c r="CA51" s="375">
        <f t="shared" si="38"/>
        <v>45962</v>
      </c>
      <c r="CB51" s="376">
        <f t="shared" si="38"/>
        <v>45992</v>
      </c>
      <c r="CC51" s="376">
        <f t="shared" si="38"/>
        <v>46023</v>
      </c>
      <c r="CD51" s="376">
        <f t="shared" si="38"/>
        <v>46054</v>
      </c>
      <c r="CE51" s="376">
        <f t="shared" si="38"/>
        <v>46082</v>
      </c>
      <c r="CF51" s="376">
        <f t="shared" si="38"/>
        <v>46113</v>
      </c>
      <c r="CG51" s="376">
        <f t="shared" si="38"/>
        <v>46143</v>
      </c>
      <c r="CH51" s="376">
        <f t="shared" si="38"/>
        <v>46174</v>
      </c>
      <c r="CI51" s="439" t="s">
        <v>32</v>
      </c>
    </row>
    <row r="52" spans="1:88" ht="15.95" customHeight="1" x14ac:dyDescent="0.25">
      <c r="A52" s="659" t="s">
        <v>252</v>
      </c>
      <c r="B52" s="53" t="s">
        <v>57</v>
      </c>
      <c r="C52" s="53">
        <v>0</v>
      </c>
      <c r="D52" s="194">
        <v>0</v>
      </c>
      <c r="E52" s="194">
        <v>0</v>
      </c>
      <c r="F52" s="194">
        <v>0</v>
      </c>
      <c r="G52" s="194">
        <v>0</v>
      </c>
      <c r="H52" s="194">
        <v>0</v>
      </c>
      <c r="I52" s="194">
        <v>0</v>
      </c>
      <c r="J52" s="194">
        <v>0</v>
      </c>
      <c r="K52" s="194">
        <v>0</v>
      </c>
      <c r="L52" s="194">
        <v>0</v>
      </c>
      <c r="M52" s="194">
        <v>0</v>
      </c>
      <c r="N52" s="380">
        <v>0</v>
      </c>
      <c r="O52" s="380">
        <v>0</v>
      </c>
      <c r="P52" s="380">
        <v>0</v>
      </c>
      <c r="Q52" s="380">
        <v>0</v>
      </c>
      <c r="R52" s="380">
        <v>0</v>
      </c>
      <c r="S52" s="380">
        <v>0</v>
      </c>
      <c r="T52" s="380">
        <v>0</v>
      </c>
      <c r="U52" s="440">
        <f t="shared" ref="U52:U65" si="39">SUM(C52:T52)</f>
        <v>0</v>
      </c>
      <c r="W52" s="659" t="s">
        <v>252</v>
      </c>
      <c r="X52" s="53" t="s">
        <v>57</v>
      </c>
      <c r="Y52" s="53">
        <v>0</v>
      </c>
      <c r="Z52" s="194">
        <v>0</v>
      </c>
      <c r="AA52" s="194">
        <v>0</v>
      </c>
      <c r="AB52" s="194">
        <v>0</v>
      </c>
      <c r="AC52" s="194">
        <v>0</v>
      </c>
      <c r="AD52" s="194">
        <v>0</v>
      </c>
      <c r="AE52" s="194">
        <v>0</v>
      </c>
      <c r="AF52" s="194">
        <v>0</v>
      </c>
      <c r="AG52" s="194">
        <v>0</v>
      </c>
      <c r="AH52" s="194">
        <v>0</v>
      </c>
      <c r="AI52" s="194">
        <v>0</v>
      </c>
      <c r="AJ52" s="380">
        <v>0</v>
      </c>
      <c r="AK52" s="380">
        <v>0</v>
      </c>
      <c r="AL52" s="380">
        <v>0</v>
      </c>
      <c r="AM52" s="380">
        <v>0</v>
      </c>
      <c r="AN52" s="380">
        <v>0</v>
      </c>
      <c r="AO52" s="380">
        <v>0</v>
      </c>
      <c r="AP52" s="380">
        <v>0</v>
      </c>
      <c r="AQ52" s="440">
        <f t="shared" ref="AQ52:AQ65" si="40">SUM(Y52:AP52)</f>
        <v>0</v>
      </c>
      <c r="AS52" s="659" t="s">
        <v>252</v>
      </c>
      <c r="AT52" s="53" t="s">
        <v>57</v>
      </c>
      <c r="AU52" s="53">
        <v>0</v>
      </c>
      <c r="AV52" s="194">
        <v>0</v>
      </c>
      <c r="AW52" s="194">
        <v>0</v>
      </c>
      <c r="AX52" s="194">
        <v>0</v>
      </c>
      <c r="AY52" s="194">
        <v>0</v>
      </c>
      <c r="AZ52" s="194">
        <v>0</v>
      </c>
      <c r="BA52" s="194">
        <v>0</v>
      </c>
      <c r="BB52" s="194">
        <v>0</v>
      </c>
      <c r="BC52" s="194">
        <v>0</v>
      </c>
      <c r="BD52" s="194">
        <v>0</v>
      </c>
      <c r="BE52" s="194">
        <v>0</v>
      </c>
      <c r="BF52" s="380">
        <v>0</v>
      </c>
      <c r="BG52" s="380">
        <v>0</v>
      </c>
      <c r="BH52" s="380">
        <v>0</v>
      </c>
      <c r="BI52" s="380">
        <v>0</v>
      </c>
      <c r="BJ52" s="380">
        <v>0</v>
      </c>
      <c r="BK52" s="380">
        <v>0</v>
      </c>
      <c r="BL52" s="380">
        <v>0</v>
      </c>
      <c r="BM52" s="440">
        <f t="shared" ref="BM52:BM65" si="41">SUM(AU52:BL52)</f>
        <v>0</v>
      </c>
      <c r="BO52" s="659" t="s">
        <v>252</v>
      </c>
      <c r="BP52" s="53" t="s">
        <v>57</v>
      </c>
      <c r="BQ52" s="53">
        <v>0</v>
      </c>
      <c r="BR52" s="194">
        <v>0</v>
      </c>
      <c r="BS52" s="194">
        <v>0</v>
      </c>
      <c r="BT52" s="194">
        <v>0</v>
      </c>
      <c r="BU52" s="194">
        <v>0</v>
      </c>
      <c r="BV52" s="194">
        <v>0</v>
      </c>
      <c r="BW52" s="194">
        <v>0</v>
      </c>
      <c r="BX52" s="194">
        <v>0</v>
      </c>
      <c r="BY52" s="194">
        <v>0</v>
      </c>
      <c r="BZ52" s="194">
        <v>0</v>
      </c>
      <c r="CA52" s="194">
        <v>0</v>
      </c>
      <c r="CB52" s="380">
        <v>0</v>
      </c>
      <c r="CC52" s="380">
        <v>0</v>
      </c>
      <c r="CD52" s="380">
        <v>0</v>
      </c>
      <c r="CE52" s="380">
        <v>0</v>
      </c>
      <c r="CF52" s="380">
        <v>0</v>
      </c>
      <c r="CG52" s="380">
        <v>0</v>
      </c>
      <c r="CH52" s="380">
        <v>0</v>
      </c>
      <c r="CI52" s="440">
        <f t="shared" ref="CI52:CI65" si="42">SUM(BQ52:CH52)</f>
        <v>0</v>
      </c>
    </row>
    <row r="53" spans="1:88" ht="15.95" customHeight="1" x14ac:dyDescent="0.25">
      <c r="A53" s="660"/>
      <c r="B53" s="2" t="s">
        <v>56</v>
      </c>
      <c r="C53" s="2">
        <v>0</v>
      </c>
      <c r="D53" s="66">
        <v>0</v>
      </c>
      <c r="E53" s="66">
        <v>0</v>
      </c>
      <c r="F53" s="66">
        <v>0</v>
      </c>
      <c r="G53" s="66">
        <v>0</v>
      </c>
      <c r="H53" s="66">
        <v>0</v>
      </c>
      <c r="I53" s="66">
        <v>0</v>
      </c>
      <c r="J53" s="66">
        <v>0</v>
      </c>
      <c r="K53" s="66">
        <v>0</v>
      </c>
      <c r="L53" s="66">
        <v>0</v>
      </c>
      <c r="M53" s="66">
        <v>0</v>
      </c>
      <c r="N53" s="383">
        <v>0</v>
      </c>
      <c r="O53" s="383">
        <v>0</v>
      </c>
      <c r="P53" s="383">
        <v>0</v>
      </c>
      <c r="Q53" s="383">
        <v>0</v>
      </c>
      <c r="R53" s="383">
        <v>0</v>
      </c>
      <c r="S53" s="383">
        <v>0</v>
      </c>
      <c r="T53" s="383">
        <v>0</v>
      </c>
      <c r="U53" s="441">
        <f t="shared" si="39"/>
        <v>0</v>
      </c>
      <c r="W53" s="660"/>
      <c r="X53" s="2" t="s">
        <v>56</v>
      </c>
      <c r="Y53" s="2">
        <v>0</v>
      </c>
      <c r="Z53" s="66">
        <v>0</v>
      </c>
      <c r="AA53" s="66">
        <v>0</v>
      </c>
      <c r="AB53" s="66">
        <v>0</v>
      </c>
      <c r="AC53" s="66">
        <v>0</v>
      </c>
      <c r="AD53" s="66">
        <v>0</v>
      </c>
      <c r="AE53" s="66">
        <v>0</v>
      </c>
      <c r="AF53" s="66">
        <v>0</v>
      </c>
      <c r="AG53" s="66">
        <v>0</v>
      </c>
      <c r="AH53" s="66">
        <v>0</v>
      </c>
      <c r="AI53" s="66">
        <v>0</v>
      </c>
      <c r="AJ53" s="383">
        <v>0</v>
      </c>
      <c r="AK53" s="383">
        <v>0</v>
      </c>
      <c r="AL53" s="383">
        <v>0</v>
      </c>
      <c r="AM53" s="383">
        <v>0</v>
      </c>
      <c r="AN53" s="383">
        <v>0</v>
      </c>
      <c r="AO53" s="383">
        <v>0</v>
      </c>
      <c r="AP53" s="383">
        <v>0</v>
      </c>
      <c r="AQ53" s="441">
        <f t="shared" si="40"/>
        <v>0</v>
      </c>
      <c r="AS53" s="660"/>
      <c r="AT53" s="2" t="s">
        <v>56</v>
      </c>
      <c r="AU53" s="2">
        <v>0</v>
      </c>
      <c r="AV53" s="66">
        <v>0</v>
      </c>
      <c r="AW53" s="66">
        <v>0</v>
      </c>
      <c r="AX53" s="66">
        <v>0</v>
      </c>
      <c r="AY53" s="66">
        <v>0</v>
      </c>
      <c r="AZ53" s="66">
        <v>0</v>
      </c>
      <c r="BA53" s="66">
        <v>0</v>
      </c>
      <c r="BB53" s="66">
        <v>0</v>
      </c>
      <c r="BC53" s="66">
        <v>0</v>
      </c>
      <c r="BD53" s="66">
        <v>0</v>
      </c>
      <c r="BE53" s="66">
        <v>0</v>
      </c>
      <c r="BF53" s="383">
        <v>0</v>
      </c>
      <c r="BG53" s="383">
        <v>0</v>
      </c>
      <c r="BH53" s="383">
        <v>0</v>
      </c>
      <c r="BI53" s="383">
        <v>0</v>
      </c>
      <c r="BJ53" s="383">
        <v>0</v>
      </c>
      <c r="BK53" s="383">
        <v>0</v>
      </c>
      <c r="BL53" s="383">
        <v>0</v>
      </c>
      <c r="BM53" s="441">
        <f t="shared" si="41"/>
        <v>0</v>
      </c>
      <c r="BO53" s="660"/>
      <c r="BP53" s="2" t="s">
        <v>56</v>
      </c>
      <c r="BQ53" s="2">
        <v>0</v>
      </c>
      <c r="BR53" s="66">
        <v>0</v>
      </c>
      <c r="BS53" s="66">
        <v>0</v>
      </c>
      <c r="BT53" s="66">
        <v>0</v>
      </c>
      <c r="BU53" s="66">
        <v>0</v>
      </c>
      <c r="BV53" s="66">
        <v>0</v>
      </c>
      <c r="BW53" s="66">
        <v>0</v>
      </c>
      <c r="BX53" s="66">
        <v>0</v>
      </c>
      <c r="BY53" s="66">
        <v>0</v>
      </c>
      <c r="BZ53" s="66">
        <v>0</v>
      </c>
      <c r="CA53" s="66">
        <v>0</v>
      </c>
      <c r="CB53" s="383">
        <v>0</v>
      </c>
      <c r="CC53" s="383">
        <v>0</v>
      </c>
      <c r="CD53" s="383">
        <v>0</v>
      </c>
      <c r="CE53" s="383">
        <v>0</v>
      </c>
      <c r="CF53" s="383">
        <v>0</v>
      </c>
      <c r="CG53" s="383">
        <v>0</v>
      </c>
      <c r="CH53" s="383">
        <v>0</v>
      </c>
      <c r="CI53" s="441">
        <f t="shared" si="42"/>
        <v>0</v>
      </c>
    </row>
    <row r="54" spans="1:88" ht="15.95" customHeight="1" x14ac:dyDescent="0.25">
      <c r="A54" s="660"/>
      <c r="B54" s="2" t="s">
        <v>55</v>
      </c>
      <c r="C54" s="2">
        <v>0</v>
      </c>
      <c r="D54" s="66">
        <v>0</v>
      </c>
      <c r="E54" s="66">
        <v>0</v>
      </c>
      <c r="F54" s="66">
        <v>0</v>
      </c>
      <c r="G54" s="66">
        <v>0</v>
      </c>
      <c r="H54" s="66">
        <v>0</v>
      </c>
      <c r="I54" s="66">
        <v>0</v>
      </c>
      <c r="J54" s="66">
        <v>0</v>
      </c>
      <c r="K54" s="66">
        <v>0</v>
      </c>
      <c r="L54" s="66">
        <v>0</v>
      </c>
      <c r="M54" s="66">
        <v>0</v>
      </c>
      <c r="N54" s="383">
        <v>0</v>
      </c>
      <c r="O54" s="383">
        <v>0</v>
      </c>
      <c r="P54" s="383">
        <v>0</v>
      </c>
      <c r="Q54" s="383">
        <v>0</v>
      </c>
      <c r="R54" s="383">
        <v>0</v>
      </c>
      <c r="S54" s="383">
        <v>0</v>
      </c>
      <c r="T54" s="383">
        <v>0</v>
      </c>
      <c r="U54" s="441">
        <f t="shared" si="39"/>
        <v>0</v>
      </c>
      <c r="W54" s="660"/>
      <c r="X54" s="2" t="s">
        <v>55</v>
      </c>
      <c r="Y54" s="2">
        <v>0</v>
      </c>
      <c r="Z54" s="66">
        <v>0</v>
      </c>
      <c r="AA54" s="66">
        <v>0</v>
      </c>
      <c r="AB54" s="66">
        <v>0</v>
      </c>
      <c r="AC54" s="66">
        <v>0</v>
      </c>
      <c r="AD54" s="66">
        <v>0</v>
      </c>
      <c r="AE54" s="66">
        <v>0</v>
      </c>
      <c r="AF54" s="66">
        <v>0</v>
      </c>
      <c r="AG54" s="66">
        <v>0</v>
      </c>
      <c r="AH54" s="66">
        <v>0</v>
      </c>
      <c r="AI54" s="66">
        <v>0</v>
      </c>
      <c r="AJ54" s="383">
        <v>0</v>
      </c>
      <c r="AK54" s="383">
        <v>0</v>
      </c>
      <c r="AL54" s="383">
        <v>0</v>
      </c>
      <c r="AM54" s="383">
        <v>0</v>
      </c>
      <c r="AN54" s="383">
        <v>0</v>
      </c>
      <c r="AO54" s="383">
        <v>0</v>
      </c>
      <c r="AP54" s="383">
        <v>0</v>
      </c>
      <c r="AQ54" s="441">
        <f t="shared" si="40"/>
        <v>0</v>
      </c>
      <c r="AS54" s="660"/>
      <c r="AT54" s="2" t="s">
        <v>55</v>
      </c>
      <c r="AU54" s="2">
        <v>0</v>
      </c>
      <c r="AV54" s="66">
        <v>0</v>
      </c>
      <c r="AW54" s="66">
        <v>0</v>
      </c>
      <c r="AX54" s="66">
        <v>0</v>
      </c>
      <c r="AY54" s="66">
        <v>0</v>
      </c>
      <c r="AZ54" s="66">
        <v>0</v>
      </c>
      <c r="BA54" s="66">
        <v>0</v>
      </c>
      <c r="BB54" s="66">
        <v>0</v>
      </c>
      <c r="BC54" s="66">
        <v>0</v>
      </c>
      <c r="BD54" s="66">
        <v>0</v>
      </c>
      <c r="BE54" s="66">
        <v>0</v>
      </c>
      <c r="BF54" s="383">
        <v>0</v>
      </c>
      <c r="BG54" s="383">
        <v>0</v>
      </c>
      <c r="BH54" s="383">
        <v>0</v>
      </c>
      <c r="BI54" s="383">
        <v>0</v>
      </c>
      <c r="BJ54" s="383">
        <v>0</v>
      </c>
      <c r="BK54" s="383">
        <v>0</v>
      </c>
      <c r="BL54" s="383">
        <v>0</v>
      </c>
      <c r="BM54" s="441">
        <f t="shared" si="41"/>
        <v>0</v>
      </c>
      <c r="BO54" s="660"/>
      <c r="BP54" s="2" t="s">
        <v>55</v>
      </c>
      <c r="BQ54" s="2">
        <v>0</v>
      </c>
      <c r="BR54" s="66">
        <v>0</v>
      </c>
      <c r="BS54" s="66">
        <v>0</v>
      </c>
      <c r="BT54" s="66">
        <v>0</v>
      </c>
      <c r="BU54" s="66">
        <v>0</v>
      </c>
      <c r="BV54" s="66">
        <v>0</v>
      </c>
      <c r="BW54" s="66">
        <v>0</v>
      </c>
      <c r="BX54" s="66">
        <v>0</v>
      </c>
      <c r="BY54" s="66">
        <v>0</v>
      </c>
      <c r="BZ54" s="66">
        <v>0</v>
      </c>
      <c r="CA54" s="66">
        <v>0</v>
      </c>
      <c r="CB54" s="383">
        <v>0</v>
      </c>
      <c r="CC54" s="383">
        <v>0</v>
      </c>
      <c r="CD54" s="383">
        <v>0</v>
      </c>
      <c r="CE54" s="383">
        <v>0</v>
      </c>
      <c r="CF54" s="383">
        <v>0</v>
      </c>
      <c r="CG54" s="383">
        <v>0</v>
      </c>
      <c r="CH54" s="383">
        <v>0</v>
      </c>
      <c r="CI54" s="441">
        <f t="shared" si="42"/>
        <v>0</v>
      </c>
    </row>
    <row r="55" spans="1:88" ht="15.95" customHeight="1" x14ac:dyDescent="0.25">
      <c r="A55" s="660"/>
      <c r="B55" s="2" t="s">
        <v>54</v>
      </c>
      <c r="C55" s="2">
        <v>0</v>
      </c>
      <c r="D55" s="66">
        <v>0</v>
      </c>
      <c r="E55" s="66">
        <v>0</v>
      </c>
      <c r="F55" s="66">
        <v>0</v>
      </c>
      <c r="G55" s="66">
        <v>0</v>
      </c>
      <c r="H55" s="66">
        <v>0</v>
      </c>
      <c r="I55" s="66">
        <v>0</v>
      </c>
      <c r="J55" s="66">
        <v>0</v>
      </c>
      <c r="K55" s="66">
        <v>0</v>
      </c>
      <c r="L55" s="66">
        <v>0</v>
      </c>
      <c r="M55" s="66">
        <v>0</v>
      </c>
      <c r="N55" s="383">
        <v>0</v>
      </c>
      <c r="O55" s="383">
        <v>0</v>
      </c>
      <c r="P55" s="383">
        <v>0</v>
      </c>
      <c r="Q55" s="383">
        <v>0</v>
      </c>
      <c r="R55" s="383">
        <v>0</v>
      </c>
      <c r="S55" s="383">
        <v>0</v>
      </c>
      <c r="T55" s="383">
        <v>0</v>
      </c>
      <c r="U55" s="441">
        <f t="shared" si="39"/>
        <v>0</v>
      </c>
      <c r="W55" s="660"/>
      <c r="X55" s="2" t="s">
        <v>54</v>
      </c>
      <c r="Y55" s="2">
        <v>0</v>
      </c>
      <c r="Z55" s="66">
        <v>0</v>
      </c>
      <c r="AA55" s="66">
        <v>0</v>
      </c>
      <c r="AB55" s="66">
        <v>0</v>
      </c>
      <c r="AC55" s="66">
        <v>0</v>
      </c>
      <c r="AD55" s="66">
        <v>0</v>
      </c>
      <c r="AE55" s="66">
        <v>0</v>
      </c>
      <c r="AF55" s="66">
        <v>10742.04</v>
      </c>
      <c r="AG55" s="66">
        <v>0</v>
      </c>
      <c r="AH55" s="66">
        <v>0</v>
      </c>
      <c r="AI55" s="66">
        <v>0</v>
      </c>
      <c r="AJ55" s="383">
        <v>0</v>
      </c>
      <c r="AK55" s="383">
        <v>0</v>
      </c>
      <c r="AL55" s="383">
        <v>0</v>
      </c>
      <c r="AM55" s="383">
        <v>0</v>
      </c>
      <c r="AN55" s="383">
        <v>0</v>
      </c>
      <c r="AO55" s="383">
        <v>0</v>
      </c>
      <c r="AP55" s="383">
        <v>0</v>
      </c>
      <c r="AQ55" s="441">
        <f t="shared" si="40"/>
        <v>10742.04</v>
      </c>
      <c r="AS55" s="660"/>
      <c r="AT55" s="2" t="s">
        <v>54</v>
      </c>
      <c r="AU55" s="2">
        <v>0</v>
      </c>
      <c r="AV55" s="66">
        <v>0</v>
      </c>
      <c r="AW55" s="66">
        <v>0</v>
      </c>
      <c r="AX55" s="66">
        <v>0</v>
      </c>
      <c r="AY55" s="66">
        <v>0</v>
      </c>
      <c r="AZ55" s="66">
        <v>0</v>
      </c>
      <c r="BA55" s="66">
        <v>0</v>
      </c>
      <c r="BB55" s="66">
        <v>0</v>
      </c>
      <c r="BC55" s="66">
        <v>0</v>
      </c>
      <c r="BD55" s="66">
        <v>0</v>
      </c>
      <c r="BE55" s="66">
        <v>0</v>
      </c>
      <c r="BF55" s="383">
        <v>0</v>
      </c>
      <c r="BG55" s="383">
        <v>0</v>
      </c>
      <c r="BH55" s="383">
        <v>0</v>
      </c>
      <c r="BI55" s="383">
        <v>0</v>
      </c>
      <c r="BJ55" s="383">
        <v>0</v>
      </c>
      <c r="BK55" s="383">
        <v>0</v>
      </c>
      <c r="BL55" s="383">
        <v>0</v>
      </c>
      <c r="BM55" s="441">
        <f t="shared" si="41"/>
        <v>0</v>
      </c>
      <c r="BO55" s="660"/>
      <c r="BP55" s="2" t="s">
        <v>54</v>
      </c>
      <c r="BQ55" s="2">
        <v>0</v>
      </c>
      <c r="BR55" s="66">
        <v>0</v>
      </c>
      <c r="BS55" s="66">
        <v>0</v>
      </c>
      <c r="BT55" s="66">
        <v>0</v>
      </c>
      <c r="BU55" s="66">
        <v>0</v>
      </c>
      <c r="BV55" s="66">
        <v>0</v>
      </c>
      <c r="BW55" s="66">
        <v>0</v>
      </c>
      <c r="BX55" s="66">
        <v>0</v>
      </c>
      <c r="BY55" s="66">
        <v>0</v>
      </c>
      <c r="BZ55" s="66">
        <v>0</v>
      </c>
      <c r="CA55" s="66">
        <v>0</v>
      </c>
      <c r="CB55" s="383">
        <v>0</v>
      </c>
      <c r="CC55" s="383">
        <v>0</v>
      </c>
      <c r="CD55" s="383">
        <v>0</v>
      </c>
      <c r="CE55" s="383">
        <v>0</v>
      </c>
      <c r="CF55" s="383">
        <v>0</v>
      </c>
      <c r="CG55" s="383">
        <v>0</v>
      </c>
      <c r="CH55" s="383">
        <v>0</v>
      </c>
      <c r="CI55" s="441">
        <f t="shared" si="42"/>
        <v>0</v>
      </c>
    </row>
    <row r="56" spans="1:88" ht="15.95" customHeight="1" x14ac:dyDescent="0.25">
      <c r="A56" s="660"/>
      <c r="B56" s="2" t="s">
        <v>53</v>
      </c>
      <c r="C56" s="2">
        <v>0</v>
      </c>
      <c r="D56" s="66">
        <v>0</v>
      </c>
      <c r="E56" s="66">
        <v>0</v>
      </c>
      <c r="F56" s="66">
        <v>0</v>
      </c>
      <c r="G56" s="66">
        <v>0</v>
      </c>
      <c r="H56" s="66">
        <v>0</v>
      </c>
      <c r="I56" s="66">
        <v>0</v>
      </c>
      <c r="J56" s="66">
        <v>0</v>
      </c>
      <c r="K56" s="66">
        <v>0</v>
      </c>
      <c r="L56" s="66">
        <v>0</v>
      </c>
      <c r="M56" s="66">
        <v>0</v>
      </c>
      <c r="N56" s="383">
        <v>0</v>
      </c>
      <c r="O56" s="383">
        <v>0</v>
      </c>
      <c r="P56" s="383">
        <v>0</v>
      </c>
      <c r="Q56" s="383">
        <v>0</v>
      </c>
      <c r="R56" s="383">
        <v>0</v>
      </c>
      <c r="S56" s="383">
        <v>0</v>
      </c>
      <c r="T56" s="383">
        <v>0</v>
      </c>
      <c r="U56" s="441">
        <f t="shared" si="39"/>
        <v>0</v>
      </c>
      <c r="W56" s="660"/>
      <c r="X56" s="2" t="s">
        <v>53</v>
      </c>
      <c r="Y56" s="2">
        <v>0</v>
      </c>
      <c r="Z56" s="66">
        <v>0</v>
      </c>
      <c r="AA56" s="66">
        <v>0</v>
      </c>
      <c r="AB56" s="66">
        <v>0</v>
      </c>
      <c r="AC56" s="66">
        <v>0</v>
      </c>
      <c r="AD56" s="66">
        <v>0</v>
      </c>
      <c r="AE56" s="66">
        <v>0</v>
      </c>
      <c r="AF56" s="66">
        <v>0</v>
      </c>
      <c r="AG56" s="66">
        <v>0</v>
      </c>
      <c r="AH56" s="66">
        <v>0</v>
      </c>
      <c r="AI56" s="66">
        <v>0</v>
      </c>
      <c r="AJ56" s="383">
        <v>0</v>
      </c>
      <c r="AK56" s="383">
        <v>0</v>
      </c>
      <c r="AL56" s="383">
        <v>0</v>
      </c>
      <c r="AM56" s="383">
        <v>0</v>
      </c>
      <c r="AN56" s="383">
        <v>0</v>
      </c>
      <c r="AO56" s="383">
        <v>0</v>
      </c>
      <c r="AP56" s="383">
        <v>0</v>
      </c>
      <c r="AQ56" s="441">
        <f t="shared" si="40"/>
        <v>0</v>
      </c>
      <c r="AS56" s="660"/>
      <c r="AT56" s="2" t="s">
        <v>53</v>
      </c>
      <c r="AU56" s="2">
        <v>0</v>
      </c>
      <c r="AV56" s="66">
        <v>0</v>
      </c>
      <c r="AW56" s="66">
        <v>0</v>
      </c>
      <c r="AX56" s="66">
        <v>0</v>
      </c>
      <c r="AY56" s="66">
        <v>0</v>
      </c>
      <c r="AZ56" s="66">
        <v>0</v>
      </c>
      <c r="BA56" s="66">
        <v>0</v>
      </c>
      <c r="BB56" s="66">
        <v>0</v>
      </c>
      <c r="BC56" s="66">
        <v>0</v>
      </c>
      <c r="BD56" s="66">
        <v>0</v>
      </c>
      <c r="BE56" s="66">
        <v>0</v>
      </c>
      <c r="BF56" s="383">
        <v>0</v>
      </c>
      <c r="BG56" s="383">
        <v>0</v>
      </c>
      <c r="BH56" s="383">
        <v>0</v>
      </c>
      <c r="BI56" s="383">
        <v>0</v>
      </c>
      <c r="BJ56" s="383">
        <v>0</v>
      </c>
      <c r="BK56" s="383">
        <v>0</v>
      </c>
      <c r="BL56" s="383">
        <v>0</v>
      </c>
      <c r="BM56" s="441">
        <f t="shared" si="41"/>
        <v>0</v>
      </c>
      <c r="BO56" s="660"/>
      <c r="BP56" s="2" t="s">
        <v>53</v>
      </c>
      <c r="BQ56" s="2">
        <v>0</v>
      </c>
      <c r="BR56" s="66">
        <v>0</v>
      </c>
      <c r="BS56" s="66">
        <v>0</v>
      </c>
      <c r="BT56" s="66">
        <v>0</v>
      </c>
      <c r="BU56" s="66">
        <v>0</v>
      </c>
      <c r="BV56" s="66">
        <v>0</v>
      </c>
      <c r="BW56" s="66">
        <v>0</v>
      </c>
      <c r="BX56" s="66">
        <v>0</v>
      </c>
      <c r="BY56" s="66">
        <v>0</v>
      </c>
      <c r="BZ56" s="66">
        <v>0</v>
      </c>
      <c r="CA56" s="66">
        <v>0</v>
      </c>
      <c r="CB56" s="383">
        <v>0</v>
      </c>
      <c r="CC56" s="383">
        <v>0</v>
      </c>
      <c r="CD56" s="383">
        <v>0</v>
      </c>
      <c r="CE56" s="383">
        <v>0</v>
      </c>
      <c r="CF56" s="383">
        <v>0</v>
      </c>
      <c r="CG56" s="383">
        <v>0</v>
      </c>
      <c r="CH56" s="383">
        <v>0</v>
      </c>
      <c r="CI56" s="441">
        <f t="shared" si="42"/>
        <v>0</v>
      </c>
    </row>
    <row r="57" spans="1:88" ht="15.95" customHeight="1" x14ac:dyDescent="0.25">
      <c r="A57" s="660"/>
      <c r="B57" s="2" t="s">
        <v>52</v>
      </c>
      <c r="C57" s="2">
        <v>0</v>
      </c>
      <c r="D57" s="66">
        <v>0</v>
      </c>
      <c r="E57" s="66">
        <v>0</v>
      </c>
      <c r="F57" s="66">
        <v>0</v>
      </c>
      <c r="G57" s="66">
        <v>0</v>
      </c>
      <c r="H57" s="66">
        <v>0</v>
      </c>
      <c r="I57" s="66">
        <v>0</v>
      </c>
      <c r="J57" s="66">
        <v>0</v>
      </c>
      <c r="K57" s="66">
        <v>0</v>
      </c>
      <c r="L57" s="66">
        <v>0</v>
      </c>
      <c r="M57" s="66">
        <v>0</v>
      </c>
      <c r="N57" s="383">
        <v>0</v>
      </c>
      <c r="O57" s="383">
        <v>0</v>
      </c>
      <c r="P57" s="383">
        <v>0</v>
      </c>
      <c r="Q57" s="383">
        <v>0</v>
      </c>
      <c r="R57" s="383">
        <v>0</v>
      </c>
      <c r="S57" s="383">
        <v>0</v>
      </c>
      <c r="T57" s="383">
        <v>0</v>
      </c>
      <c r="U57" s="441">
        <f t="shared" si="39"/>
        <v>0</v>
      </c>
      <c r="W57" s="660"/>
      <c r="X57" s="2" t="s">
        <v>52</v>
      </c>
      <c r="Y57" s="2">
        <v>0</v>
      </c>
      <c r="Z57" s="66">
        <v>0</v>
      </c>
      <c r="AA57" s="66">
        <v>0</v>
      </c>
      <c r="AB57" s="66">
        <v>0</v>
      </c>
      <c r="AC57" s="66">
        <v>0</v>
      </c>
      <c r="AD57" s="66">
        <v>0</v>
      </c>
      <c r="AE57" s="66">
        <v>0</v>
      </c>
      <c r="AF57" s="66">
        <v>44923.59</v>
      </c>
      <c r="AG57" s="66">
        <v>0</v>
      </c>
      <c r="AH57" s="66">
        <v>0</v>
      </c>
      <c r="AI57" s="66">
        <v>0</v>
      </c>
      <c r="AJ57" s="383">
        <v>0</v>
      </c>
      <c r="AK57" s="383">
        <v>0</v>
      </c>
      <c r="AL57" s="383">
        <v>0</v>
      </c>
      <c r="AM57" s="383">
        <v>0</v>
      </c>
      <c r="AN57" s="383">
        <v>0</v>
      </c>
      <c r="AO57" s="383">
        <v>0</v>
      </c>
      <c r="AP57" s="383">
        <v>0</v>
      </c>
      <c r="AQ57" s="441">
        <f t="shared" si="40"/>
        <v>44923.59</v>
      </c>
      <c r="AS57" s="660"/>
      <c r="AT57" s="2" t="s">
        <v>52</v>
      </c>
      <c r="AU57" s="2">
        <v>0</v>
      </c>
      <c r="AV57" s="66">
        <v>0</v>
      </c>
      <c r="AW57" s="66">
        <v>0</v>
      </c>
      <c r="AX57" s="66">
        <v>0</v>
      </c>
      <c r="AY57" s="66">
        <v>0</v>
      </c>
      <c r="AZ57" s="66">
        <v>0</v>
      </c>
      <c r="BA57" s="66">
        <v>0</v>
      </c>
      <c r="BB57" s="66">
        <v>0</v>
      </c>
      <c r="BC57" s="66">
        <v>0</v>
      </c>
      <c r="BD57" s="66">
        <v>0</v>
      </c>
      <c r="BE57" s="66">
        <v>0</v>
      </c>
      <c r="BF57" s="383">
        <v>0</v>
      </c>
      <c r="BG57" s="383">
        <v>0</v>
      </c>
      <c r="BH57" s="383">
        <v>0</v>
      </c>
      <c r="BI57" s="383">
        <v>0</v>
      </c>
      <c r="BJ57" s="383">
        <v>0</v>
      </c>
      <c r="BK57" s="383">
        <v>0</v>
      </c>
      <c r="BL57" s="383">
        <v>0</v>
      </c>
      <c r="BM57" s="441">
        <f t="shared" si="41"/>
        <v>0</v>
      </c>
      <c r="BO57" s="660"/>
      <c r="BP57" s="2" t="s">
        <v>52</v>
      </c>
      <c r="BQ57" s="2">
        <v>0</v>
      </c>
      <c r="BR57" s="66">
        <v>0</v>
      </c>
      <c r="BS57" s="66">
        <v>0</v>
      </c>
      <c r="BT57" s="66">
        <v>0</v>
      </c>
      <c r="BU57" s="66">
        <v>0</v>
      </c>
      <c r="BV57" s="66">
        <v>0</v>
      </c>
      <c r="BW57" s="66">
        <v>0</v>
      </c>
      <c r="BX57" s="66">
        <v>0</v>
      </c>
      <c r="BY57" s="66">
        <v>0</v>
      </c>
      <c r="BZ57" s="66">
        <v>0</v>
      </c>
      <c r="CA57" s="66">
        <v>0</v>
      </c>
      <c r="CB57" s="383">
        <v>0</v>
      </c>
      <c r="CC57" s="383">
        <v>0</v>
      </c>
      <c r="CD57" s="383">
        <v>0</v>
      </c>
      <c r="CE57" s="383">
        <v>0</v>
      </c>
      <c r="CF57" s="383">
        <v>0</v>
      </c>
      <c r="CG57" s="383">
        <v>0</v>
      </c>
      <c r="CH57" s="383">
        <v>0</v>
      </c>
      <c r="CI57" s="441">
        <f t="shared" si="42"/>
        <v>0</v>
      </c>
    </row>
    <row r="58" spans="1:88" ht="15.95" customHeight="1" x14ac:dyDescent="0.25">
      <c r="A58" s="660"/>
      <c r="B58" s="2" t="s">
        <v>51</v>
      </c>
      <c r="C58" s="2">
        <v>0</v>
      </c>
      <c r="D58" s="66">
        <v>0</v>
      </c>
      <c r="E58" s="66">
        <v>0</v>
      </c>
      <c r="F58" s="66">
        <v>0</v>
      </c>
      <c r="G58" s="66">
        <v>0</v>
      </c>
      <c r="H58" s="66">
        <v>0</v>
      </c>
      <c r="I58" s="66">
        <v>0</v>
      </c>
      <c r="J58" s="66">
        <v>0</v>
      </c>
      <c r="K58" s="66">
        <v>0</v>
      </c>
      <c r="L58" s="66">
        <v>0</v>
      </c>
      <c r="M58" s="66">
        <v>0</v>
      </c>
      <c r="N58" s="383">
        <v>0</v>
      </c>
      <c r="O58" s="383">
        <v>0</v>
      </c>
      <c r="P58" s="383">
        <v>0</v>
      </c>
      <c r="Q58" s="383">
        <v>0</v>
      </c>
      <c r="R58" s="383">
        <v>0</v>
      </c>
      <c r="S58" s="383">
        <v>0</v>
      </c>
      <c r="T58" s="383">
        <v>0</v>
      </c>
      <c r="U58" s="441">
        <f t="shared" si="39"/>
        <v>0</v>
      </c>
      <c r="W58" s="660"/>
      <c r="X58" s="2" t="s">
        <v>51</v>
      </c>
      <c r="Y58" s="2">
        <v>0</v>
      </c>
      <c r="Z58" s="66">
        <v>0</v>
      </c>
      <c r="AA58" s="66">
        <v>0</v>
      </c>
      <c r="AB58" s="66">
        <v>0</v>
      </c>
      <c r="AC58" s="66">
        <v>0</v>
      </c>
      <c r="AD58" s="66">
        <v>0</v>
      </c>
      <c r="AE58" s="66">
        <v>0</v>
      </c>
      <c r="AF58" s="66">
        <v>5211.8100000000004</v>
      </c>
      <c r="AG58" s="66">
        <v>0</v>
      </c>
      <c r="AH58" s="66">
        <v>0</v>
      </c>
      <c r="AI58" s="66">
        <v>0</v>
      </c>
      <c r="AJ58" s="383">
        <v>0</v>
      </c>
      <c r="AK58" s="383">
        <v>0</v>
      </c>
      <c r="AL58" s="383">
        <v>0</v>
      </c>
      <c r="AM58" s="383">
        <v>0</v>
      </c>
      <c r="AN58" s="383">
        <v>0</v>
      </c>
      <c r="AO58" s="383">
        <v>0</v>
      </c>
      <c r="AP58" s="383">
        <v>0</v>
      </c>
      <c r="AQ58" s="441">
        <f t="shared" si="40"/>
        <v>5211.8100000000004</v>
      </c>
      <c r="AS58" s="660"/>
      <c r="AT58" s="2" t="s">
        <v>51</v>
      </c>
      <c r="AU58" s="2">
        <v>0</v>
      </c>
      <c r="AV58" s="66">
        <v>0</v>
      </c>
      <c r="AW58" s="66">
        <v>0</v>
      </c>
      <c r="AX58" s="66">
        <v>0</v>
      </c>
      <c r="AY58" s="66">
        <v>0</v>
      </c>
      <c r="AZ58" s="66">
        <v>0</v>
      </c>
      <c r="BA58" s="66">
        <v>0</v>
      </c>
      <c r="BB58" s="66">
        <v>0</v>
      </c>
      <c r="BC58" s="66">
        <v>0</v>
      </c>
      <c r="BD58" s="66">
        <v>0</v>
      </c>
      <c r="BE58" s="66">
        <v>0</v>
      </c>
      <c r="BF58" s="383">
        <v>0</v>
      </c>
      <c r="BG58" s="383">
        <v>0</v>
      </c>
      <c r="BH58" s="383">
        <v>0</v>
      </c>
      <c r="BI58" s="383">
        <v>0</v>
      </c>
      <c r="BJ58" s="383">
        <v>0</v>
      </c>
      <c r="BK58" s="383">
        <v>0</v>
      </c>
      <c r="BL58" s="383">
        <v>0</v>
      </c>
      <c r="BM58" s="441">
        <f t="shared" si="41"/>
        <v>0</v>
      </c>
      <c r="BO58" s="660"/>
      <c r="BP58" s="2" t="s">
        <v>51</v>
      </c>
      <c r="BQ58" s="2">
        <v>0</v>
      </c>
      <c r="BR58" s="66">
        <v>0</v>
      </c>
      <c r="BS58" s="66">
        <v>0</v>
      </c>
      <c r="BT58" s="66">
        <v>0</v>
      </c>
      <c r="BU58" s="66">
        <v>0</v>
      </c>
      <c r="BV58" s="66">
        <v>0</v>
      </c>
      <c r="BW58" s="66">
        <v>0</v>
      </c>
      <c r="BX58" s="66">
        <v>0</v>
      </c>
      <c r="BY58" s="66">
        <v>0</v>
      </c>
      <c r="BZ58" s="66">
        <v>0</v>
      </c>
      <c r="CA58" s="66">
        <v>0</v>
      </c>
      <c r="CB58" s="383">
        <v>0</v>
      </c>
      <c r="CC58" s="383">
        <v>0</v>
      </c>
      <c r="CD58" s="383">
        <v>0</v>
      </c>
      <c r="CE58" s="383">
        <v>0</v>
      </c>
      <c r="CF58" s="383">
        <v>0</v>
      </c>
      <c r="CG58" s="383">
        <v>0</v>
      </c>
      <c r="CH58" s="383">
        <v>0</v>
      </c>
      <c r="CI58" s="441">
        <f t="shared" si="42"/>
        <v>0</v>
      </c>
    </row>
    <row r="59" spans="1:88" ht="15.95" customHeight="1" x14ac:dyDescent="0.25">
      <c r="A59" s="660"/>
      <c r="B59" s="2" t="s">
        <v>50</v>
      </c>
      <c r="C59" s="2">
        <v>0</v>
      </c>
      <c r="D59" s="66">
        <v>0</v>
      </c>
      <c r="E59" s="66">
        <v>0</v>
      </c>
      <c r="F59" s="66">
        <v>29098.97</v>
      </c>
      <c r="G59" s="66">
        <v>0</v>
      </c>
      <c r="H59" s="66">
        <v>0</v>
      </c>
      <c r="I59" s="66">
        <v>0</v>
      </c>
      <c r="J59" s="66">
        <v>0</v>
      </c>
      <c r="K59" s="66">
        <v>0</v>
      </c>
      <c r="L59" s="66">
        <v>0</v>
      </c>
      <c r="M59" s="66">
        <v>0</v>
      </c>
      <c r="N59" s="383">
        <v>0</v>
      </c>
      <c r="O59" s="383">
        <v>0</v>
      </c>
      <c r="P59" s="383">
        <v>0</v>
      </c>
      <c r="Q59" s="383">
        <v>0</v>
      </c>
      <c r="R59" s="383">
        <v>0</v>
      </c>
      <c r="S59" s="383">
        <v>0</v>
      </c>
      <c r="T59" s="383">
        <v>0</v>
      </c>
      <c r="U59" s="441">
        <f t="shared" si="39"/>
        <v>29098.97</v>
      </c>
      <c r="W59" s="660"/>
      <c r="X59" s="2" t="s">
        <v>50</v>
      </c>
      <c r="Y59" s="2">
        <v>0</v>
      </c>
      <c r="Z59" s="66">
        <v>0</v>
      </c>
      <c r="AA59" s="66">
        <v>0</v>
      </c>
      <c r="AB59" s="66">
        <v>0</v>
      </c>
      <c r="AC59" s="66">
        <v>0</v>
      </c>
      <c r="AD59" s="66">
        <v>0</v>
      </c>
      <c r="AE59" s="66">
        <v>0</v>
      </c>
      <c r="AF59" s="66">
        <v>0</v>
      </c>
      <c r="AG59" s="66">
        <v>0</v>
      </c>
      <c r="AH59" s="66">
        <v>0</v>
      </c>
      <c r="AI59" s="66">
        <v>0</v>
      </c>
      <c r="AJ59" s="383">
        <v>0</v>
      </c>
      <c r="AK59" s="383">
        <v>0</v>
      </c>
      <c r="AL59" s="383">
        <v>0</v>
      </c>
      <c r="AM59" s="383">
        <v>0</v>
      </c>
      <c r="AN59" s="383">
        <v>0</v>
      </c>
      <c r="AO59" s="383">
        <v>0</v>
      </c>
      <c r="AP59" s="383">
        <v>0</v>
      </c>
      <c r="AQ59" s="441">
        <f t="shared" si="40"/>
        <v>0</v>
      </c>
      <c r="AS59" s="660"/>
      <c r="AT59" s="2" t="s">
        <v>50</v>
      </c>
      <c r="AU59" s="2">
        <v>0</v>
      </c>
      <c r="AV59" s="66">
        <v>0</v>
      </c>
      <c r="AW59" s="66">
        <v>0</v>
      </c>
      <c r="AX59" s="66">
        <v>0</v>
      </c>
      <c r="AY59" s="66">
        <v>0</v>
      </c>
      <c r="AZ59" s="66">
        <v>0</v>
      </c>
      <c r="BA59" s="66">
        <v>0</v>
      </c>
      <c r="BB59" s="66">
        <v>0</v>
      </c>
      <c r="BC59" s="66">
        <v>0</v>
      </c>
      <c r="BD59" s="66">
        <v>0</v>
      </c>
      <c r="BE59" s="66">
        <v>0</v>
      </c>
      <c r="BF59" s="383">
        <v>0</v>
      </c>
      <c r="BG59" s="383">
        <v>0</v>
      </c>
      <c r="BH59" s="383">
        <v>0</v>
      </c>
      <c r="BI59" s="383">
        <v>0</v>
      </c>
      <c r="BJ59" s="383">
        <v>0</v>
      </c>
      <c r="BK59" s="383">
        <v>0</v>
      </c>
      <c r="BL59" s="383">
        <v>0</v>
      </c>
      <c r="BM59" s="441">
        <f t="shared" si="41"/>
        <v>0</v>
      </c>
      <c r="BO59" s="660"/>
      <c r="BP59" s="2" t="s">
        <v>50</v>
      </c>
      <c r="BQ59" s="2">
        <v>0</v>
      </c>
      <c r="BR59" s="66">
        <v>0</v>
      </c>
      <c r="BS59" s="66">
        <v>0</v>
      </c>
      <c r="BT59" s="66">
        <v>0</v>
      </c>
      <c r="BU59" s="66">
        <v>0</v>
      </c>
      <c r="BV59" s="66">
        <v>0</v>
      </c>
      <c r="BW59" s="66">
        <v>0</v>
      </c>
      <c r="BX59" s="66">
        <v>0</v>
      </c>
      <c r="BY59" s="66">
        <v>0</v>
      </c>
      <c r="BZ59" s="66">
        <v>0</v>
      </c>
      <c r="CA59" s="66">
        <v>0</v>
      </c>
      <c r="CB59" s="383">
        <v>0</v>
      </c>
      <c r="CC59" s="383">
        <v>0</v>
      </c>
      <c r="CD59" s="383">
        <v>0</v>
      </c>
      <c r="CE59" s="383">
        <v>0</v>
      </c>
      <c r="CF59" s="383">
        <v>0</v>
      </c>
      <c r="CG59" s="383">
        <v>0</v>
      </c>
      <c r="CH59" s="383">
        <v>0</v>
      </c>
      <c r="CI59" s="441">
        <f t="shared" si="42"/>
        <v>0</v>
      </c>
    </row>
    <row r="60" spans="1:88" ht="15.95" customHeight="1" x14ac:dyDescent="0.25">
      <c r="A60" s="660"/>
      <c r="B60" s="2" t="s">
        <v>49</v>
      </c>
      <c r="C60" s="2">
        <v>0</v>
      </c>
      <c r="D60" s="66">
        <v>0</v>
      </c>
      <c r="E60" s="66">
        <v>0</v>
      </c>
      <c r="F60" s="66">
        <v>0</v>
      </c>
      <c r="G60" s="66">
        <v>0</v>
      </c>
      <c r="H60" s="66">
        <v>0</v>
      </c>
      <c r="I60" s="66">
        <v>0</v>
      </c>
      <c r="J60" s="66">
        <v>0</v>
      </c>
      <c r="K60" s="66">
        <v>0</v>
      </c>
      <c r="L60" s="66">
        <v>0</v>
      </c>
      <c r="M60" s="66">
        <v>0</v>
      </c>
      <c r="N60" s="383">
        <v>0</v>
      </c>
      <c r="O60" s="383">
        <v>0</v>
      </c>
      <c r="P60" s="383">
        <v>0</v>
      </c>
      <c r="Q60" s="383">
        <v>0</v>
      </c>
      <c r="R60" s="383">
        <v>0</v>
      </c>
      <c r="S60" s="383">
        <v>0</v>
      </c>
      <c r="T60" s="383">
        <v>0</v>
      </c>
      <c r="U60" s="441">
        <f t="shared" si="39"/>
        <v>0</v>
      </c>
      <c r="W60" s="660"/>
      <c r="X60" s="2" t="s">
        <v>49</v>
      </c>
      <c r="Y60" s="2">
        <v>0</v>
      </c>
      <c r="Z60" s="66">
        <v>0</v>
      </c>
      <c r="AA60" s="66">
        <v>0</v>
      </c>
      <c r="AB60" s="66">
        <v>0</v>
      </c>
      <c r="AC60" s="66">
        <v>0</v>
      </c>
      <c r="AD60" s="66">
        <v>0</v>
      </c>
      <c r="AE60" s="66">
        <v>0</v>
      </c>
      <c r="AF60" s="66">
        <v>0</v>
      </c>
      <c r="AG60" s="66">
        <v>0</v>
      </c>
      <c r="AH60" s="66">
        <v>0</v>
      </c>
      <c r="AI60" s="66">
        <v>0</v>
      </c>
      <c r="AJ60" s="383">
        <v>0</v>
      </c>
      <c r="AK60" s="383">
        <v>0</v>
      </c>
      <c r="AL60" s="383">
        <v>0</v>
      </c>
      <c r="AM60" s="383">
        <v>0</v>
      </c>
      <c r="AN60" s="383">
        <v>0</v>
      </c>
      <c r="AO60" s="383">
        <v>0</v>
      </c>
      <c r="AP60" s="383">
        <v>0</v>
      </c>
      <c r="AQ60" s="441">
        <f t="shared" si="40"/>
        <v>0</v>
      </c>
      <c r="AS60" s="660"/>
      <c r="AT60" s="2" t="s">
        <v>49</v>
      </c>
      <c r="AU60" s="2">
        <v>0</v>
      </c>
      <c r="AV60" s="66">
        <v>0</v>
      </c>
      <c r="AW60" s="66">
        <v>0</v>
      </c>
      <c r="AX60" s="66">
        <v>0</v>
      </c>
      <c r="AY60" s="66">
        <v>0</v>
      </c>
      <c r="AZ60" s="66">
        <v>0</v>
      </c>
      <c r="BA60" s="66">
        <v>0</v>
      </c>
      <c r="BB60" s="66">
        <v>0</v>
      </c>
      <c r="BC60" s="66">
        <v>0</v>
      </c>
      <c r="BD60" s="66">
        <v>0</v>
      </c>
      <c r="BE60" s="66">
        <v>0</v>
      </c>
      <c r="BF60" s="383">
        <v>0</v>
      </c>
      <c r="BG60" s="383">
        <v>0</v>
      </c>
      <c r="BH60" s="383">
        <v>0</v>
      </c>
      <c r="BI60" s="383">
        <v>0</v>
      </c>
      <c r="BJ60" s="383">
        <v>0</v>
      </c>
      <c r="BK60" s="383">
        <v>0</v>
      </c>
      <c r="BL60" s="383">
        <v>0</v>
      </c>
      <c r="BM60" s="441">
        <f t="shared" si="41"/>
        <v>0</v>
      </c>
      <c r="BO60" s="660"/>
      <c r="BP60" s="2" t="s">
        <v>49</v>
      </c>
      <c r="BQ60" s="2">
        <v>0</v>
      </c>
      <c r="BR60" s="66">
        <v>0</v>
      </c>
      <c r="BS60" s="66">
        <v>0</v>
      </c>
      <c r="BT60" s="66">
        <v>0</v>
      </c>
      <c r="BU60" s="66">
        <v>0</v>
      </c>
      <c r="BV60" s="66">
        <v>0</v>
      </c>
      <c r="BW60" s="66">
        <v>0</v>
      </c>
      <c r="BX60" s="66">
        <v>0</v>
      </c>
      <c r="BY60" s="66">
        <v>0</v>
      </c>
      <c r="BZ60" s="66">
        <v>0</v>
      </c>
      <c r="CA60" s="66">
        <v>0</v>
      </c>
      <c r="CB60" s="383">
        <v>0</v>
      </c>
      <c r="CC60" s="383">
        <v>0</v>
      </c>
      <c r="CD60" s="383">
        <v>0</v>
      </c>
      <c r="CE60" s="383">
        <v>0</v>
      </c>
      <c r="CF60" s="383">
        <v>0</v>
      </c>
      <c r="CG60" s="383">
        <v>0</v>
      </c>
      <c r="CH60" s="383">
        <v>0</v>
      </c>
      <c r="CI60" s="441">
        <f t="shared" si="42"/>
        <v>0</v>
      </c>
    </row>
    <row r="61" spans="1:88" ht="15.95" customHeight="1" x14ac:dyDescent="0.25">
      <c r="A61" s="660"/>
      <c r="B61" s="2" t="s">
        <v>48</v>
      </c>
      <c r="C61" s="2">
        <v>0</v>
      </c>
      <c r="D61" s="66">
        <v>0</v>
      </c>
      <c r="E61" s="66">
        <v>0</v>
      </c>
      <c r="F61" s="66">
        <v>0</v>
      </c>
      <c r="G61" s="66">
        <v>0</v>
      </c>
      <c r="H61" s="66">
        <v>0</v>
      </c>
      <c r="I61" s="66">
        <v>0</v>
      </c>
      <c r="J61" s="66">
        <v>0</v>
      </c>
      <c r="K61" s="66">
        <v>0</v>
      </c>
      <c r="L61" s="66">
        <v>0</v>
      </c>
      <c r="M61" s="66">
        <v>0</v>
      </c>
      <c r="N61" s="383">
        <v>0</v>
      </c>
      <c r="O61" s="383">
        <v>0</v>
      </c>
      <c r="P61" s="383">
        <v>0</v>
      </c>
      <c r="Q61" s="383">
        <v>0</v>
      </c>
      <c r="R61" s="383">
        <v>0</v>
      </c>
      <c r="S61" s="383">
        <v>0</v>
      </c>
      <c r="T61" s="383">
        <v>0</v>
      </c>
      <c r="U61" s="441">
        <f t="shared" si="39"/>
        <v>0</v>
      </c>
      <c r="W61" s="660"/>
      <c r="X61" s="2" t="s">
        <v>48</v>
      </c>
      <c r="Y61" s="2">
        <v>0</v>
      </c>
      <c r="Z61" s="66">
        <v>0</v>
      </c>
      <c r="AA61" s="66">
        <v>0</v>
      </c>
      <c r="AB61" s="66">
        <v>0</v>
      </c>
      <c r="AC61" s="66">
        <v>0</v>
      </c>
      <c r="AD61" s="66">
        <v>0</v>
      </c>
      <c r="AE61" s="66">
        <v>0</v>
      </c>
      <c r="AF61" s="66">
        <v>0</v>
      </c>
      <c r="AG61" s="66">
        <v>0</v>
      </c>
      <c r="AH61" s="66">
        <v>0</v>
      </c>
      <c r="AI61" s="66">
        <v>0</v>
      </c>
      <c r="AJ61" s="383">
        <v>0</v>
      </c>
      <c r="AK61" s="383">
        <v>0</v>
      </c>
      <c r="AL61" s="383">
        <v>0</v>
      </c>
      <c r="AM61" s="383">
        <v>0</v>
      </c>
      <c r="AN61" s="383">
        <v>0</v>
      </c>
      <c r="AO61" s="383">
        <v>0</v>
      </c>
      <c r="AP61" s="383">
        <v>0</v>
      </c>
      <c r="AQ61" s="441">
        <f t="shared" si="40"/>
        <v>0</v>
      </c>
      <c r="AS61" s="660"/>
      <c r="AT61" s="2" t="s">
        <v>48</v>
      </c>
      <c r="AU61" s="2">
        <v>0</v>
      </c>
      <c r="AV61" s="66">
        <v>0</v>
      </c>
      <c r="AW61" s="66">
        <v>0</v>
      </c>
      <c r="AX61" s="66">
        <v>0</v>
      </c>
      <c r="AY61" s="66">
        <v>0</v>
      </c>
      <c r="AZ61" s="66">
        <v>0</v>
      </c>
      <c r="BA61" s="66">
        <v>0</v>
      </c>
      <c r="BB61" s="66">
        <v>0</v>
      </c>
      <c r="BC61" s="66">
        <v>0</v>
      </c>
      <c r="BD61" s="66">
        <v>0</v>
      </c>
      <c r="BE61" s="66">
        <v>0</v>
      </c>
      <c r="BF61" s="383">
        <v>0</v>
      </c>
      <c r="BG61" s="383">
        <v>0</v>
      </c>
      <c r="BH61" s="383">
        <v>0</v>
      </c>
      <c r="BI61" s="383">
        <v>0</v>
      </c>
      <c r="BJ61" s="383">
        <v>0</v>
      </c>
      <c r="BK61" s="383">
        <v>0</v>
      </c>
      <c r="BL61" s="383">
        <v>0</v>
      </c>
      <c r="BM61" s="441">
        <f t="shared" si="41"/>
        <v>0</v>
      </c>
      <c r="BO61" s="660"/>
      <c r="BP61" s="2" t="s">
        <v>48</v>
      </c>
      <c r="BQ61" s="2">
        <v>0</v>
      </c>
      <c r="BR61" s="66">
        <v>0</v>
      </c>
      <c r="BS61" s="66">
        <v>0</v>
      </c>
      <c r="BT61" s="66">
        <v>0</v>
      </c>
      <c r="BU61" s="66">
        <v>0</v>
      </c>
      <c r="BV61" s="66">
        <v>0</v>
      </c>
      <c r="BW61" s="66">
        <v>0</v>
      </c>
      <c r="BX61" s="66">
        <v>0</v>
      </c>
      <c r="BY61" s="66">
        <v>0</v>
      </c>
      <c r="BZ61" s="66">
        <v>0</v>
      </c>
      <c r="CA61" s="66">
        <v>0</v>
      </c>
      <c r="CB61" s="383">
        <v>0</v>
      </c>
      <c r="CC61" s="383">
        <v>0</v>
      </c>
      <c r="CD61" s="383">
        <v>0</v>
      </c>
      <c r="CE61" s="383">
        <v>0</v>
      </c>
      <c r="CF61" s="383">
        <v>0</v>
      </c>
      <c r="CG61" s="383">
        <v>0</v>
      </c>
      <c r="CH61" s="383">
        <v>0</v>
      </c>
      <c r="CI61" s="441">
        <f t="shared" si="42"/>
        <v>0</v>
      </c>
    </row>
    <row r="62" spans="1:88" ht="15.95" customHeight="1" x14ac:dyDescent="0.25">
      <c r="A62" s="660"/>
      <c r="B62" s="2" t="s">
        <v>47</v>
      </c>
      <c r="C62" s="2">
        <v>0</v>
      </c>
      <c r="D62" s="66">
        <v>0</v>
      </c>
      <c r="E62" s="66">
        <v>0</v>
      </c>
      <c r="F62" s="66">
        <v>0</v>
      </c>
      <c r="G62" s="66">
        <v>0</v>
      </c>
      <c r="H62" s="66">
        <v>0</v>
      </c>
      <c r="I62" s="66">
        <v>0</v>
      </c>
      <c r="J62" s="66">
        <v>0</v>
      </c>
      <c r="K62" s="66">
        <v>0</v>
      </c>
      <c r="L62" s="66">
        <v>0</v>
      </c>
      <c r="M62" s="66">
        <v>0</v>
      </c>
      <c r="N62" s="383">
        <v>0</v>
      </c>
      <c r="O62" s="383">
        <v>0</v>
      </c>
      <c r="P62" s="383">
        <v>0</v>
      </c>
      <c r="Q62" s="383">
        <v>0</v>
      </c>
      <c r="R62" s="383">
        <v>0</v>
      </c>
      <c r="S62" s="383">
        <v>0</v>
      </c>
      <c r="T62" s="383">
        <v>0</v>
      </c>
      <c r="U62" s="441">
        <f t="shared" si="39"/>
        <v>0</v>
      </c>
      <c r="W62" s="660"/>
      <c r="X62" s="2" t="s">
        <v>47</v>
      </c>
      <c r="Y62" s="2">
        <v>0</v>
      </c>
      <c r="Z62" s="66">
        <v>0</v>
      </c>
      <c r="AA62" s="66">
        <v>0</v>
      </c>
      <c r="AB62" s="66">
        <v>0</v>
      </c>
      <c r="AC62" s="66">
        <v>0</v>
      </c>
      <c r="AD62" s="66">
        <v>0</v>
      </c>
      <c r="AE62" s="66">
        <v>0</v>
      </c>
      <c r="AF62" s="66">
        <v>0</v>
      </c>
      <c r="AG62" s="66">
        <v>0</v>
      </c>
      <c r="AH62" s="66">
        <v>0</v>
      </c>
      <c r="AI62" s="66">
        <v>0</v>
      </c>
      <c r="AJ62" s="383">
        <v>0</v>
      </c>
      <c r="AK62" s="383">
        <v>0</v>
      </c>
      <c r="AL62" s="383">
        <v>0</v>
      </c>
      <c r="AM62" s="383">
        <v>0</v>
      </c>
      <c r="AN62" s="383">
        <v>0</v>
      </c>
      <c r="AO62" s="383">
        <v>0</v>
      </c>
      <c r="AP62" s="383">
        <v>0</v>
      </c>
      <c r="AQ62" s="441">
        <f t="shared" si="40"/>
        <v>0</v>
      </c>
      <c r="AS62" s="660"/>
      <c r="AT62" s="2" t="s">
        <v>47</v>
      </c>
      <c r="AU62" s="2">
        <v>0</v>
      </c>
      <c r="AV62" s="66">
        <v>0</v>
      </c>
      <c r="AW62" s="66">
        <v>0</v>
      </c>
      <c r="AX62" s="66">
        <v>0</v>
      </c>
      <c r="AY62" s="66">
        <v>0</v>
      </c>
      <c r="AZ62" s="66">
        <v>0</v>
      </c>
      <c r="BA62" s="66">
        <v>0</v>
      </c>
      <c r="BB62" s="66">
        <v>0</v>
      </c>
      <c r="BC62" s="66">
        <v>0</v>
      </c>
      <c r="BD62" s="66">
        <v>0</v>
      </c>
      <c r="BE62" s="66">
        <v>0</v>
      </c>
      <c r="BF62" s="383">
        <v>0</v>
      </c>
      <c r="BG62" s="383">
        <v>0</v>
      </c>
      <c r="BH62" s="383">
        <v>0</v>
      </c>
      <c r="BI62" s="383">
        <v>0</v>
      </c>
      <c r="BJ62" s="383">
        <v>0</v>
      </c>
      <c r="BK62" s="383">
        <v>0</v>
      </c>
      <c r="BL62" s="383">
        <v>0</v>
      </c>
      <c r="BM62" s="441">
        <f t="shared" si="41"/>
        <v>0</v>
      </c>
      <c r="BO62" s="660"/>
      <c r="BP62" s="2" t="s">
        <v>47</v>
      </c>
      <c r="BQ62" s="2">
        <v>0</v>
      </c>
      <c r="BR62" s="66">
        <v>0</v>
      </c>
      <c r="BS62" s="66">
        <v>0</v>
      </c>
      <c r="BT62" s="66">
        <v>0</v>
      </c>
      <c r="BU62" s="66">
        <v>0</v>
      </c>
      <c r="BV62" s="66">
        <v>0</v>
      </c>
      <c r="BW62" s="66">
        <v>0</v>
      </c>
      <c r="BX62" s="66">
        <v>0</v>
      </c>
      <c r="BY62" s="66">
        <v>0</v>
      </c>
      <c r="BZ62" s="66">
        <v>0</v>
      </c>
      <c r="CA62" s="66">
        <v>0</v>
      </c>
      <c r="CB62" s="383">
        <v>0</v>
      </c>
      <c r="CC62" s="383">
        <v>0</v>
      </c>
      <c r="CD62" s="383">
        <v>0</v>
      </c>
      <c r="CE62" s="383">
        <v>0</v>
      </c>
      <c r="CF62" s="383">
        <v>0</v>
      </c>
      <c r="CG62" s="383">
        <v>0</v>
      </c>
      <c r="CH62" s="383">
        <v>0</v>
      </c>
      <c r="CI62" s="441">
        <f t="shared" si="42"/>
        <v>0</v>
      </c>
    </row>
    <row r="63" spans="1:88" ht="15.95" customHeight="1" x14ac:dyDescent="0.25">
      <c r="A63" s="660"/>
      <c r="B63" s="2" t="s">
        <v>46</v>
      </c>
      <c r="C63" s="2">
        <v>0</v>
      </c>
      <c r="D63" s="66">
        <v>0</v>
      </c>
      <c r="E63" s="66">
        <v>0</v>
      </c>
      <c r="F63" s="66">
        <v>0</v>
      </c>
      <c r="G63" s="66">
        <v>0</v>
      </c>
      <c r="H63" s="66">
        <v>0</v>
      </c>
      <c r="I63" s="66">
        <v>0</v>
      </c>
      <c r="J63" s="66">
        <v>0</v>
      </c>
      <c r="K63" s="66">
        <v>0</v>
      </c>
      <c r="L63" s="66">
        <v>0</v>
      </c>
      <c r="M63" s="66">
        <v>0</v>
      </c>
      <c r="N63" s="383">
        <v>0</v>
      </c>
      <c r="O63" s="383">
        <v>0</v>
      </c>
      <c r="P63" s="383">
        <v>0</v>
      </c>
      <c r="Q63" s="383">
        <v>0</v>
      </c>
      <c r="R63" s="383">
        <v>0</v>
      </c>
      <c r="S63" s="383">
        <v>0</v>
      </c>
      <c r="T63" s="383">
        <v>0</v>
      </c>
      <c r="U63" s="441">
        <f t="shared" si="39"/>
        <v>0</v>
      </c>
      <c r="W63" s="660"/>
      <c r="X63" s="2" t="s">
        <v>46</v>
      </c>
      <c r="Y63" s="2">
        <v>0</v>
      </c>
      <c r="Z63" s="66">
        <v>0</v>
      </c>
      <c r="AA63" s="66">
        <v>0</v>
      </c>
      <c r="AB63" s="66">
        <v>0</v>
      </c>
      <c r="AC63" s="66">
        <v>0</v>
      </c>
      <c r="AD63" s="66">
        <v>0</v>
      </c>
      <c r="AE63" s="66">
        <v>0</v>
      </c>
      <c r="AF63" s="66">
        <v>0</v>
      </c>
      <c r="AG63" s="66">
        <v>0</v>
      </c>
      <c r="AH63" s="66">
        <v>0</v>
      </c>
      <c r="AI63" s="66">
        <v>0</v>
      </c>
      <c r="AJ63" s="383">
        <v>0</v>
      </c>
      <c r="AK63" s="383">
        <v>0</v>
      </c>
      <c r="AL63" s="383">
        <v>0</v>
      </c>
      <c r="AM63" s="383">
        <v>0</v>
      </c>
      <c r="AN63" s="383">
        <v>0</v>
      </c>
      <c r="AO63" s="383">
        <v>0</v>
      </c>
      <c r="AP63" s="383">
        <v>0</v>
      </c>
      <c r="AQ63" s="441">
        <f t="shared" si="40"/>
        <v>0</v>
      </c>
      <c r="AS63" s="660"/>
      <c r="AT63" s="2" t="s">
        <v>46</v>
      </c>
      <c r="AU63" s="2">
        <v>0</v>
      </c>
      <c r="AV63" s="66">
        <v>0</v>
      </c>
      <c r="AW63" s="66">
        <v>0</v>
      </c>
      <c r="AX63" s="66">
        <v>0</v>
      </c>
      <c r="AY63" s="66">
        <v>0</v>
      </c>
      <c r="AZ63" s="66">
        <v>0</v>
      </c>
      <c r="BA63" s="66">
        <v>0</v>
      </c>
      <c r="BB63" s="66">
        <v>0</v>
      </c>
      <c r="BC63" s="66">
        <v>0</v>
      </c>
      <c r="BD63" s="66">
        <v>0</v>
      </c>
      <c r="BE63" s="66">
        <v>0</v>
      </c>
      <c r="BF63" s="383">
        <v>0</v>
      </c>
      <c r="BG63" s="383">
        <v>0</v>
      </c>
      <c r="BH63" s="383">
        <v>0</v>
      </c>
      <c r="BI63" s="383">
        <v>0</v>
      </c>
      <c r="BJ63" s="383">
        <v>0</v>
      </c>
      <c r="BK63" s="383">
        <v>0</v>
      </c>
      <c r="BL63" s="383">
        <v>0</v>
      </c>
      <c r="BM63" s="441">
        <f t="shared" si="41"/>
        <v>0</v>
      </c>
      <c r="BO63" s="660"/>
      <c r="BP63" s="2" t="s">
        <v>46</v>
      </c>
      <c r="BQ63" s="2">
        <v>0</v>
      </c>
      <c r="BR63" s="66">
        <v>0</v>
      </c>
      <c r="BS63" s="66">
        <v>0</v>
      </c>
      <c r="BT63" s="66">
        <v>0</v>
      </c>
      <c r="BU63" s="66">
        <v>0</v>
      </c>
      <c r="BV63" s="66">
        <v>0</v>
      </c>
      <c r="BW63" s="66">
        <v>0</v>
      </c>
      <c r="BX63" s="66">
        <v>0</v>
      </c>
      <c r="BY63" s="66">
        <v>0</v>
      </c>
      <c r="BZ63" s="66">
        <v>0</v>
      </c>
      <c r="CA63" s="66">
        <v>0</v>
      </c>
      <c r="CB63" s="383">
        <v>0</v>
      </c>
      <c r="CC63" s="383">
        <v>0</v>
      </c>
      <c r="CD63" s="383">
        <v>0</v>
      </c>
      <c r="CE63" s="383">
        <v>0</v>
      </c>
      <c r="CF63" s="383">
        <v>0</v>
      </c>
      <c r="CG63" s="383">
        <v>0</v>
      </c>
      <c r="CH63" s="383">
        <v>0</v>
      </c>
      <c r="CI63" s="441">
        <f t="shared" si="42"/>
        <v>0</v>
      </c>
    </row>
    <row r="64" spans="1:88" ht="15.95" customHeight="1" thickBot="1" x14ac:dyDescent="0.3">
      <c r="A64" s="661"/>
      <c r="B64" s="2" t="s">
        <v>45</v>
      </c>
      <c r="C64" s="2">
        <v>0</v>
      </c>
      <c r="D64" s="66">
        <v>0</v>
      </c>
      <c r="E64" s="66">
        <v>0</v>
      </c>
      <c r="F64" s="66">
        <v>0</v>
      </c>
      <c r="G64" s="66">
        <v>0</v>
      </c>
      <c r="H64" s="66">
        <v>0</v>
      </c>
      <c r="I64" s="66">
        <v>0</v>
      </c>
      <c r="J64" s="66">
        <v>0</v>
      </c>
      <c r="K64" s="66">
        <v>0</v>
      </c>
      <c r="L64" s="66">
        <v>0</v>
      </c>
      <c r="M64" s="66">
        <v>0</v>
      </c>
      <c r="N64" s="383">
        <v>0</v>
      </c>
      <c r="O64" s="383">
        <v>0</v>
      </c>
      <c r="P64" s="383">
        <v>0</v>
      </c>
      <c r="Q64" s="383">
        <v>0</v>
      </c>
      <c r="R64" s="383">
        <v>0</v>
      </c>
      <c r="S64" s="383">
        <v>0</v>
      </c>
      <c r="T64" s="383">
        <v>0</v>
      </c>
      <c r="U64" s="441">
        <f t="shared" si="39"/>
        <v>0</v>
      </c>
      <c r="V64" s="407">
        <f>SUM(U52:U64)</f>
        <v>29098.97</v>
      </c>
      <c r="W64" s="661"/>
      <c r="X64" s="2" t="s">
        <v>45</v>
      </c>
      <c r="Y64" s="2">
        <v>0</v>
      </c>
      <c r="Z64" s="66">
        <v>0</v>
      </c>
      <c r="AA64" s="66">
        <v>0</v>
      </c>
      <c r="AB64" s="66">
        <v>0</v>
      </c>
      <c r="AC64" s="66">
        <v>0</v>
      </c>
      <c r="AD64" s="66">
        <v>0</v>
      </c>
      <c r="AE64" s="66">
        <v>0</v>
      </c>
      <c r="AF64" s="66">
        <v>0</v>
      </c>
      <c r="AG64" s="66">
        <v>0</v>
      </c>
      <c r="AH64" s="66">
        <v>0</v>
      </c>
      <c r="AI64" s="66">
        <v>0</v>
      </c>
      <c r="AJ64" s="383">
        <v>0</v>
      </c>
      <c r="AK64" s="383">
        <v>0</v>
      </c>
      <c r="AL64" s="383">
        <v>0</v>
      </c>
      <c r="AM64" s="383">
        <v>0</v>
      </c>
      <c r="AN64" s="383">
        <v>0</v>
      </c>
      <c r="AO64" s="383">
        <v>0</v>
      </c>
      <c r="AP64" s="383">
        <v>0</v>
      </c>
      <c r="AQ64" s="441">
        <f t="shared" si="40"/>
        <v>0</v>
      </c>
      <c r="AR64" s="407">
        <f>SUM(AQ52:AQ64)</f>
        <v>60877.439999999995</v>
      </c>
      <c r="AS64" s="661"/>
      <c r="AT64" s="2" t="s">
        <v>45</v>
      </c>
      <c r="AU64" s="2">
        <v>0</v>
      </c>
      <c r="AV64" s="66">
        <v>0</v>
      </c>
      <c r="AW64" s="66">
        <v>0</v>
      </c>
      <c r="AX64" s="66">
        <v>0</v>
      </c>
      <c r="AY64" s="66">
        <v>0</v>
      </c>
      <c r="AZ64" s="66">
        <v>0</v>
      </c>
      <c r="BA64" s="66">
        <v>0</v>
      </c>
      <c r="BB64" s="66">
        <v>0</v>
      </c>
      <c r="BC64" s="66">
        <v>0</v>
      </c>
      <c r="BD64" s="66">
        <v>0</v>
      </c>
      <c r="BE64" s="66">
        <v>0</v>
      </c>
      <c r="BF64" s="383">
        <v>0</v>
      </c>
      <c r="BG64" s="383">
        <v>0</v>
      </c>
      <c r="BH64" s="383">
        <v>0</v>
      </c>
      <c r="BI64" s="383">
        <v>0</v>
      </c>
      <c r="BJ64" s="383">
        <v>0</v>
      </c>
      <c r="BK64" s="383">
        <v>0</v>
      </c>
      <c r="BL64" s="383">
        <v>0</v>
      </c>
      <c r="BM64" s="441">
        <f t="shared" si="41"/>
        <v>0</v>
      </c>
      <c r="BN64" s="407">
        <f>SUM(BM52:BM64)</f>
        <v>0</v>
      </c>
      <c r="BO64" s="661"/>
      <c r="BP64" s="2" t="s">
        <v>45</v>
      </c>
      <c r="BQ64" s="2">
        <v>0</v>
      </c>
      <c r="BR64" s="66">
        <v>0</v>
      </c>
      <c r="BS64" s="66">
        <v>0</v>
      </c>
      <c r="BT64" s="66">
        <v>0</v>
      </c>
      <c r="BU64" s="66">
        <v>0</v>
      </c>
      <c r="BV64" s="66">
        <v>0</v>
      </c>
      <c r="BW64" s="66">
        <v>0</v>
      </c>
      <c r="BX64" s="66">
        <v>0</v>
      </c>
      <c r="BY64" s="66">
        <v>0</v>
      </c>
      <c r="BZ64" s="66">
        <v>0</v>
      </c>
      <c r="CA64" s="66">
        <v>0</v>
      </c>
      <c r="CB64" s="383">
        <v>0</v>
      </c>
      <c r="CC64" s="383">
        <v>0</v>
      </c>
      <c r="CD64" s="383">
        <v>0</v>
      </c>
      <c r="CE64" s="383">
        <v>0</v>
      </c>
      <c r="CF64" s="383">
        <v>0</v>
      </c>
      <c r="CG64" s="383">
        <v>0</v>
      </c>
      <c r="CH64" s="383">
        <v>0</v>
      </c>
      <c r="CI64" s="441">
        <f t="shared" si="42"/>
        <v>0</v>
      </c>
      <c r="CJ64" s="407">
        <f>SUM(CI52:CI64)</f>
        <v>0</v>
      </c>
    </row>
    <row r="65" spans="1:88" ht="15.95" customHeight="1" thickBot="1" x14ac:dyDescent="0.3">
      <c r="A65" s="56"/>
      <c r="B65" s="49" t="s">
        <v>41</v>
      </c>
      <c r="C65" s="164">
        <f>SUM(C52:C64)</f>
        <v>0</v>
      </c>
      <c r="D65" s="164">
        <f t="shared" ref="D65:T65" si="43">SUM(D52:D64)</f>
        <v>0</v>
      </c>
      <c r="E65" s="164">
        <f t="shared" si="43"/>
        <v>0</v>
      </c>
      <c r="F65" s="164">
        <f t="shared" si="43"/>
        <v>29098.97</v>
      </c>
      <c r="G65" s="164">
        <f t="shared" si="43"/>
        <v>0</v>
      </c>
      <c r="H65" s="164">
        <f t="shared" si="43"/>
        <v>0</v>
      </c>
      <c r="I65" s="164">
        <f t="shared" si="43"/>
        <v>0</v>
      </c>
      <c r="J65" s="164">
        <f t="shared" si="43"/>
        <v>0</v>
      </c>
      <c r="K65" s="164">
        <f t="shared" si="43"/>
        <v>0</v>
      </c>
      <c r="L65" s="164">
        <f t="shared" si="43"/>
        <v>0</v>
      </c>
      <c r="M65" s="164">
        <f t="shared" si="43"/>
        <v>0</v>
      </c>
      <c r="N65" s="394">
        <f t="shared" si="43"/>
        <v>0</v>
      </c>
      <c r="O65" s="394">
        <f t="shared" si="43"/>
        <v>0</v>
      </c>
      <c r="P65" s="394">
        <f t="shared" si="43"/>
        <v>0</v>
      </c>
      <c r="Q65" s="394">
        <f t="shared" si="43"/>
        <v>0</v>
      </c>
      <c r="R65" s="394">
        <f t="shared" si="43"/>
        <v>0</v>
      </c>
      <c r="S65" s="394">
        <f t="shared" si="43"/>
        <v>0</v>
      </c>
      <c r="T65" s="394">
        <f t="shared" si="43"/>
        <v>0</v>
      </c>
      <c r="U65" s="442">
        <f t="shared" si="39"/>
        <v>29098.97</v>
      </c>
      <c r="V65" s="396" t="str">
        <f>IF(U65=V64,"ok","ERROR")</f>
        <v>ok</v>
      </c>
      <c r="W65" s="56"/>
      <c r="X65" s="49" t="s">
        <v>41</v>
      </c>
      <c r="Y65" s="164">
        <f>SUM(Y52:Y64)</f>
        <v>0</v>
      </c>
      <c r="Z65" s="164">
        <f t="shared" ref="Z65:AP65" si="44">SUM(Z52:Z64)</f>
        <v>0</v>
      </c>
      <c r="AA65" s="164">
        <f t="shared" si="44"/>
        <v>0</v>
      </c>
      <c r="AB65" s="164">
        <f t="shared" si="44"/>
        <v>0</v>
      </c>
      <c r="AC65" s="164">
        <f t="shared" si="44"/>
        <v>0</v>
      </c>
      <c r="AD65" s="164">
        <f t="shared" si="44"/>
        <v>0</v>
      </c>
      <c r="AE65" s="164">
        <f t="shared" si="44"/>
        <v>0</v>
      </c>
      <c r="AF65" s="164">
        <f t="shared" si="44"/>
        <v>60877.439999999995</v>
      </c>
      <c r="AG65" s="164">
        <f t="shared" si="44"/>
        <v>0</v>
      </c>
      <c r="AH65" s="164">
        <f t="shared" si="44"/>
        <v>0</v>
      </c>
      <c r="AI65" s="164">
        <f t="shared" si="44"/>
        <v>0</v>
      </c>
      <c r="AJ65" s="394">
        <f t="shared" si="44"/>
        <v>0</v>
      </c>
      <c r="AK65" s="394">
        <f t="shared" si="44"/>
        <v>0</v>
      </c>
      <c r="AL65" s="394">
        <f t="shared" si="44"/>
        <v>0</v>
      </c>
      <c r="AM65" s="394">
        <f t="shared" si="44"/>
        <v>0</v>
      </c>
      <c r="AN65" s="394">
        <f t="shared" si="44"/>
        <v>0</v>
      </c>
      <c r="AO65" s="394">
        <f t="shared" si="44"/>
        <v>0</v>
      </c>
      <c r="AP65" s="394">
        <f t="shared" si="44"/>
        <v>0</v>
      </c>
      <c r="AQ65" s="442">
        <f t="shared" si="40"/>
        <v>60877.439999999995</v>
      </c>
      <c r="AR65" s="396" t="str">
        <f>IF(AQ65=AR64,"ok","ERROR")</f>
        <v>ok</v>
      </c>
      <c r="AS65" s="56"/>
      <c r="AT65" s="49" t="s">
        <v>41</v>
      </c>
      <c r="AU65" s="164">
        <f>SUM(AU52:AU64)</f>
        <v>0</v>
      </c>
      <c r="AV65" s="164">
        <f t="shared" ref="AV65:BL65" si="45">SUM(AV52:AV64)</f>
        <v>0</v>
      </c>
      <c r="AW65" s="164">
        <f t="shared" si="45"/>
        <v>0</v>
      </c>
      <c r="AX65" s="164">
        <f t="shared" si="45"/>
        <v>0</v>
      </c>
      <c r="AY65" s="164">
        <f t="shared" si="45"/>
        <v>0</v>
      </c>
      <c r="AZ65" s="164">
        <f t="shared" si="45"/>
        <v>0</v>
      </c>
      <c r="BA65" s="164">
        <f t="shared" si="45"/>
        <v>0</v>
      </c>
      <c r="BB65" s="164">
        <f t="shared" si="45"/>
        <v>0</v>
      </c>
      <c r="BC65" s="164">
        <f t="shared" si="45"/>
        <v>0</v>
      </c>
      <c r="BD65" s="164">
        <f t="shared" si="45"/>
        <v>0</v>
      </c>
      <c r="BE65" s="164">
        <f t="shared" si="45"/>
        <v>0</v>
      </c>
      <c r="BF65" s="394">
        <f t="shared" si="45"/>
        <v>0</v>
      </c>
      <c r="BG65" s="394">
        <f t="shared" si="45"/>
        <v>0</v>
      </c>
      <c r="BH65" s="394">
        <f t="shared" si="45"/>
        <v>0</v>
      </c>
      <c r="BI65" s="394">
        <f t="shared" si="45"/>
        <v>0</v>
      </c>
      <c r="BJ65" s="394">
        <f t="shared" si="45"/>
        <v>0</v>
      </c>
      <c r="BK65" s="394">
        <f t="shared" si="45"/>
        <v>0</v>
      </c>
      <c r="BL65" s="394">
        <f t="shared" si="45"/>
        <v>0</v>
      </c>
      <c r="BM65" s="442">
        <f t="shared" si="41"/>
        <v>0</v>
      </c>
      <c r="BN65" s="396" t="str">
        <f>IF(BM65=BN64,"ok","ERROR")</f>
        <v>ok</v>
      </c>
      <c r="BO65" s="56"/>
      <c r="BP65" s="49" t="s">
        <v>41</v>
      </c>
      <c r="BQ65" s="164">
        <f>SUM(BQ52:BQ64)</f>
        <v>0</v>
      </c>
      <c r="BR65" s="164">
        <f t="shared" ref="BR65:CH65" si="46">SUM(BR52:BR64)</f>
        <v>0</v>
      </c>
      <c r="BS65" s="164">
        <f t="shared" si="46"/>
        <v>0</v>
      </c>
      <c r="BT65" s="164">
        <f t="shared" si="46"/>
        <v>0</v>
      </c>
      <c r="BU65" s="164">
        <f t="shared" si="46"/>
        <v>0</v>
      </c>
      <c r="BV65" s="164">
        <f t="shared" si="46"/>
        <v>0</v>
      </c>
      <c r="BW65" s="164">
        <f t="shared" si="46"/>
        <v>0</v>
      </c>
      <c r="BX65" s="164">
        <f t="shared" si="46"/>
        <v>0</v>
      </c>
      <c r="BY65" s="164">
        <f t="shared" si="46"/>
        <v>0</v>
      </c>
      <c r="BZ65" s="164">
        <f t="shared" si="46"/>
        <v>0</v>
      </c>
      <c r="CA65" s="164">
        <f t="shared" si="46"/>
        <v>0</v>
      </c>
      <c r="CB65" s="394">
        <f t="shared" si="46"/>
        <v>0</v>
      </c>
      <c r="CC65" s="394">
        <f t="shared" si="46"/>
        <v>0</v>
      </c>
      <c r="CD65" s="394">
        <f t="shared" si="46"/>
        <v>0</v>
      </c>
      <c r="CE65" s="394">
        <f t="shared" si="46"/>
        <v>0</v>
      </c>
      <c r="CF65" s="394">
        <f t="shared" si="46"/>
        <v>0</v>
      </c>
      <c r="CG65" s="394">
        <f t="shared" si="46"/>
        <v>0</v>
      </c>
      <c r="CH65" s="394">
        <f t="shared" si="46"/>
        <v>0</v>
      </c>
      <c r="CI65" s="442">
        <f t="shared" si="42"/>
        <v>0</v>
      </c>
      <c r="CJ65" s="396" t="str">
        <f>IF(CI65=CJ64,"ok","ERROR")</f>
        <v>ok</v>
      </c>
    </row>
    <row r="66" spans="1:88" ht="15.95" customHeight="1" x14ac:dyDescent="0.25">
      <c r="A66" s="56"/>
      <c r="W66" s="56"/>
      <c r="AS66" s="56"/>
      <c r="BO66" s="56"/>
    </row>
    <row r="67" spans="1:88" ht="15.95" customHeight="1" x14ac:dyDescent="0.25">
      <c r="A67" s="443"/>
      <c r="B67" s="400"/>
      <c r="C67" s="400"/>
      <c r="D67" s="400"/>
      <c r="E67" s="400"/>
      <c r="F67" s="400"/>
      <c r="G67" s="400"/>
      <c r="H67" s="400"/>
      <c r="I67" s="400"/>
      <c r="J67" s="400"/>
      <c r="K67" s="400"/>
      <c r="L67" s="400"/>
      <c r="M67" s="400"/>
      <c r="N67" s="400"/>
      <c r="O67" s="400"/>
      <c r="P67" s="400"/>
      <c r="Q67" s="400"/>
      <c r="R67" s="400"/>
      <c r="S67" s="400"/>
      <c r="T67" s="400"/>
      <c r="U67" s="400"/>
      <c r="V67" s="402"/>
      <c r="W67" s="443"/>
      <c r="X67" s="400"/>
      <c r="Y67" s="400"/>
      <c r="Z67" s="400"/>
      <c r="AA67" s="400"/>
      <c r="AB67" s="400"/>
      <c r="AC67" s="400"/>
      <c r="AD67" s="400"/>
      <c r="AE67" s="400"/>
      <c r="AF67" s="400"/>
      <c r="AG67" s="400"/>
      <c r="AH67" s="400"/>
      <c r="AI67" s="400"/>
      <c r="AJ67" s="400"/>
      <c r="AK67" s="400"/>
      <c r="AL67" s="400"/>
      <c r="AM67" s="400"/>
      <c r="AN67" s="400"/>
      <c r="AO67" s="400"/>
      <c r="AP67" s="400"/>
      <c r="AQ67" s="400"/>
      <c r="AR67" s="402"/>
      <c r="AS67" s="443"/>
      <c r="AT67" s="400"/>
      <c r="AU67" s="400"/>
      <c r="AV67" s="400"/>
      <c r="AW67" s="400"/>
      <c r="AX67" s="400"/>
      <c r="AY67" s="400"/>
      <c r="AZ67" s="400"/>
      <c r="BA67" s="400"/>
      <c r="BB67" s="400"/>
      <c r="BC67" s="400"/>
      <c r="BD67" s="400"/>
      <c r="BE67" s="400"/>
      <c r="BF67" s="400"/>
      <c r="BG67" s="400"/>
      <c r="BH67" s="400"/>
      <c r="BI67" s="400"/>
      <c r="BJ67" s="400"/>
      <c r="BK67" s="400"/>
      <c r="BL67" s="400"/>
      <c r="BM67" s="400"/>
      <c r="BN67" s="402"/>
      <c r="BO67" s="443"/>
      <c r="BP67" s="400"/>
      <c r="BQ67" s="400"/>
      <c r="BR67" s="400"/>
      <c r="BS67" s="400"/>
      <c r="BT67" s="400"/>
      <c r="BU67" s="400"/>
      <c r="BV67" s="400"/>
      <c r="BW67" s="400"/>
      <c r="BX67" s="400"/>
      <c r="BY67" s="400"/>
      <c r="BZ67" s="400"/>
      <c r="CA67" s="400"/>
      <c r="CB67" s="400"/>
      <c r="CC67" s="400"/>
      <c r="CD67" s="400"/>
      <c r="CE67" s="400"/>
      <c r="CF67" s="400"/>
      <c r="CG67" s="400"/>
      <c r="CH67" s="400"/>
      <c r="CI67" s="400"/>
      <c r="CJ67" s="402"/>
    </row>
    <row r="68" spans="1:88" ht="15.95" customHeight="1" thickBot="1" x14ac:dyDescent="0.3">
      <c r="A68" s="56"/>
      <c r="W68" s="56"/>
      <c r="AS68" s="56"/>
      <c r="BO68" s="56"/>
    </row>
    <row r="69" spans="1:88" ht="15.95" customHeight="1" thickBot="1" x14ac:dyDescent="0.3">
      <c r="A69" s="403" t="s">
        <v>241</v>
      </c>
      <c r="B69" s="193" t="s">
        <v>34</v>
      </c>
      <c r="C69" s="375">
        <f>C$3</f>
        <v>45658</v>
      </c>
      <c r="D69" s="375">
        <f t="shared" ref="D69:T69" si="47">D$3</f>
        <v>45689</v>
      </c>
      <c r="E69" s="375">
        <f t="shared" si="47"/>
        <v>45717</v>
      </c>
      <c r="F69" s="375">
        <f t="shared" si="47"/>
        <v>45748</v>
      </c>
      <c r="G69" s="375">
        <f t="shared" si="47"/>
        <v>45778</v>
      </c>
      <c r="H69" s="375">
        <f t="shared" si="47"/>
        <v>45809</v>
      </c>
      <c r="I69" s="375">
        <f t="shared" si="47"/>
        <v>45839</v>
      </c>
      <c r="J69" s="375">
        <f t="shared" si="47"/>
        <v>45870</v>
      </c>
      <c r="K69" s="375">
        <f t="shared" si="47"/>
        <v>45901</v>
      </c>
      <c r="L69" s="375">
        <f t="shared" si="47"/>
        <v>45931</v>
      </c>
      <c r="M69" s="375">
        <f t="shared" si="47"/>
        <v>45962</v>
      </c>
      <c r="N69" s="376">
        <f t="shared" si="47"/>
        <v>45992</v>
      </c>
      <c r="O69" s="376">
        <f t="shared" si="47"/>
        <v>46023</v>
      </c>
      <c r="P69" s="376">
        <f t="shared" si="47"/>
        <v>46054</v>
      </c>
      <c r="Q69" s="376">
        <f t="shared" si="47"/>
        <v>46082</v>
      </c>
      <c r="R69" s="376">
        <f t="shared" si="47"/>
        <v>46113</v>
      </c>
      <c r="S69" s="376">
        <f t="shared" si="47"/>
        <v>46143</v>
      </c>
      <c r="T69" s="376">
        <f t="shared" si="47"/>
        <v>46174</v>
      </c>
      <c r="U69" s="439" t="s">
        <v>32</v>
      </c>
      <c r="W69" s="403" t="s">
        <v>241</v>
      </c>
      <c r="X69" s="193" t="s">
        <v>34</v>
      </c>
      <c r="Y69" s="375">
        <f>Y$3</f>
        <v>45658</v>
      </c>
      <c r="Z69" s="375">
        <f t="shared" ref="Z69:AP69" si="48">Z$3</f>
        <v>45689</v>
      </c>
      <c r="AA69" s="375">
        <f t="shared" si="48"/>
        <v>45717</v>
      </c>
      <c r="AB69" s="375">
        <f t="shared" si="48"/>
        <v>45748</v>
      </c>
      <c r="AC69" s="375">
        <f t="shared" si="48"/>
        <v>45778</v>
      </c>
      <c r="AD69" s="375">
        <f t="shared" si="48"/>
        <v>45809</v>
      </c>
      <c r="AE69" s="375">
        <f t="shared" si="48"/>
        <v>45839</v>
      </c>
      <c r="AF69" s="375">
        <f t="shared" si="48"/>
        <v>45870</v>
      </c>
      <c r="AG69" s="375">
        <f t="shared" si="48"/>
        <v>45901</v>
      </c>
      <c r="AH69" s="375">
        <f t="shared" si="48"/>
        <v>45931</v>
      </c>
      <c r="AI69" s="375">
        <f t="shared" si="48"/>
        <v>45962</v>
      </c>
      <c r="AJ69" s="376">
        <f t="shared" si="48"/>
        <v>45992</v>
      </c>
      <c r="AK69" s="376">
        <f t="shared" si="48"/>
        <v>46023</v>
      </c>
      <c r="AL69" s="376">
        <f t="shared" si="48"/>
        <v>46054</v>
      </c>
      <c r="AM69" s="376">
        <f t="shared" si="48"/>
        <v>46082</v>
      </c>
      <c r="AN69" s="376">
        <f t="shared" si="48"/>
        <v>46113</v>
      </c>
      <c r="AO69" s="376">
        <f t="shared" si="48"/>
        <v>46143</v>
      </c>
      <c r="AP69" s="376">
        <f t="shared" si="48"/>
        <v>46174</v>
      </c>
      <c r="AQ69" s="439" t="s">
        <v>32</v>
      </c>
      <c r="AS69" s="403" t="s">
        <v>241</v>
      </c>
      <c r="AT69" s="193" t="s">
        <v>34</v>
      </c>
      <c r="AU69" s="375">
        <f>AU$3</f>
        <v>45658</v>
      </c>
      <c r="AV69" s="375">
        <f t="shared" ref="AV69:BL69" si="49">AV$3</f>
        <v>45689</v>
      </c>
      <c r="AW69" s="375">
        <f t="shared" si="49"/>
        <v>45717</v>
      </c>
      <c r="AX69" s="375">
        <f t="shared" si="49"/>
        <v>45748</v>
      </c>
      <c r="AY69" s="375">
        <f t="shared" si="49"/>
        <v>45778</v>
      </c>
      <c r="AZ69" s="375">
        <f t="shared" si="49"/>
        <v>45809</v>
      </c>
      <c r="BA69" s="375">
        <f t="shared" si="49"/>
        <v>45839</v>
      </c>
      <c r="BB69" s="375">
        <f t="shared" si="49"/>
        <v>45870</v>
      </c>
      <c r="BC69" s="375">
        <f t="shared" si="49"/>
        <v>45901</v>
      </c>
      <c r="BD69" s="375">
        <f t="shared" si="49"/>
        <v>45931</v>
      </c>
      <c r="BE69" s="375">
        <f t="shared" si="49"/>
        <v>45962</v>
      </c>
      <c r="BF69" s="376">
        <f t="shared" si="49"/>
        <v>45992</v>
      </c>
      <c r="BG69" s="376">
        <f t="shared" si="49"/>
        <v>46023</v>
      </c>
      <c r="BH69" s="376">
        <f t="shared" si="49"/>
        <v>46054</v>
      </c>
      <c r="BI69" s="376">
        <f t="shared" si="49"/>
        <v>46082</v>
      </c>
      <c r="BJ69" s="376">
        <f t="shared" si="49"/>
        <v>46113</v>
      </c>
      <c r="BK69" s="376">
        <f t="shared" si="49"/>
        <v>46143</v>
      </c>
      <c r="BL69" s="376">
        <f t="shared" si="49"/>
        <v>46174</v>
      </c>
      <c r="BM69" s="439" t="s">
        <v>32</v>
      </c>
      <c r="BO69" s="403" t="s">
        <v>241</v>
      </c>
      <c r="BP69" s="193" t="s">
        <v>34</v>
      </c>
      <c r="BQ69" s="375">
        <f>BQ$3</f>
        <v>45658</v>
      </c>
      <c r="BR69" s="375">
        <f t="shared" ref="BR69:CH69" si="50">BR$3</f>
        <v>45689</v>
      </c>
      <c r="BS69" s="375">
        <f t="shared" si="50"/>
        <v>45717</v>
      </c>
      <c r="BT69" s="375">
        <f t="shared" si="50"/>
        <v>45748</v>
      </c>
      <c r="BU69" s="375">
        <f t="shared" si="50"/>
        <v>45778</v>
      </c>
      <c r="BV69" s="375">
        <f t="shared" si="50"/>
        <v>45809</v>
      </c>
      <c r="BW69" s="375">
        <f t="shared" si="50"/>
        <v>45839</v>
      </c>
      <c r="BX69" s="375">
        <f t="shared" si="50"/>
        <v>45870</v>
      </c>
      <c r="BY69" s="375">
        <f t="shared" si="50"/>
        <v>45901</v>
      </c>
      <c r="BZ69" s="375">
        <f t="shared" si="50"/>
        <v>45931</v>
      </c>
      <c r="CA69" s="375">
        <f t="shared" si="50"/>
        <v>45962</v>
      </c>
      <c r="CB69" s="376">
        <f t="shared" si="50"/>
        <v>45992</v>
      </c>
      <c r="CC69" s="376">
        <f t="shared" si="50"/>
        <v>46023</v>
      </c>
      <c r="CD69" s="376">
        <f t="shared" si="50"/>
        <v>46054</v>
      </c>
      <c r="CE69" s="376">
        <f t="shared" si="50"/>
        <v>46082</v>
      </c>
      <c r="CF69" s="376">
        <f t="shared" si="50"/>
        <v>46113</v>
      </c>
      <c r="CG69" s="376">
        <f t="shared" si="50"/>
        <v>46143</v>
      </c>
      <c r="CH69" s="376">
        <f t="shared" si="50"/>
        <v>46174</v>
      </c>
      <c r="CI69" s="439" t="s">
        <v>32</v>
      </c>
    </row>
    <row r="70" spans="1:88" ht="15.95" customHeight="1" x14ac:dyDescent="0.25">
      <c r="A70" s="694" t="s">
        <v>242</v>
      </c>
      <c r="B70" s="444" t="s">
        <v>57</v>
      </c>
      <c r="C70" s="53">
        <f>C20</f>
        <v>0</v>
      </c>
      <c r="D70" s="194">
        <f t="shared" ref="D70:T70" si="51">D20</f>
        <v>0</v>
      </c>
      <c r="E70" s="194">
        <f t="shared" si="51"/>
        <v>0</v>
      </c>
      <c r="F70" s="194">
        <f t="shared" si="51"/>
        <v>0</v>
      </c>
      <c r="G70" s="194">
        <f t="shared" si="51"/>
        <v>0</v>
      </c>
      <c r="H70" s="194">
        <f t="shared" si="51"/>
        <v>0</v>
      </c>
      <c r="I70" s="194">
        <f t="shared" si="51"/>
        <v>420808</v>
      </c>
      <c r="J70" s="194">
        <f t="shared" si="51"/>
        <v>-420808</v>
      </c>
      <c r="K70" s="194">
        <f t="shared" si="51"/>
        <v>420808</v>
      </c>
      <c r="L70" s="194">
        <f t="shared" si="51"/>
        <v>-420808</v>
      </c>
      <c r="M70" s="194">
        <f t="shared" si="51"/>
        <v>0</v>
      </c>
      <c r="N70" s="380">
        <f t="shared" si="51"/>
        <v>0</v>
      </c>
      <c r="O70" s="380">
        <f t="shared" si="51"/>
        <v>0</v>
      </c>
      <c r="P70" s="380">
        <f t="shared" si="51"/>
        <v>0</v>
      </c>
      <c r="Q70" s="380">
        <f t="shared" si="51"/>
        <v>0</v>
      </c>
      <c r="R70" s="380">
        <f t="shared" si="51"/>
        <v>0</v>
      </c>
      <c r="S70" s="380">
        <f t="shared" si="51"/>
        <v>0</v>
      </c>
      <c r="T70" s="380">
        <f t="shared" si="51"/>
        <v>0</v>
      </c>
      <c r="U70" s="440">
        <f t="shared" ref="U70:U83" si="52">SUM(C70:T70)</f>
        <v>0</v>
      </c>
      <c r="W70" s="694" t="s">
        <v>242</v>
      </c>
      <c r="X70" s="444" t="s">
        <v>57</v>
      </c>
      <c r="Y70" s="53">
        <f>Y20</f>
        <v>0</v>
      </c>
      <c r="Z70" s="194">
        <f t="shared" ref="Z70:AP70" si="53">Z20</f>
        <v>0</v>
      </c>
      <c r="AA70" s="194">
        <f t="shared" si="53"/>
        <v>0</v>
      </c>
      <c r="AB70" s="194">
        <f t="shared" si="53"/>
        <v>0</v>
      </c>
      <c r="AC70" s="194">
        <f t="shared" si="53"/>
        <v>0</v>
      </c>
      <c r="AD70" s="194">
        <f t="shared" si="53"/>
        <v>0</v>
      </c>
      <c r="AE70" s="194">
        <f t="shared" si="53"/>
        <v>0</v>
      </c>
      <c r="AF70" s="194">
        <f t="shared" si="53"/>
        <v>0</v>
      </c>
      <c r="AG70" s="194">
        <f t="shared" si="53"/>
        <v>0</v>
      </c>
      <c r="AH70" s="194">
        <f t="shared" si="53"/>
        <v>490911</v>
      </c>
      <c r="AI70" s="194">
        <f t="shared" si="53"/>
        <v>19479.757437580822</v>
      </c>
      <c r="AJ70" s="380">
        <f t="shared" si="53"/>
        <v>242135.7175265711</v>
      </c>
      <c r="AK70" s="380">
        <f t="shared" si="53"/>
        <v>0</v>
      </c>
      <c r="AL70" s="380">
        <f t="shared" si="53"/>
        <v>0</v>
      </c>
      <c r="AM70" s="380">
        <f t="shared" si="53"/>
        <v>0</v>
      </c>
      <c r="AN70" s="380">
        <f t="shared" si="53"/>
        <v>0</v>
      </c>
      <c r="AO70" s="380">
        <f t="shared" si="53"/>
        <v>0</v>
      </c>
      <c r="AP70" s="380">
        <f t="shared" si="53"/>
        <v>0</v>
      </c>
      <c r="AQ70" s="440">
        <f t="shared" ref="AQ70:AQ83" si="54">SUM(Y70:AP70)</f>
        <v>752526.47496415197</v>
      </c>
      <c r="AS70" s="694" t="s">
        <v>242</v>
      </c>
      <c r="AT70" s="444" t="s">
        <v>57</v>
      </c>
      <c r="AU70" s="53">
        <f>AU20</f>
        <v>0</v>
      </c>
      <c r="AV70" s="194">
        <f t="shared" ref="AV70:BL70" si="55">AV20</f>
        <v>0</v>
      </c>
      <c r="AW70" s="194">
        <f t="shared" si="55"/>
        <v>0</v>
      </c>
      <c r="AX70" s="194">
        <f t="shared" si="55"/>
        <v>0</v>
      </c>
      <c r="AY70" s="194">
        <f t="shared" si="55"/>
        <v>193001</v>
      </c>
      <c r="AZ70" s="194">
        <f t="shared" si="55"/>
        <v>638788</v>
      </c>
      <c r="BA70" s="194">
        <f t="shared" si="55"/>
        <v>-420808</v>
      </c>
      <c r="BB70" s="194">
        <f t="shared" si="55"/>
        <v>420808</v>
      </c>
      <c r="BC70" s="194">
        <f t="shared" si="55"/>
        <v>-420808</v>
      </c>
      <c r="BD70" s="194">
        <f t="shared" si="55"/>
        <v>420808</v>
      </c>
      <c r="BE70" s="194">
        <f t="shared" si="55"/>
        <v>33006.080448895853</v>
      </c>
      <c r="BF70" s="380">
        <f t="shared" si="55"/>
        <v>410269.53224863374</v>
      </c>
      <c r="BG70" s="380">
        <f t="shared" si="55"/>
        <v>0</v>
      </c>
      <c r="BH70" s="380">
        <f t="shared" si="55"/>
        <v>0</v>
      </c>
      <c r="BI70" s="380">
        <f t="shared" si="55"/>
        <v>0</v>
      </c>
      <c r="BJ70" s="380">
        <f t="shared" si="55"/>
        <v>0</v>
      </c>
      <c r="BK70" s="380">
        <f t="shared" si="55"/>
        <v>0</v>
      </c>
      <c r="BL70" s="380">
        <f t="shared" si="55"/>
        <v>0</v>
      </c>
      <c r="BM70" s="440">
        <f t="shared" ref="BM70:BM83" si="56">SUM(AU70:BL70)</f>
        <v>1275064.6126975296</v>
      </c>
      <c r="BO70" s="694" t="s">
        <v>242</v>
      </c>
      <c r="BP70" s="444" t="s">
        <v>57</v>
      </c>
      <c r="BQ70" s="53">
        <f>BQ20</f>
        <v>0</v>
      </c>
      <c r="BR70" s="194">
        <f t="shared" ref="BR70:CH70" si="57">BR20</f>
        <v>0</v>
      </c>
      <c r="BS70" s="194">
        <f t="shared" si="57"/>
        <v>0</v>
      </c>
      <c r="BT70" s="194">
        <f t="shared" si="57"/>
        <v>0</v>
      </c>
      <c r="BU70" s="194">
        <f t="shared" si="57"/>
        <v>0</v>
      </c>
      <c r="BV70" s="194">
        <f t="shared" si="57"/>
        <v>0</v>
      </c>
      <c r="BW70" s="194">
        <f t="shared" si="57"/>
        <v>0</v>
      </c>
      <c r="BX70" s="194">
        <f t="shared" si="57"/>
        <v>0</v>
      </c>
      <c r="BY70" s="194">
        <f t="shared" si="57"/>
        <v>0</v>
      </c>
      <c r="BZ70" s="194">
        <f t="shared" si="57"/>
        <v>0</v>
      </c>
      <c r="CA70" s="194">
        <f t="shared" si="57"/>
        <v>0</v>
      </c>
      <c r="CB70" s="380">
        <f t="shared" si="57"/>
        <v>0</v>
      </c>
      <c r="CC70" s="380">
        <f t="shared" si="57"/>
        <v>0</v>
      </c>
      <c r="CD70" s="380">
        <f t="shared" si="57"/>
        <v>0</v>
      </c>
      <c r="CE70" s="380">
        <f t="shared" si="57"/>
        <v>0</v>
      </c>
      <c r="CF70" s="380">
        <f t="shared" si="57"/>
        <v>0</v>
      </c>
      <c r="CG70" s="380">
        <f t="shared" si="57"/>
        <v>0</v>
      </c>
      <c r="CH70" s="380">
        <f t="shared" si="57"/>
        <v>0</v>
      </c>
      <c r="CI70" s="440">
        <f t="shared" ref="CI70:CI83" si="58">SUM(BQ70:CH70)</f>
        <v>0</v>
      </c>
    </row>
    <row r="71" spans="1:88" ht="15.95" customHeight="1" x14ac:dyDescent="0.25">
      <c r="A71" s="695"/>
      <c r="B71" s="445" t="s">
        <v>56</v>
      </c>
      <c r="C71" s="2">
        <f t="shared" ref="C71:T82" si="59">C21</f>
        <v>0</v>
      </c>
      <c r="D71" s="66">
        <f t="shared" si="59"/>
        <v>0</v>
      </c>
      <c r="E71" s="66">
        <f t="shared" si="59"/>
        <v>0</v>
      </c>
      <c r="F71" s="66">
        <f t="shared" si="59"/>
        <v>0</v>
      </c>
      <c r="G71" s="66">
        <f t="shared" si="59"/>
        <v>0</v>
      </c>
      <c r="H71" s="66">
        <f t="shared" si="59"/>
        <v>0</v>
      </c>
      <c r="I71" s="66">
        <f t="shared" si="59"/>
        <v>0</v>
      </c>
      <c r="J71" s="66">
        <f t="shared" si="59"/>
        <v>0</v>
      </c>
      <c r="K71" s="66">
        <f t="shared" si="59"/>
        <v>0</v>
      </c>
      <c r="L71" s="66">
        <f t="shared" si="59"/>
        <v>0</v>
      </c>
      <c r="M71" s="66">
        <f t="shared" si="59"/>
        <v>0</v>
      </c>
      <c r="N71" s="383">
        <f t="shared" si="59"/>
        <v>0</v>
      </c>
      <c r="O71" s="383">
        <f t="shared" si="59"/>
        <v>0</v>
      </c>
      <c r="P71" s="383">
        <f t="shared" si="59"/>
        <v>0</v>
      </c>
      <c r="Q71" s="383">
        <f t="shared" si="59"/>
        <v>0</v>
      </c>
      <c r="R71" s="383">
        <f t="shared" si="59"/>
        <v>0</v>
      </c>
      <c r="S71" s="383">
        <f t="shared" si="59"/>
        <v>0</v>
      </c>
      <c r="T71" s="383">
        <f t="shared" si="59"/>
        <v>0</v>
      </c>
      <c r="U71" s="441">
        <f t="shared" si="52"/>
        <v>0</v>
      </c>
      <c r="W71" s="695"/>
      <c r="X71" s="445" t="s">
        <v>56</v>
      </c>
      <c r="Y71" s="2">
        <f t="shared" ref="Y71:AP82" si="60">Y21</f>
        <v>0</v>
      </c>
      <c r="Z71" s="66">
        <f t="shared" si="60"/>
        <v>0</v>
      </c>
      <c r="AA71" s="66">
        <f t="shared" si="60"/>
        <v>0</v>
      </c>
      <c r="AB71" s="66">
        <f t="shared" si="60"/>
        <v>0</v>
      </c>
      <c r="AC71" s="66">
        <f t="shared" si="60"/>
        <v>0</v>
      </c>
      <c r="AD71" s="66">
        <f t="shared" si="60"/>
        <v>0</v>
      </c>
      <c r="AE71" s="66">
        <f t="shared" si="60"/>
        <v>0</v>
      </c>
      <c r="AF71" s="66">
        <f t="shared" si="60"/>
        <v>0</v>
      </c>
      <c r="AG71" s="66">
        <f t="shared" si="60"/>
        <v>0</v>
      </c>
      <c r="AH71" s="66">
        <f t="shared" si="60"/>
        <v>0</v>
      </c>
      <c r="AI71" s="66">
        <f t="shared" si="60"/>
        <v>0</v>
      </c>
      <c r="AJ71" s="383">
        <f t="shared" si="60"/>
        <v>0</v>
      </c>
      <c r="AK71" s="383">
        <f t="shared" si="60"/>
        <v>0</v>
      </c>
      <c r="AL71" s="383">
        <f t="shared" si="60"/>
        <v>0</v>
      </c>
      <c r="AM71" s="383">
        <f t="shared" si="60"/>
        <v>0</v>
      </c>
      <c r="AN71" s="383">
        <f t="shared" si="60"/>
        <v>0</v>
      </c>
      <c r="AO71" s="383">
        <f t="shared" si="60"/>
        <v>0</v>
      </c>
      <c r="AP71" s="383">
        <f t="shared" si="60"/>
        <v>0</v>
      </c>
      <c r="AQ71" s="441">
        <f t="shared" si="54"/>
        <v>0</v>
      </c>
      <c r="AS71" s="695"/>
      <c r="AT71" s="445" t="s">
        <v>56</v>
      </c>
      <c r="AU71" s="2">
        <f t="shared" ref="AU71:BL82" si="61">AU21</f>
        <v>0</v>
      </c>
      <c r="AV71" s="66">
        <f t="shared" si="61"/>
        <v>0</v>
      </c>
      <c r="AW71" s="66">
        <f t="shared" si="61"/>
        <v>0</v>
      </c>
      <c r="AX71" s="66">
        <f t="shared" si="61"/>
        <v>0</v>
      </c>
      <c r="AY71" s="66">
        <f t="shared" si="61"/>
        <v>0</v>
      </c>
      <c r="AZ71" s="66">
        <f t="shared" si="61"/>
        <v>0</v>
      </c>
      <c r="BA71" s="66">
        <f t="shared" si="61"/>
        <v>0</v>
      </c>
      <c r="BB71" s="66">
        <f t="shared" si="61"/>
        <v>0</v>
      </c>
      <c r="BC71" s="66">
        <f t="shared" si="61"/>
        <v>0</v>
      </c>
      <c r="BD71" s="66">
        <f t="shared" si="61"/>
        <v>0</v>
      </c>
      <c r="BE71" s="66">
        <f t="shared" si="61"/>
        <v>0</v>
      </c>
      <c r="BF71" s="383">
        <f t="shared" si="61"/>
        <v>0</v>
      </c>
      <c r="BG71" s="383">
        <f t="shared" si="61"/>
        <v>0</v>
      </c>
      <c r="BH71" s="383">
        <f t="shared" si="61"/>
        <v>0</v>
      </c>
      <c r="BI71" s="383">
        <f t="shared" si="61"/>
        <v>0</v>
      </c>
      <c r="BJ71" s="383">
        <f t="shared" si="61"/>
        <v>0</v>
      </c>
      <c r="BK71" s="383">
        <f t="shared" si="61"/>
        <v>0</v>
      </c>
      <c r="BL71" s="383">
        <f t="shared" si="61"/>
        <v>0</v>
      </c>
      <c r="BM71" s="441">
        <f t="shared" si="56"/>
        <v>0</v>
      </c>
      <c r="BO71" s="695"/>
      <c r="BP71" s="445" t="s">
        <v>56</v>
      </c>
      <c r="BQ71" s="2">
        <f t="shared" ref="BQ71:CH82" si="62">BQ21</f>
        <v>0</v>
      </c>
      <c r="BR71" s="66">
        <f t="shared" si="62"/>
        <v>0</v>
      </c>
      <c r="BS71" s="66">
        <f t="shared" si="62"/>
        <v>0</v>
      </c>
      <c r="BT71" s="66">
        <f t="shared" si="62"/>
        <v>0</v>
      </c>
      <c r="BU71" s="66">
        <f t="shared" si="62"/>
        <v>0</v>
      </c>
      <c r="BV71" s="66">
        <f t="shared" si="62"/>
        <v>0</v>
      </c>
      <c r="BW71" s="66">
        <f t="shared" si="62"/>
        <v>0</v>
      </c>
      <c r="BX71" s="66">
        <f t="shared" si="62"/>
        <v>0</v>
      </c>
      <c r="BY71" s="66">
        <f t="shared" si="62"/>
        <v>0</v>
      </c>
      <c r="BZ71" s="66">
        <f t="shared" si="62"/>
        <v>0</v>
      </c>
      <c r="CA71" s="66">
        <f t="shared" si="62"/>
        <v>0</v>
      </c>
      <c r="CB71" s="383">
        <f t="shared" si="62"/>
        <v>0</v>
      </c>
      <c r="CC71" s="383">
        <f t="shared" si="62"/>
        <v>0</v>
      </c>
      <c r="CD71" s="383">
        <f t="shared" si="62"/>
        <v>0</v>
      </c>
      <c r="CE71" s="383">
        <f t="shared" si="62"/>
        <v>0</v>
      </c>
      <c r="CF71" s="383">
        <f t="shared" si="62"/>
        <v>0</v>
      </c>
      <c r="CG71" s="383">
        <f t="shared" si="62"/>
        <v>0</v>
      </c>
      <c r="CH71" s="383">
        <f t="shared" si="62"/>
        <v>0</v>
      </c>
      <c r="CI71" s="441">
        <f t="shared" si="58"/>
        <v>0</v>
      </c>
    </row>
    <row r="72" spans="1:88" ht="15.95" customHeight="1" x14ac:dyDescent="0.25">
      <c r="A72" s="695"/>
      <c r="B72" s="445" t="s">
        <v>55</v>
      </c>
      <c r="C72" s="2">
        <f t="shared" si="59"/>
        <v>0</v>
      </c>
      <c r="D72" s="66">
        <f t="shared" si="59"/>
        <v>0</v>
      </c>
      <c r="E72" s="66">
        <f t="shared" si="59"/>
        <v>33576</v>
      </c>
      <c r="F72" s="66">
        <f t="shared" si="59"/>
        <v>0</v>
      </c>
      <c r="G72" s="66">
        <f t="shared" si="59"/>
        <v>0</v>
      </c>
      <c r="H72" s="66">
        <f t="shared" si="59"/>
        <v>0</v>
      </c>
      <c r="I72" s="66">
        <f t="shared" si="59"/>
        <v>0</v>
      </c>
      <c r="J72" s="66">
        <f t="shared" si="59"/>
        <v>0</v>
      </c>
      <c r="K72" s="66">
        <f t="shared" si="59"/>
        <v>0</v>
      </c>
      <c r="L72" s="66">
        <f t="shared" si="59"/>
        <v>0</v>
      </c>
      <c r="M72" s="66">
        <f t="shared" si="59"/>
        <v>1332.3236507721635</v>
      </c>
      <c r="N72" s="383">
        <f t="shared" si="59"/>
        <v>16560.942516407555</v>
      </c>
      <c r="O72" s="383">
        <f t="shared" si="59"/>
        <v>0</v>
      </c>
      <c r="P72" s="383">
        <f t="shared" si="59"/>
        <v>0</v>
      </c>
      <c r="Q72" s="383">
        <f t="shared" si="59"/>
        <v>0</v>
      </c>
      <c r="R72" s="383">
        <f t="shared" si="59"/>
        <v>0</v>
      </c>
      <c r="S72" s="383">
        <f t="shared" si="59"/>
        <v>0</v>
      </c>
      <c r="T72" s="383">
        <f t="shared" si="59"/>
        <v>0</v>
      </c>
      <c r="U72" s="441">
        <f t="shared" si="52"/>
        <v>51469.266167179725</v>
      </c>
      <c r="W72" s="695"/>
      <c r="X72" s="445" t="s">
        <v>55</v>
      </c>
      <c r="Y72" s="2">
        <f t="shared" si="60"/>
        <v>0</v>
      </c>
      <c r="Z72" s="66">
        <f t="shared" si="60"/>
        <v>0</v>
      </c>
      <c r="AA72" s="66">
        <f t="shared" si="60"/>
        <v>29379</v>
      </c>
      <c r="AB72" s="66">
        <f t="shared" si="60"/>
        <v>0</v>
      </c>
      <c r="AC72" s="66">
        <f t="shared" si="60"/>
        <v>0</v>
      </c>
      <c r="AD72" s="66">
        <f t="shared" si="60"/>
        <v>0</v>
      </c>
      <c r="AE72" s="66">
        <f t="shared" si="60"/>
        <v>0</v>
      </c>
      <c r="AF72" s="66">
        <f t="shared" si="60"/>
        <v>0</v>
      </c>
      <c r="AG72" s="66">
        <f t="shared" si="60"/>
        <v>0</v>
      </c>
      <c r="AH72" s="66">
        <f t="shared" si="60"/>
        <v>0</v>
      </c>
      <c r="AI72" s="66">
        <f t="shared" si="60"/>
        <v>1165.7831944256432</v>
      </c>
      <c r="AJ72" s="383">
        <f t="shared" si="60"/>
        <v>14490.824701856613</v>
      </c>
      <c r="AK72" s="383">
        <f t="shared" si="60"/>
        <v>0</v>
      </c>
      <c r="AL72" s="383">
        <f t="shared" si="60"/>
        <v>0</v>
      </c>
      <c r="AM72" s="383">
        <f t="shared" si="60"/>
        <v>0</v>
      </c>
      <c r="AN72" s="383">
        <f t="shared" si="60"/>
        <v>0</v>
      </c>
      <c r="AO72" s="383">
        <f t="shared" si="60"/>
        <v>0</v>
      </c>
      <c r="AP72" s="383">
        <f t="shared" si="60"/>
        <v>0</v>
      </c>
      <c r="AQ72" s="441">
        <f t="shared" si="54"/>
        <v>45035.607896282258</v>
      </c>
      <c r="AS72" s="695"/>
      <c r="AT72" s="445" t="s">
        <v>55</v>
      </c>
      <c r="AU72" s="2">
        <f t="shared" si="61"/>
        <v>0</v>
      </c>
      <c r="AV72" s="66">
        <f t="shared" si="61"/>
        <v>0</v>
      </c>
      <c r="AW72" s="66">
        <f t="shared" si="61"/>
        <v>0</v>
      </c>
      <c r="AX72" s="66">
        <f t="shared" si="61"/>
        <v>0</v>
      </c>
      <c r="AY72" s="66">
        <f t="shared" si="61"/>
        <v>0</v>
      </c>
      <c r="AZ72" s="66">
        <f t="shared" si="61"/>
        <v>0</v>
      </c>
      <c r="BA72" s="66">
        <f t="shared" si="61"/>
        <v>0</v>
      </c>
      <c r="BB72" s="66">
        <f t="shared" si="61"/>
        <v>0</v>
      </c>
      <c r="BC72" s="66">
        <f t="shared" si="61"/>
        <v>0</v>
      </c>
      <c r="BD72" s="66">
        <f t="shared" si="61"/>
        <v>0</v>
      </c>
      <c r="BE72" s="66">
        <f t="shared" si="61"/>
        <v>0</v>
      </c>
      <c r="BF72" s="383">
        <f t="shared" si="61"/>
        <v>0</v>
      </c>
      <c r="BG72" s="383">
        <f t="shared" si="61"/>
        <v>0</v>
      </c>
      <c r="BH72" s="383">
        <f t="shared" si="61"/>
        <v>0</v>
      </c>
      <c r="BI72" s="383">
        <f t="shared" si="61"/>
        <v>0</v>
      </c>
      <c r="BJ72" s="383">
        <f t="shared" si="61"/>
        <v>0</v>
      </c>
      <c r="BK72" s="383">
        <f t="shared" si="61"/>
        <v>0</v>
      </c>
      <c r="BL72" s="383">
        <f t="shared" si="61"/>
        <v>0</v>
      </c>
      <c r="BM72" s="441">
        <f t="shared" si="56"/>
        <v>0</v>
      </c>
      <c r="BO72" s="695"/>
      <c r="BP72" s="445" t="s">
        <v>55</v>
      </c>
      <c r="BQ72" s="2">
        <f t="shared" si="62"/>
        <v>0</v>
      </c>
      <c r="BR72" s="66">
        <f t="shared" si="62"/>
        <v>0</v>
      </c>
      <c r="BS72" s="66">
        <f t="shared" si="62"/>
        <v>0</v>
      </c>
      <c r="BT72" s="66">
        <f t="shared" si="62"/>
        <v>0</v>
      </c>
      <c r="BU72" s="66">
        <f t="shared" si="62"/>
        <v>0</v>
      </c>
      <c r="BV72" s="66">
        <f t="shared" si="62"/>
        <v>0</v>
      </c>
      <c r="BW72" s="66">
        <f t="shared" si="62"/>
        <v>0</v>
      </c>
      <c r="BX72" s="66">
        <f t="shared" si="62"/>
        <v>0</v>
      </c>
      <c r="BY72" s="66">
        <f t="shared" si="62"/>
        <v>0</v>
      </c>
      <c r="BZ72" s="66">
        <f t="shared" si="62"/>
        <v>0</v>
      </c>
      <c r="CA72" s="66">
        <f t="shared" si="62"/>
        <v>0</v>
      </c>
      <c r="CB72" s="383">
        <f t="shared" si="62"/>
        <v>0</v>
      </c>
      <c r="CC72" s="383">
        <f t="shared" si="62"/>
        <v>0</v>
      </c>
      <c r="CD72" s="383">
        <f t="shared" si="62"/>
        <v>0</v>
      </c>
      <c r="CE72" s="383">
        <f t="shared" si="62"/>
        <v>0</v>
      </c>
      <c r="CF72" s="383">
        <f t="shared" si="62"/>
        <v>0</v>
      </c>
      <c r="CG72" s="383">
        <f t="shared" si="62"/>
        <v>0</v>
      </c>
      <c r="CH72" s="383">
        <f t="shared" si="62"/>
        <v>0</v>
      </c>
      <c r="CI72" s="441">
        <f t="shared" si="58"/>
        <v>0</v>
      </c>
    </row>
    <row r="73" spans="1:88" ht="15.95" customHeight="1" x14ac:dyDescent="0.25">
      <c r="A73" s="695"/>
      <c r="B73" s="445" t="s">
        <v>54</v>
      </c>
      <c r="C73" s="2">
        <f t="shared" si="59"/>
        <v>0</v>
      </c>
      <c r="D73" s="66">
        <f t="shared" si="59"/>
        <v>0</v>
      </c>
      <c r="E73" s="66">
        <f t="shared" si="59"/>
        <v>18997</v>
      </c>
      <c r="F73" s="66">
        <f t="shared" si="59"/>
        <v>1423</v>
      </c>
      <c r="G73" s="66">
        <f t="shared" si="59"/>
        <v>734</v>
      </c>
      <c r="H73" s="66">
        <f t="shared" si="59"/>
        <v>9090</v>
      </c>
      <c r="I73" s="66">
        <f t="shared" si="59"/>
        <v>734</v>
      </c>
      <c r="J73" s="66">
        <f t="shared" si="59"/>
        <v>121561</v>
      </c>
      <c r="K73" s="66">
        <f t="shared" si="59"/>
        <v>98431</v>
      </c>
      <c r="L73" s="66">
        <f t="shared" si="59"/>
        <v>160685</v>
      </c>
      <c r="M73" s="66">
        <f t="shared" si="59"/>
        <v>16334.813332696418</v>
      </c>
      <c r="N73" s="383">
        <f t="shared" si="59"/>
        <v>203043.68571574197</v>
      </c>
      <c r="O73" s="383">
        <f t="shared" si="59"/>
        <v>0</v>
      </c>
      <c r="P73" s="383">
        <f t="shared" si="59"/>
        <v>0</v>
      </c>
      <c r="Q73" s="383">
        <f t="shared" si="59"/>
        <v>0</v>
      </c>
      <c r="R73" s="383">
        <f t="shared" si="59"/>
        <v>0</v>
      </c>
      <c r="S73" s="383">
        <f t="shared" si="59"/>
        <v>0</v>
      </c>
      <c r="T73" s="383">
        <f t="shared" si="59"/>
        <v>0</v>
      </c>
      <c r="U73" s="441">
        <f t="shared" si="52"/>
        <v>631033.49904843839</v>
      </c>
      <c r="W73" s="695"/>
      <c r="X73" s="445" t="s">
        <v>54</v>
      </c>
      <c r="Y73" s="2">
        <f t="shared" si="60"/>
        <v>0</v>
      </c>
      <c r="Z73" s="66">
        <f t="shared" si="60"/>
        <v>0</v>
      </c>
      <c r="AA73" s="66">
        <f t="shared" si="60"/>
        <v>150184</v>
      </c>
      <c r="AB73" s="66">
        <f t="shared" si="60"/>
        <v>70279</v>
      </c>
      <c r="AC73" s="66">
        <f t="shared" si="60"/>
        <v>564055</v>
      </c>
      <c r="AD73" s="66">
        <f t="shared" si="60"/>
        <v>757822</v>
      </c>
      <c r="AE73" s="66">
        <f t="shared" si="60"/>
        <v>286180</v>
      </c>
      <c r="AF73" s="66">
        <f t="shared" si="60"/>
        <v>1062644</v>
      </c>
      <c r="AG73" s="66">
        <f t="shared" si="60"/>
        <v>267810</v>
      </c>
      <c r="AH73" s="66">
        <f t="shared" si="60"/>
        <v>352966</v>
      </c>
      <c r="AI73" s="66">
        <f t="shared" si="60"/>
        <v>139356.70485146507</v>
      </c>
      <c r="AJ73" s="383">
        <f t="shared" si="60"/>
        <v>1732220.5283855239</v>
      </c>
      <c r="AK73" s="383">
        <f t="shared" si="60"/>
        <v>0</v>
      </c>
      <c r="AL73" s="383">
        <f t="shared" si="60"/>
        <v>0</v>
      </c>
      <c r="AM73" s="383">
        <f t="shared" si="60"/>
        <v>0</v>
      </c>
      <c r="AN73" s="383">
        <f t="shared" si="60"/>
        <v>0</v>
      </c>
      <c r="AO73" s="383">
        <f t="shared" si="60"/>
        <v>0</v>
      </c>
      <c r="AP73" s="383">
        <f t="shared" si="60"/>
        <v>0</v>
      </c>
      <c r="AQ73" s="441">
        <f t="shared" si="54"/>
        <v>5383517.233236989</v>
      </c>
      <c r="AS73" s="695"/>
      <c r="AT73" s="445" t="s">
        <v>54</v>
      </c>
      <c r="AU73" s="2">
        <f t="shared" si="61"/>
        <v>0</v>
      </c>
      <c r="AV73" s="66">
        <f t="shared" si="61"/>
        <v>0</v>
      </c>
      <c r="AW73" s="66">
        <f t="shared" si="61"/>
        <v>149050</v>
      </c>
      <c r="AX73" s="66">
        <f t="shared" si="61"/>
        <v>0</v>
      </c>
      <c r="AY73" s="66">
        <f t="shared" si="61"/>
        <v>4923</v>
      </c>
      <c r="AZ73" s="66">
        <f t="shared" si="61"/>
        <v>70632</v>
      </c>
      <c r="BA73" s="66">
        <f t="shared" si="61"/>
        <v>160231</v>
      </c>
      <c r="BB73" s="66">
        <f t="shared" si="61"/>
        <v>0</v>
      </c>
      <c r="BC73" s="66">
        <f t="shared" si="61"/>
        <v>0</v>
      </c>
      <c r="BD73" s="66">
        <f t="shared" si="61"/>
        <v>447088</v>
      </c>
      <c r="BE73" s="66">
        <f t="shared" si="61"/>
        <v>33011.437361358752</v>
      </c>
      <c r="BF73" s="383">
        <f t="shared" si="61"/>
        <v>410336.11931200384</v>
      </c>
      <c r="BG73" s="383">
        <f t="shared" si="61"/>
        <v>0</v>
      </c>
      <c r="BH73" s="383">
        <f t="shared" si="61"/>
        <v>0</v>
      </c>
      <c r="BI73" s="383">
        <f t="shared" si="61"/>
        <v>0</v>
      </c>
      <c r="BJ73" s="383">
        <f t="shared" si="61"/>
        <v>0</v>
      </c>
      <c r="BK73" s="383">
        <f t="shared" si="61"/>
        <v>0</v>
      </c>
      <c r="BL73" s="383">
        <f t="shared" si="61"/>
        <v>0</v>
      </c>
      <c r="BM73" s="441">
        <f t="shared" si="56"/>
        <v>1275271.5566733626</v>
      </c>
      <c r="BO73" s="695"/>
      <c r="BP73" s="445" t="s">
        <v>54</v>
      </c>
      <c r="BQ73" s="2">
        <f t="shared" si="62"/>
        <v>0</v>
      </c>
      <c r="BR73" s="66">
        <f t="shared" si="62"/>
        <v>0</v>
      </c>
      <c r="BS73" s="66">
        <f t="shared" si="62"/>
        <v>380181</v>
      </c>
      <c r="BT73" s="66">
        <f t="shared" si="62"/>
        <v>0</v>
      </c>
      <c r="BU73" s="66">
        <f t="shared" si="62"/>
        <v>0</v>
      </c>
      <c r="BV73" s="66">
        <f t="shared" si="62"/>
        <v>7875</v>
      </c>
      <c r="BW73" s="66">
        <f t="shared" si="62"/>
        <v>0</v>
      </c>
      <c r="BX73" s="66">
        <f t="shared" si="62"/>
        <v>0</v>
      </c>
      <c r="BY73" s="66">
        <f t="shared" si="62"/>
        <v>0</v>
      </c>
      <c r="BZ73" s="66">
        <f t="shared" si="62"/>
        <v>0</v>
      </c>
      <c r="CA73" s="66">
        <f t="shared" si="62"/>
        <v>15398.385353348902</v>
      </c>
      <c r="CB73" s="383">
        <f t="shared" si="62"/>
        <v>191403.77380113924</v>
      </c>
      <c r="CC73" s="383">
        <f t="shared" si="62"/>
        <v>0</v>
      </c>
      <c r="CD73" s="383">
        <f t="shared" si="62"/>
        <v>0</v>
      </c>
      <c r="CE73" s="383">
        <f t="shared" si="62"/>
        <v>0</v>
      </c>
      <c r="CF73" s="383">
        <f t="shared" si="62"/>
        <v>0</v>
      </c>
      <c r="CG73" s="383">
        <f t="shared" si="62"/>
        <v>0</v>
      </c>
      <c r="CH73" s="383">
        <f t="shared" si="62"/>
        <v>0</v>
      </c>
      <c r="CI73" s="441">
        <f t="shared" si="58"/>
        <v>594858.15915448812</v>
      </c>
    </row>
    <row r="74" spans="1:88" ht="15.95" customHeight="1" x14ac:dyDescent="0.25">
      <c r="A74" s="695"/>
      <c r="B74" s="445" t="s">
        <v>53</v>
      </c>
      <c r="C74" s="2">
        <f t="shared" si="59"/>
        <v>0</v>
      </c>
      <c r="D74" s="66">
        <f t="shared" si="59"/>
        <v>0</v>
      </c>
      <c r="E74" s="66">
        <f t="shared" si="59"/>
        <v>0</v>
      </c>
      <c r="F74" s="66">
        <f t="shared" si="59"/>
        <v>0</v>
      </c>
      <c r="G74" s="66">
        <f t="shared" si="59"/>
        <v>0</v>
      </c>
      <c r="H74" s="66">
        <f t="shared" si="59"/>
        <v>0</v>
      </c>
      <c r="I74" s="66">
        <f t="shared" si="59"/>
        <v>0</v>
      </c>
      <c r="J74" s="66">
        <f t="shared" si="59"/>
        <v>0</v>
      </c>
      <c r="K74" s="66">
        <f t="shared" si="59"/>
        <v>0</v>
      </c>
      <c r="L74" s="66">
        <f t="shared" si="59"/>
        <v>0</v>
      </c>
      <c r="M74" s="66">
        <f t="shared" si="59"/>
        <v>0</v>
      </c>
      <c r="N74" s="383">
        <f t="shared" si="59"/>
        <v>0</v>
      </c>
      <c r="O74" s="383">
        <f t="shared" si="59"/>
        <v>0</v>
      </c>
      <c r="P74" s="383">
        <f t="shared" si="59"/>
        <v>0</v>
      </c>
      <c r="Q74" s="383">
        <f t="shared" si="59"/>
        <v>0</v>
      </c>
      <c r="R74" s="383">
        <f t="shared" si="59"/>
        <v>0</v>
      </c>
      <c r="S74" s="383">
        <f t="shared" si="59"/>
        <v>0</v>
      </c>
      <c r="T74" s="383">
        <f t="shared" si="59"/>
        <v>0</v>
      </c>
      <c r="U74" s="441">
        <f t="shared" si="52"/>
        <v>0</v>
      </c>
      <c r="W74" s="695"/>
      <c r="X74" s="445" t="s">
        <v>53</v>
      </c>
      <c r="Y74" s="2">
        <f t="shared" si="60"/>
        <v>0</v>
      </c>
      <c r="Z74" s="66">
        <f t="shared" si="60"/>
        <v>0</v>
      </c>
      <c r="AA74" s="66">
        <f t="shared" si="60"/>
        <v>0</v>
      </c>
      <c r="AB74" s="66">
        <f t="shared" si="60"/>
        <v>0</v>
      </c>
      <c r="AC74" s="66">
        <f t="shared" si="60"/>
        <v>0</v>
      </c>
      <c r="AD74" s="66">
        <f t="shared" si="60"/>
        <v>0</v>
      </c>
      <c r="AE74" s="66">
        <f t="shared" si="60"/>
        <v>0</v>
      </c>
      <c r="AF74" s="66">
        <f t="shared" si="60"/>
        <v>0</v>
      </c>
      <c r="AG74" s="66">
        <f t="shared" si="60"/>
        <v>0</v>
      </c>
      <c r="AH74" s="66">
        <f t="shared" si="60"/>
        <v>0</v>
      </c>
      <c r="AI74" s="66">
        <f t="shared" si="60"/>
        <v>0</v>
      </c>
      <c r="AJ74" s="383">
        <f t="shared" si="60"/>
        <v>0</v>
      </c>
      <c r="AK74" s="383">
        <f t="shared" si="60"/>
        <v>0</v>
      </c>
      <c r="AL74" s="383">
        <f t="shared" si="60"/>
        <v>0</v>
      </c>
      <c r="AM74" s="383">
        <f t="shared" si="60"/>
        <v>0</v>
      </c>
      <c r="AN74" s="383">
        <f t="shared" si="60"/>
        <v>0</v>
      </c>
      <c r="AO74" s="383">
        <f t="shared" si="60"/>
        <v>0</v>
      </c>
      <c r="AP74" s="383">
        <f t="shared" si="60"/>
        <v>0</v>
      </c>
      <c r="AQ74" s="441">
        <f t="shared" si="54"/>
        <v>0</v>
      </c>
      <c r="AS74" s="695"/>
      <c r="AT74" s="445" t="s">
        <v>53</v>
      </c>
      <c r="AU74" s="2">
        <f t="shared" si="61"/>
        <v>0</v>
      </c>
      <c r="AV74" s="66">
        <f t="shared" si="61"/>
        <v>0</v>
      </c>
      <c r="AW74" s="66">
        <f t="shared" si="61"/>
        <v>0</v>
      </c>
      <c r="AX74" s="66">
        <f t="shared" si="61"/>
        <v>0</v>
      </c>
      <c r="AY74" s="66">
        <f t="shared" si="61"/>
        <v>0</v>
      </c>
      <c r="AZ74" s="66">
        <f t="shared" si="61"/>
        <v>0</v>
      </c>
      <c r="BA74" s="66">
        <f t="shared" si="61"/>
        <v>0</v>
      </c>
      <c r="BB74" s="66">
        <f t="shared" si="61"/>
        <v>0</v>
      </c>
      <c r="BC74" s="66">
        <f t="shared" si="61"/>
        <v>0</v>
      </c>
      <c r="BD74" s="66">
        <f t="shared" si="61"/>
        <v>0</v>
      </c>
      <c r="BE74" s="66">
        <f t="shared" si="61"/>
        <v>0</v>
      </c>
      <c r="BF74" s="383">
        <f t="shared" si="61"/>
        <v>0</v>
      </c>
      <c r="BG74" s="383">
        <f t="shared" si="61"/>
        <v>0</v>
      </c>
      <c r="BH74" s="383">
        <f t="shared" si="61"/>
        <v>0</v>
      </c>
      <c r="BI74" s="383">
        <f t="shared" si="61"/>
        <v>0</v>
      </c>
      <c r="BJ74" s="383">
        <f t="shared" si="61"/>
        <v>0</v>
      </c>
      <c r="BK74" s="383">
        <f t="shared" si="61"/>
        <v>0</v>
      </c>
      <c r="BL74" s="383">
        <f t="shared" si="61"/>
        <v>0</v>
      </c>
      <c r="BM74" s="441">
        <f t="shared" si="56"/>
        <v>0</v>
      </c>
      <c r="BO74" s="695"/>
      <c r="BP74" s="445" t="s">
        <v>53</v>
      </c>
      <c r="BQ74" s="2">
        <f t="shared" si="62"/>
        <v>0</v>
      </c>
      <c r="BR74" s="66">
        <f t="shared" si="62"/>
        <v>0</v>
      </c>
      <c r="BS74" s="66">
        <f t="shared" si="62"/>
        <v>0</v>
      </c>
      <c r="BT74" s="66">
        <f t="shared" si="62"/>
        <v>0</v>
      </c>
      <c r="BU74" s="66">
        <f t="shared" si="62"/>
        <v>0</v>
      </c>
      <c r="BV74" s="66">
        <f t="shared" si="62"/>
        <v>0</v>
      </c>
      <c r="BW74" s="66">
        <f t="shared" si="62"/>
        <v>0</v>
      </c>
      <c r="BX74" s="66">
        <f t="shared" si="62"/>
        <v>0</v>
      </c>
      <c r="BY74" s="66">
        <f t="shared" si="62"/>
        <v>0</v>
      </c>
      <c r="BZ74" s="66">
        <f t="shared" si="62"/>
        <v>0</v>
      </c>
      <c r="CA74" s="66">
        <f t="shared" si="62"/>
        <v>0</v>
      </c>
      <c r="CB74" s="383">
        <f t="shared" si="62"/>
        <v>0</v>
      </c>
      <c r="CC74" s="383">
        <f t="shared" si="62"/>
        <v>0</v>
      </c>
      <c r="CD74" s="383">
        <f t="shared" si="62"/>
        <v>0</v>
      </c>
      <c r="CE74" s="383">
        <f t="shared" si="62"/>
        <v>0</v>
      </c>
      <c r="CF74" s="383">
        <f t="shared" si="62"/>
        <v>0</v>
      </c>
      <c r="CG74" s="383">
        <f t="shared" si="62"/>
        <v>0</v>
      </c>
      <c r="CH74" s="383">
        <f t="shared" si="62"/>
        <v>0</v>
      </c>
      <c r="CI74" s="441">
        <f t="shared" si="58"/>
        <v>0</v>
      </c>
    </row>
    <row r="75" spans="1:88" ht="15.95" customHeight="1" x14ac:dyDescent="0.25">
      <c r="A75" s="695"/>
      <c r="B75" s="445" t="s">
        <v>52</v>
      </c>
      <c r="C75" s="2">
        <f t="shared" si="59"/>
        <v>0</v>
      </c>
      <c r="D75" s="66">
        <f t="shared" si="59"/>
        <v>0</v>
      </c>
      <c r="E75" s="66">
        <f t="shared" si="59"/>
        <v>0</v>
      </c>
      <c r="F75" s="66">
        <f t="shared" si="59"/>
        <v>0</v>
      </c>
      <c r="G75" s="66">
        <f t="shared" si="59"/>
        <v>0</v>
      </c>
      <c r="H75" s="66">
        <f t="shared" si="59"/>
        <v>0</v>
      </c>
      <c r="I75" s="66">
        <f t="shared" si="59"/>
        <v>0</v>
      </c>
      <c r="J75" s="66">
        <f t="shared" si="59"/>
        <v>0</v>
      </c>
      <c r="K75" s="66">
        <f t="shared" si="59"/>
        <v>0</v>
      </c>
      <c r="L75" s="66">
        <f t="shared" si="59"/>
        <v>0</v>
      </c>
      <c r="M75" s="66">
        <f t="shared" si="59"/>
        <v>0</v>
      </c>
      <c r="N75" s="383">
        <f t="shared" si="59"/>
        <v>0</v>
      </c>
      <c r="O75" s="383">
        <f t="shared" si="59"/>
        <v>0</v>
      </c>
      <c r="P75" s="383">
        <f t="shared" si="59"/>
        <v>0</v>
      </c>
      <c r="Q75" s="383">
        <f t="shared" si="59"/>
        <v>0</v>
      </c>
      <c r="R75" s="383">
        <f t="shared" si="59"/>
        <v>0</v>
      </c>
      <c r="S75" s="383">
        <f t="shared" si="59"/>
        <v>0</v>
      </c>
      <c r="T75" s="383">
        <f t="shared" si="59"/>
        <v>0</v>
      </c>
      <c r="U75" s="441">
        <f t="shared" si="52"/>
        <v>0</v>
      </c>
      <c r="W75" s="695"/>
      <c r="X75" s="445" t="s">
        <v>52</v>
      </c>
      <c r="Y75" s="2">
        <f t="shared" si="60"/>
        <v>0</v>
      </c>
      <c r="Z75" s="66">
        <f t="shared" si="60"/>
        <v>0</v>
      </c>
      <c r="AA75" s="66">
        <f t="shared" si="60"/>
        <v>0</v>
      </c>
      <c r="AB75" s="66">
        <f t="shared" si="60"/>
        <v>0</v>
      </c>
      <c r="AC75" s="66">
        <f t="shared" si="60"/>
        <v>0</v>
      </c>
      <c r="AD75" s="66">
        <f t="shared" si="60"/>
        <v>0</v>
      </c>
      <c r="AE75" s="66">
        <f t="shared" si="60"/>
        <v>0</v>
      </c>
      <c r="AF75" s="66">
        <f t="shared" si="60"/>
        <v>0</v>
      </c>
      <c r="AG75" s="66">
        <f t="shared" si="60"/>
        <v>0</v>
      </c>
      <c r="AH75" s="66">
        <f t="shared" si="60"/>
        <v>0</v>
      </c>
      <c r="AI75" s="66">
        <f t="shared" si="60"/>
        <v>0</v>
      </c>
      <c r="AJ75" s="383">
        <f t="shared" si="60"/>
        <v>0</v>
      </c>
      <c r="AK75" s="383">
        <f t="shared" si="60"/>
        <v>0</v>
      </c>
      <c r="AL75" s="383">
        <f t="shared" si="60"/>
        <v>0</v>
      </c>
      <c r="AM75" s="383">
        <f t="shared" si="60"/>
        <v>0</v>
      </c>
      <c r="AN75" s="383">
        <f t="shared" si="60"/>
        <v>0</v>
      </c>
      <c r="AO75" s="383">
        <f t="shared" si="60"/>
        <v>0</v>
      </c>
      <c r="AP75" s="383">
        <f t="shared" si="60"/>
        <v>0</v>
      </c>
      <c r="AQ75" s="441">
        <f t="shared" si="54"/>
        <v>0</v>
      </c>
      <c r="AS75" s="695"/>
      <c r="AT75" s="445" t="s">
        <v>52</v>
      </c>
      <c r="AU75" s="2">
        <f t="shared" si="61"/>
        <v>0</v>
      </c>
      <c r="AV75" s="66">
        <f t="shared" si="61"/>
        <v>0</v>
      </c>
      <c r="AW75" s="66">
        <f t="shared" si="61"/>
        <v>0</v>
      </c>
      <c r="AX75" s="66">
        <f t="shared" si="61"/>
        <v>0</v>
      </c>
      <c r="AY75" s="66">
        <f t="shared" si="61"/>
        <v>0</v>
      </c>
      <c r="AZ75" s="66">
        <f t="shared" si="61"/>
        <v>0</v>
      </c>
      <c r="BA75" s="66">
        <f t="shared" si="61"/>
        <v>0</v>
      </c>
      <c r="BB75" s="66">
        <f t="shared" si="61"/>
        <v>0</v>
      </c>
      <c r="BC75" s="66">
        <f t="shared" si="61"/>
        <v>0</v>
      </c>
      <c r="BD75" s="66">
        <f t="shared" si="61"/>
        <v>0</v>
      </c>
      <c r="BE75" s="66">
        <f t="shared" si="61"/>
        <v>0</v>
      </c>
      <c r="BF75" s="383">
        <f t="shared" si="61"/>
        <v>0</v>
      </c>
      <c r="BG75" s="383">
        <f t="shared" si="61"/>
        <v>0</v>
      </c>
      <c r="BH75" s="383">
        <f t="shared" si="61"/>
        <v>0</v>
      </c>
      <c r="BI75" s="383">
        <f t="shared" si="61"/>
        <v>0</v>
      </c>
      <c r="BJ75" s="383">
        <f t="shared" si="61"/>
        <v>0</v>
      </c>
      <c r="BK75" s="383">
        <f t="shared" si="61"/>
        <v>0</v>
      </c>
      <c r="BL75" s="383">
        <f t="shared" si="61"/>
        <v>0</v>
      </c>
      <c r="BM75" s="441">
        <f t="shared" si="56"/>
        <v>0</v>
      </c>
      <c r="BO75" s="695"/>
      <c r="BP75" s="445" t="s">
        <v>52</v>
      </c>
      <c r="BQ75" s="2">
        <f t="shared" si="62"/>
        <v>0</v>
      </c>
      <c r="BR75" s="66">
        <f t="shared" si="62"/>
        <v>0</v>
      </c>
      <c r="BS75" s="66">
        <f t="shared" si="62"/>
        <v>0</v>
      </c>
      <c r="BT75" s="66">
        <f t="shared" si="62"/>
        <v>0</v>
      </c>
      <c r="BU75" s="66">
        <f t="shared" si="62"/>
        <v>0</v>
      </c>
      <c r="BV75" s="66">
        <f t="shared" si="62"/>
        <v>0</v>
      </c>
      <c r="BW75" s="66">
        <f t="shared" si="62"/>
        <v>0</v>
      </c>
      <c r="BX75" s="66">
        <f t="shared" si="62"/>
        <v>0</v>
      </c>
      <c r="BY75" s="66">
        <f t="shared" si="62"/>
        <v>0</v>
      </c>
      <c r="BZ75" s="66">
        <f t="shared" si="62"/>
        <v>0</v>
      </c>
      <c r="CA75" s="66">
        <f t="shared" si="62"/>
        <v>0</v>
      </c>
      <c r="CB75" s="383">
        <f t="shared" si="62"/>
        <v>0</v>
      </c>
      <c r="CC75" s="383">
        <f t="shared" si="62"/>
        <v>0</v>
      </c>
      <c r="CD75" s="383">
        <f t="shared" si="62"/>
        <v>0</v>
      </c>
      <c r="CE75" s="383">
        <f t="shared" si="62"/>
        <v>0</v>
      </c>
      <c r="CF75" s="383">
        <f t="shared" si="62"/>
        <v>0</v>
      </c>
      <c r="CG75" s="383">
        <f t="shared" si="62"/>
        <v>0</v>
      </c>
      <c r="CH75" s="383">
        <f t="shared" si="62"/>
        <v>0</v>
      </c>
      <c r="CI75" s="441">
        <f t="shared" si="58"/>
        <v>0</v>
      </c>
    </row>
    <row r="76" spans="1:88" ht="15.95" customHeight="1" x14ac:dyDescent="0.25">
      <c r="A76" s="695"/>
      <c r="B76" s="445" t="s">
        <v>51</v>
      </c>
      <c r="C76" s="2">
        <f t="shared" si="59"/>
        <v>0</v>
      </c>
      <c r="D76" s="66">
        <f t="shared" si="59"/>
        <v>0</v>
      </c>
      <c r="E76" s="66">
        <f t="shared" si="59"/>
        <v>0</v>
      </c>
      <c r="F76" s="66">
        <f t="shared" si="59"/>
        <v>83985</v>
      </c>
      <c r="G76" s="66">
        <f t="shared" si="59"/>
        <v>8352</v>
      </c>
      <c r="H76" s="66">
        <f t="shared" si="59"/>
        <v>0</v>
      </c>
      <c r="I76" s="66">
        <f t="shared" si="59"/>
        <v>55343</v>
      </c>
      <c r="J76" s="66">
        <f t="shared" si="59"/>
        <v>27118</v>
      </c>
      <c r="K76" s="66">
        <f t="shared" si="59"/>
        <v>320873</v>
      </c>
      <c r="L76" s="66">
        <f t="shared" si="59"/>
        <v>0</v>
      </c>
      <c r="M76" s="66">
        <f t="shared" si="59"/>
        <v>19668.638202939273</v>
      </c>
      <c r="N76" s="383">
        <f t="shared" si="59"/>
        <v>244483.52805725069</v>
      </c>
      <c r="O76" s="383">
        <f t="shared" si="59"/>
        <v>0</v>
      </c>
      <c r="P76" s="383">
        <f t="shared" si="59"/>
        <v>0</v>
      </c>
      <c r="Q76" s="383">
        <f t="shared" si="59"/>
        <v>0</v>
      </c>
      <c r="R76" s="383">
        <f t="shared" si="59"/>
        <v>0</v>
      </c>
      <c r="S76" s="383">
        <f t="shared" si="59"/>
        <v>0</v>
      </c>
      <c r="T76" s="383">
        <f t="shared" si="59"/>
        <v>0</v>
      </c>
      <c r="U76" s="441">
        <f t="shared" si="52"/>
        <v>759823.16626018996</v>
      </c>
      <c r="W76" s="695"/>
      <c r="X76" s="445" t="s">
        <v>51</v>
      </c>
      <c r="Y76" s="2">
        <f t="shared" si="60"/>
        <v>0</v>
      </c>
      <c r="Z76" s="66">
        <f t="shared" si="60"/>
        <v>0</v>
      </c>
      <c r="AA76" s="66">
        <f t="shared" si="60"/>
        <v>137030</v>
      </c>
      <c r="AB76" s="66">
        <f t="shared" si="60"/>
        <v>65273</v>
      </c>
      <c r="AC76" s="66">
        <f t="shared" si="60"/>
        <v>72453</v>
      </c>
      <c r="AD76" s="66">
        <f t="shared" si="60"/>
        <v>1821341</v>
      </c>
      <c r="AE76" s="66">
        <f t="shared" si="60"/>
        <v>216271</v>
      </c>
      <c r="AF76" s="66">
        <f t="shared" si="60"/>
        <v>1224757</v>
      </c>
      <c r="AG76" s="66">
        <f t="shared" si="60"/>
        <v>397363</v>
      </c>
      <c r="AH76" s="66">
        <f t="shared" si="60"/>
        <v>990436</v>
      </c>
      <c r="AI76" s="66">
        <f t="shared" si="60"/>
        <v>195425.08706979529</v>
      </c>
      <c r="AJ76" s="383">
        <f t="shared" si="60"/>
        <v>2429157.2331926371</v>
      </c>
      <c r="AK76" s="383">
        <f t="shared" si="60"/>
        <v>0</v>
      </c>
      <c r="AL76" s="383">
        <f t="shared" si="60"/>
        <v>0</v>
      </c>
      <c r="AM76" s="383">
        <f t="shared" si="60"/>
        <v>0</v>
      </c>
      <c r="AN76" s="383">
        <f t="shared" si="60"/>
        <v>0</v>
      </c>
      <c r="AO76" s="383">
        <f t="shared" si="60"/>
        <v>0</v>
      </c>
      <c r="AP76" s="383">
        <f t="shared" si="60"/>
        <v>0</v>
      </c>
      <c r="AQ76" s="441">
        <f t="shared" si="54"/>
        <v>7549506.3202624321</v>
      </c>
      <c r="AS76" s="695"/>
      <c r="AT76" s="445" t="s">
        <v>51</v>
      </c>
      <c r="AU76" s="2">
        <f t="shared" si="61"/>
        <v>0</v>
      </c>
      <c r="AV76" s="66">
        <f t="shared" si="61"/>
        <v>0</v>
      </c>
      <c r="AW76" s="66">
        <f t="shared" si="61"/>
        <v>0</v>
      </c>
      <c r="AX76" s="66">
        <f t="shared" si="61"/>
        <v>0</v>
      </c>
      <c r="AY76" s="66">
        <f t="shared" si="61"/>
        <v>0</v>
      </c>
      <c r="AZ76" s="66">
        <f t="shared" si="61"/>
        <v>26614</v>
      </c>
      <c r="BA76" s="66">
        <f t="shared" si="61"/>
        <v>2694584</v>
      </c>
      <c r="BB76" s="66">
        <f t="shared" si="61"/>
        <v>0</v>
      </c>
      <c r="BC76" s="66">
        <f t="shared" si="61"/>
        <v>51677</v>
      </c>
      <c r="BD76" s="66">
        <f t="shared" si="61"/>
        <v>47387</v>
      </c>
      <c r="BE76" s="66">
        <f t="shared" si="61"/>
        <v>111910.3456032286</v>
      </c>
      <c r="BF76" s="383">
        <f t="shared" si="61"/>
        <v>1391058.9964024485</v>
      </c>
      <c r="BG76" s="383">
        <f t="shared" si="61"/>
        <v>0</v>
      </c>
      <c r="BH76" s="383">
        <f t="shared" si="61"/>
        <v>0</v>
      </c>
      <c r="BI76" s="383">
        <f t="shared" si="61"/>
        <v>0</v>
      </c>
      <c r="BJ76" s="383">
        <f t="shared" si="61"/>
        <v>0</v>
      </c>
      <c r="BK76" s="383">
        <f t="shared" si="61"/>
        <v>0</v>
      </c>
      <c r="BL76" s="383">
        <f t="shared" si="61"/>
        <v>0</v>
      </c>
      <c r="BM76" s="441">
        <f t="shared" si="56"/>
        <v>4323231.3420056775</v>
      </c>
      <c r="BO76" s="695"/>
      <c r="BP76" s="445" t="s">
        <v>51</v>
      </c>
      <c r="BQ76" s="2">
        <f t="shared" si="62"/>
        <v>0</v>
      </c>
      <c r="BR76" s="66">
        <f t="shared" si="62"/>
        <v>0</v>
      </c>
      <c r="BS76" s="66">
        <f t="shared" si="62"/>
        <v>0</v>
      </c>
      <c r="BT76" s="66">
        <f t="shared" si="62"/>
        <v>0</v>
      </c>
      <c r="BU76" s="66">
        <f t="shared" si="62"/>
        <v>0</v>
      </c>
      <c r="BV76" s="66">
        <f t="shared" si="62"/>
        <v>11401</v>
      </c>
      <c r="BW76" s="66">
        <f t="shared" si="62"/>
        <v>0</v>
      </c>
      <c r="BX76" s="66">
        <f t="shared" si="62"/>
        <v>0</v>
      </c>
      <c r="BY76" s="66">
        <f t="shared" si="62"/>
        <v>0</v>
      </c>
      <c r="BZ76" s="66">
        <f t="shared" si="62"/>
        <v>0</v>
      </c>
      <c r="CA76" s="66">
        <f t="shared" si="62"/>
        <v>452.40117769994748</v>
      </c>
      <c r="CB76" s="383">
        <f t="shared" si="62"/>
        <v>5623.400810982921</v>
      </c>
      <c r="CC76" s="383">
        <f t="shared" si="62"/>
        <v>0</v>
      </c>
      <c r="CD76" s="383">
        <f t="shared" si="62"/>
        <v>0</v>
      </c>
      <c r="CE76" s="383">
        <f t="shared" si="62"/>
        <v>0</v>
      </c>
      <c r="CF76" s="383">
        <f t="shared" si="62"/>
        <v>0</v>
      </c>
      <c r="CG76" s="383">
        <f t="shared" si="62"/>
        <v>0</v>
      </c>
      <c r="CH76" s="383">
        <f t="shared" si="62"/>
        <v>0</v>
      </c>
      <c r="CI76" s="441">
        <f t="shared" si="58"/>
        <v>17476.80198868287</v>
      </c>
    </row>
    <row r="77" spans="1:88" ht="15.95" customHeight="1" x14ac:dyDescent="0.25">
      <c r="A77" s="695"/>
      <c r="B77" s="445" t="s">
        <v>50</v>
      </c>
      <c r="C77" s="2">
        <f t="shared" si="59"/>
        <v>0</v>
      </c>
      <c r="D77" s="66">
        <f t="shared" si="59"/>
        <v>0</v>
      </c>
      <c r="E77" s="66">
        <f t="shared" si="59"/>
        <v>0</v>
      </c>
      <c r="F77" s="66">
        <f t="shared" si="59"/>
        <v>0</v>
      </c>
      <c r="G77" s="66">
        <f t="shared" si="59"/>
        <v>0</v>
      </c>
      <c r="H77" s="66">
        <f t="shared" si="59"/>
        <v>0</v>
      </c>
      <c r="I77" s="66">
        <f t="shared" si="59"/>
        <v>0</v>
      </c>
      <c r="J77" s="66">
        <f t="shared" si="59"/>
        <v>0</v>
      </c>
      <c r="K77" s="66">
        <f t="shared" si="59"/>
        <v>0</v>
      </c>
      <c r="L77" s="66">
        <f t="shared" si="59"/>
        <v>0</v>
      </c>
      <c r="M77" s="66">
        <f t="shared" si="59"/>
        <v>0</v>
      </c>
      <c r="N77" s="383">
        <f t="shared" si="59"/>
        <v>0</v>
      </c>
      <c r="O77" s="383">
        <f t="shared" si="59"/>
        <v>0</v>
      </c>
      <c r="P77" s="383">
        <f t="shared" si="59"/>
        <v>0</v>
      </c>
      <c r="Q77" s="383">
        <f t="shared" si="59"/>
        <v>0</v>
      </c>
      <c r="R77" s="383">
        <f t="shared" si="59"/>
        <v>0</v>
      </c>
      <c r="S77" s="383">
        <f t="shared" si="59"/>
        <v>0</v>
      </c>
      <c r="T77" s="383">
        <f t="shared" si="59"/>
        <v>0</v>
      </c>
      <c r="U77" s="441">
        <f t="shared" si="52"/>
        <v>0</v>
      </c>
      <c r="W77" s="695"/>
      <c r="X77" s="445" t="s">
        <v>50</v>
      </c>
      <c r="Y77" s="2">
        <f t="shared" si="60"/>
        <v>0</v>
      </c>
      <c r="Z77" s="66">
        <f t="shared" si="60"/>
        <v>0</v>
      </c>
      <c r="AA77" s="66">
        <f t="shared" si="60"/>
        <v>0</v>
      </c>
      <c r="AB77" s="66">
        <f t="shared" si="60"/>
        <v>0</v>
      </c>
      <c r="AC77" s="66">
        <f t="shared" si="60"/>
        <v>0</v>
      </c>
      <c r="AD77" s="66">
        <f t="shared" si="60"/>
        <v>0</v>
      </c>
      <c r="AE77" s="66">
        <f t="shared" si="60"/>
        <v>0</v>
      </c>
      <c r="AF77" s="66">
        <f t="shared" si="60"/>
        <v>0</v>
      </c>
      <c r="AG77" s="66">
        <f t="shared" si="60"/>
        <v>0</v>
      </c>
      <c r="AH77" s="66">
        <f t="shared" si="60"/>
        <v>70956</v>
      </c>
      <c r="AI77" s="66">
        <f t="shared" si="60"/>
        <v>2815.5931904988574</v>
      </c>
      <c r="AJ77" s="383">
        <f t="shared" si="60"/>
        <v>34998.160507333057</v>
      </c>
      <c r="AK77" s="383">
        <f t="shared" si="60"/>
        <v>0</v>
      </c>
      <c r="AL77" s="383">
        <f t="shared" si="60"/>
        <v>0</v>
      </c>
      <c r="AM77" s="383">
        <f t="shared" si="60"/>
        <v>0</v>
      </c>
      <c r="AN77" s="383">
        <f t="shared" si="60"/>
        <v>0</v>
      </c>
      <c r="AO77" s="383">
        <f t="shared" si="60"/>
        <v>0</v>
      </c>
      <c r="AP77" s="383">
        <f t="shared" si="60"/>
        <v>0</v>
      </c>
      <c r="AQ77" s="441">
        <f t="shared" si="54"/>
        <v>108769.75369783191</v>
      </c>
      <c r="AS77" s="695"/>
      <c r="AT77" s="445" t="s">
        <v>50</v>
      </c>
      <c r="AU77" s="2">
        <f t="shared" si="61"/>
        <v>0</v>
      </c>
      <c r="AV77" s="66">
        <f t="shared" si="61"/>
        <v>0</v>
      </c>
      <c r="AW77" s="66">
        <f t="shared" si="61"/>
        <v>0</v>
      </c>
      <c r="AX77" s="66">
        <f t="shared" si="61"/>
        <v>0</v>
      </c>
      <c r="AY77" s="66">
        <f t="shared" si="61"/>
        <v>0</v>
      </c>
      <c r="AZ77" s="66">
        <f t="shared" si="61"/>
        <v>0</v>
      </c>
      <c r="BA77" s="66">
        <f t="shared" si="61"/>
        <v>0</v>
      </c>
      <c r="BB77" s="66">
        <f t="shared" si="61"/>
        <v>0</v>
      </c>
      <c r="BC77" s="66">
        <f t="shared" si="61"/>
        <v>0</v>
      </c>
      <c r="BD77" s="66">
        <f t="shared" si="61"/>
        <v>0</v>
      </c>
      <c r="BE77" s="66">
        <f t="shared" si="61"/>
        <v>0</v>
      </c>
      <c r="BF77" s="383">
        <f t="shared" si="61"/>
        <v>0</v>
      </c>
      <c r="BG77" s="383">
        <f t="shared" si="61"/>
        <v>0</v>
      </c>
      <c r="BH77" s="383">
        <f t="shared" si="61"/>
        <v>0</v>
      </c>
      <c r="BI77" s="383">
        <f t="shared" si="61"/>
        <v>0</v>
      </c>
      <c r="BJ77" s="383">
        <f t="shared" si="61"/>
        <v>0</v>
      </c>
      <c r="BK77" s="383">
        <f t="shared" si="61"/>
        <v>0</v>
      </c>
      <c r="BL77" s="383">
        <f t="shared" si="61"/>
        <v>0</v>
      </c>
      <c r="BM77" s="441">
        <f t="shared" si="56"/>
        <v>0</v>
      </c>
      <c r="BO77" s="695"/>
      <c r="BP77" s="445" t="s">
        <v>50</v>
      </c>
      <c r="BQ77" s="2">
        <f t="shared" si="62"/>
        <v>0</v>
      </c>
      <c r="BR77" s="66">
        <f t="shared" si="62"/>
        <v>0</v>
      </c>
      <c r="BS77" s="66">
        <f t="shared" si="62"/>
        <v>0</v>
      </c>
      <c r="BT77" s="66">
        <f t="shared" si="62"/>
        <v>0</v>
      </c>
      <c r="BU77" s="66">
        <f t="shared" si="62"/>
        <v>0</v>
      </c>
      <c r="BV77" s="66">
        <f t="shared" si="62"/>
        <v>0</v>
      </c>
      <c r="BW77" s="66">
        <f t="shared" si="62"/>
        <v>0</v>
      </c>
      <c r="BX77" s="66">
        <f t="shared" si="62"/>
        <v>0</v>
      </c>
      <c r="BY77" s="66">
        <f t="shared" si="62"/>
        <v>0</v>
      </c>
      <c r="BZ77" s="66">
        <f t="shared" si="62"/>
        <v>0</v>
      </c>
      <c r="CA77" s="66">
        <f t="shared" si="62"/>
        <v>0</v>
      </c>
      <c r="CB77" s="383">
        <f t="shared" si="62"/>
        <v>0</v>
      </c>
      <c r="CC77" s="383">
        <f t="shared" si="62"/>
        <v>0</v>
      </c>
      <c r="CD77" s="383">
        <f t="shared" si="62"/>
        <v>0</v>
      </c>
      <c r="CE77" s="383">
        <f t="shared" si="62"/>
        <v>0</v>
      </c>
      <c r="CF77" s="383">
        <f t="shared" si="62"/>
        <v>0</v>
      </c>
      <c r="CG77" s="383">
        <f t="shared" si="62"/>
        <v>0</v>
      </c>
      <c r="CH77" s="383">
        <f t="shared" si="62"/>
        <v>0</v>
      </c>
      <c r="CI77" s="441">
        <f t="shared" si="58"/>
        <v>0</v>
      </c>
    </row>
    <row r="78" spans="1:88" ht="15.95" customHeight="1" x14ac:dyDescent="0.25">
      <c r="A78" s="695"/>
      <c r="B78" s="445" t="s">
        <v>49</v>
      </c>
      <c r="C78" s="2">
        <f t="shared" si="59"/>
        <v>0</v>
      </c>
      <c r="D78" s="66">
        <f t="shared" si="59"/>
        <v>0</v>
      </c>
      <c r="E78" s="66">
        <f t="shared" si="59"/>
        <v>0</v>
      </c>
      <c r="F78" s="66">
        <f t="shared" si="59"/>
        <v>0</v>
      </c>
      <c r="G78" s="66">
        <f t="shared" si="59"/>
        <v>0</v>
      </c>
      <c r="H78" s="66">
        <f t="shared" si="59"/>
        <v>0</v>
      </c>
      <c r="I78" s="66">
        <f t="shared" si="59"/>
        <v>0</v>
      </c>
      <c r="J78" s="66">
        <f t="shared" si="59"/>
        <v>0</v>
      </c>
      <c r="K78" s="66">
        <f t="shared" si="59"/>
        <v>0</v>
      </c>
      <c r="L78" s="66">
        <f t="shared" si="59"/>
        <v>0</v>
      </c>
      <c r="M78" s="66">
        <f t="shared" si="59"/>
        <v>0</v>
      </c>
      <c r="N78" s="383">
        <f t="shared" si="59"/>
        <v>0</v>
      </c>
      <c r="O78" s="383">
        <f t="shared" si="59"/>
        <v>0</v>
      </c>
      <c r="P78" s="383">
        <f t="shared" si="59"/>
        <v>0</v>
      </c>
      <c r="Q78" s="383">
        <f t="shared" si="59"/>
        <v>0</v>
      </c>
      <c r="R78" s="383">
        <f t="shared" si="59"/>
        <v>0</v>
      </c>
      <c r="S78" s="383">
        <f t="shared" si="59"/>
        <v>0</v>
      </c>
      <c r="T78" s="383">
        <f t="shared" si="59"/>
        <v>0</v>
      </c>
      <c r="U78" s="441">
        <f t="shared" si="52"/>
        <v>0</v>
      </c>
      <c r="W78" s="695"/>
      <c r="X78" s="445" t="s">
        <v>49</v>
      </c>
      <c r="Y78" s="2">
        <f t="shared" si="60"/>
        <v>0</v>
      </c>
      <c r="Z78" s="66">
        <f t="shared" si="60"/>
        <v>0</v>
      </c>
      <c r="AA78" s="66">
        <f t="shared" si="60"/>
        <v>0</v>
      </c>
      <c r="AB78" s="66">
        <f t="shared" si="60"/>
        <v>0</v>
      </c>
      <c r="AC78" s="66">
        <f t="shared" si="60"/>
        <v>183828</v>
      </c>
      <c r="AD78" s="66">
        <f t="shared" si="60"/>
        <v>0</v>
      </c>
      <c r="AE78" s="66">
        <f t="shared" si="60"/>
        <v>0</v>
      </c>
      <c r="AF78" s="66">
        <f t="shared" si="60"/>
        <v>0</v>
      </c>
      <c r="AG78" s="66">
        <f t="shared" si="60"/>
        <v>0</v>
      </c>
      <c r="AH78" s="66">
        <f t="shared" si="60"/>
        <v>0</v>
      </c>
      <c r="AI78" s="66">
        <f t="shared" si="60"/>
        <v>7294.4481794777603</v>
      </c>
      <c r="AJ78" s="383">
        <f t="shared" si="60"/>
        <v>90670.864334827507</v>
      </c>
      <c r="AK78" s="383">
        <f t="shared" si="60"/>
        <v>0</v>
      </c>
      <c r="AL78" s="383">
        <f t="shared" si="60"/>
        <v>0</v>
      </c>
      <c r="AM78" s="383">
        <f t="shared" si="60"/>
        <v>0</v>
      </c>
      <c r="AN78" s="383">
        <f t="shared" si="60"/>
        <v>0</v>
      </c>
      <c r="AO78" s="383">
        <f t="shared" si="60"/>
        <v>0</v>
      </c>
      <c r="AP78" s="383">
        <f t="shared" si="60"/>
        <v>0</v>
      </c>
      <c r="AQ78" s="441">
        <f t="shared" si="54"/>
        <v>281793.31251430529</v>
      </c>
      <c r="AS78" s="695"/>
      <c r="AT78" s="445" t="s">
        <v>49</v>
      </c>
      <c r="AU78" s="2">
        <f t="shared" si="61"/>
        <v>0</v>
      </c>
      <c r="AV78" s="66">
        <f t="shared" si="61"/>
        <v>0</v>
      </c>
      <c r="AW78" s="66">
        <f t="shared" si="61"/>
        <v>0</v>
      </c>
      <c r="AX78" s="66">
        <f t="shared" si="61"/>
        <v>0</v>
      </c>
      <c r="AY78" s="66">
        <f t="shared" si="61"/>
        <v>0</v>
      </c>
      <c r="AZ78" s="66">
        <f t="shared" si="61"/>
        <v>0</v>
      </c>
      <c r="BA78" s="66">
        <f t="shared" si="61"/>
        <v>0</v>
      </c>
      <c r="BB78" s="66">
        <f t="shared" si="61"/>
        <v>0</v>
      </c>
      <c r="BC78" s="66">
        <f t="shared" si="61"/>
        <v>0</v>
      </c>
      <c r="BD78" s="66">
        <f t="shared" si="61"/>
        <v>0</v>
      </c>
      <c r="BE78" s="66">
        <f t="shared" si="61"/>
        <v>0</v>
      </c>
      <c r="BF78" s="383">
        <f t="shared" si="61"/>
        <v>0</v>
      </c>
      <c r="BG78" s="383">
        <f t="shared" si="61"/>
        <v>0</v>
      </c>
      <c r="BH78" s="383">
        <f t="shared" si="61"/>
        <v>0</v>
      </c>
      <c r="BI78" s="383">
        <f t="shared" si="61"/>
        <v>0</v>
      </c>
      <c r="BJ78" s="383">
        <f t="shared" si="61"/>
        <v>0</v>
      </c>
      <c r="BK78" s="383">
        <f t="shared" si="61"/>
        <v>0</v>
      </c>
      <c r="BL78" s="383">
        <f t="shared" si="61"/>
        <v>0</v>
      </c>
      <c r="BM78" s="441">
        <f t="shared" si="56"/>
        <v>0</v>
      </c>
      <c r="BO78" s="695"/>
      <c r="BP78" s="445" t="s">
        <v>49</v>
      </c>
      <c r="BQ78" s="2">
        <f t="shared" si="62"/>
        <v>0</v>
      </c>
      <c r="BR78" s="66">
        <f t="shared" si="62"/>
        <v>0</v>
      </c>
      <c r="BS78" s="66">
        <f t="shared" si="62"/>
        <v>0</v>
      </c>
      <c r="BT78" s="66">
        <f t="shared" si="62"/>
        <v>0</v>
      </c>
      <c r="BU78" s="66">
        <f t="shared" si="62"/>
        <v>0</v>
      </c>
      <c r="BV78" s="66">
        <f t="shared" si="62"/>
        <v>0</v>
      </c>
      <c r="BW78" s="66">
        <f t="shared" si="62"/>
        <v>0</v>
      </c>
      <c r="BX78" s="66">
        <f t="shared" si="62"/>
        <v>0</v>
      </c>
      <c r="BY78" s="66">
        <f t="shared" si="62"/>
        <v>0</v>
      </c>
      <c r="BZ78" s="66">
        <f t="shared" si="62"/>
        <v>0</v>
      </c>
      <c r="CA78" s="66">
        <f t="shared" si="62"/>
        <v>0</v>
      </c>
      <c r="CB78" s="383">
        <f t="shared" si="62"/>
        <v>0</v>
      </c>
      <c r="CC78" s="383">
        <f t="shared" si="62"/>
        <v>0</v>
      </c>
      <c r="CD78" s="383">
        <f t="shared" si="62"/>
        <v>0</v>
      </c>
      <c r="CE78" s="383">
        <f t="shared" si="62"/>
        <v>0</v>
      </c>
      <c r="CF78" s="383">
        <f t="shared" si="62"/>
        <v>0</v>
      </c>
      <c r="CG78" s="383">
        <f t="shared" si="62"/>
        <v>0</v>
      </c>
      <c r="CH78" s="383">
        <f t="shared" si="62"/>
        <v>0</v>
      </c>
      <c r="CI78" s="441">
        <f t="shared" si="58"/>
        <v>0</v>
      </c>
    </row>
    <row r="79" spans="1:88" ht="15.95" customHeight="1" x14ac:dyDescent="0.25">
      <c r="A79" s="695"/>
      <c r="B79" s="445" t="s">
        <v>48</v>
      </c>
      <c r="C79" s="2">
        <f t="shared" si="59"/>
        <v>0</v>
      </c>
      <c r="D79" s="66">
        <f t="shared" si="59"/>
        <v>0</v>
      </c>
      <c r="E79" s="66">
        <f t="shared" si="59"/>
        <v>0</v>
      </c>
      <c r="F79" s="66">
        <f t="shared" si="59"/>
        <v>0</v>
      </c>
      <c r="G79" s="66">
        <f t="shared" si="59"/>
        <v>0</v>
      </c>
      <c r="H79" s="66">
        <f t="shared" si="59"/>
        <v>0</v>
      </c>
      <c r="I79" s="66">
        <f t="shared" si="59"/>
        <v>128270</v>
      </c>
      <c r="J79" s="66">
        <f t="shared" si="59"/>
        <v>0</v>
      </c>
      <c r="K79" s="66">
        <f t="shared" si="59"/>
        <v>0</v>
      </c>
      <c r="L79" s="66">
        <f t="shared" si="59"/>
        <v>0</v>
      </c>
      <c r="M79" s="66">
        <f t="shared" si="59"/>
        <v>5089.8604564136704</v>
      </c>
      <c r="N79" s="383">
        <f t="shared" si="59"/>
        <v>63267.574951739247</v>
      </c>
      <c r="O79" s="383">
        <f t="shared" si="59"/>
        <v>0</v>
      </c>
      <c r="P79" s="383">
        <f t="shared" si="59"/>
        <v>0</v>
      </c>
      <c r="Q79" s="383">
        <f t="shared" si="59"/>
        <v>0</v>
      </c>
      <c r="R79" s="383">
        <f t="shared" si="59"/>
        <v>0</v>
      </c>
      <c r="S79" s="383">
        <f t="shared" si="59"/>
        <v>0</v>
      </c>
      <c r="T79" s="383">
        <f t="shared" si="59"/>
        <v>0</v>
      </c>
      <c r="U79" s="441">
        <f t="shared" si="52"/>
        <v>196627.43540815293</v>
      </c>
      <c r="W79" s="695"/>
      <c r="X79" s="445" t="s">
        <v>48</v>
      </c>
      <c r="Y79" s="2">
        <f t="shared" si="60"/>
        <v>0</v>
      </c>
      <c r="Z79" s="66">
        <f t="shared" si="60"/>
        <v>0</v>
      </c>
      <c r="AA79" s="66">
        <f t="shared" si="60"/>
        <v>0</v>
      </c>
      <c r="AB79" s="66">
        <f t="shared" si="60"/>
        <v>0</v>
      </c>
      <c r="AC79" s="66">
        <f t="shared" si="60"/>
        <v>164572</v>
      </c>
      <c r="AD79" s="66">
        <f t="shared" si="60"/>
        <v>0</v>
      </c>
      <c r="AE79" s="66">
        <f t="shared" si="60"/>
        <v>173088</v>
      </c>
      <c r="AF79" s="66">
        <f t="shared" si="60"/>
        <v>0</v>
      </c>
      <c r="AG79" s="66">
        <f t="shared" si="60"/>
        <v>0</v>
      </c>
      <c r="AH79" s="66">
        <f t="shared" si="60"/>
        <v>207472</v>
      </c>
      <c r="AI79" s="66">
        <f t="shared" si="60"/>
        <v>21631.291886845695</v>
      </c>
      <c r="AJ79" s="383">
        <f t="shared" si="60"/>
        <v>268879.54836354195</v>
      </c>
      <c r="AK79" s="383">
        <f t="shared" si="60"/>
        <v>0</v>
      </c>
      <c r="AL79" s="383">
        <f t="shared" si="60"/>
        <v>0</v>
      </c>
      <c r="AM79" s="383">
        <f t="shared" si="60"/>
        <v>0</v>
      </c>
      <c r="AN79" s="383">
        <f t="shared" si="60"/>
        <v>0</v>
      </c>
      <c r="AO79" s="383">
        <f t="shared" si="60"/>
        <v>0</v>
      </c>
      <c r="AP79" s="383">
        <f t="shared" si="60"/>
        <v>0</v>
      </c>
      <c r="AQ79" s="441">
        <f t="shared" si="54"/>
        <v>835642.84025038767</v>
      </c>
      <c r="AS79" s="695"/>
      <c r="AT79" s="445" t="s">
        <v>48</v>
      </c>
      <c r="AU79" s="2">
        <f t="shared" si="61"/>
        <v>0</v>
      </c>
      <c r="AV79" s="66">
        <f t="shared" si="61"/>
        <v>0</v>
      </c>
      <c r="AW79" s="66">
        <f t="shared" si="61"/>
        <v>0</v>
      </c>
      <c r="AX79" s="66">
        <f t="shared" si="61"/>
        <v>0</v>
      </c>
      <c r="AY79" s="66">
        <f t="shared" si="61"/>
        <v>0</v>
      </c>
      <c r="AZ79" s="66">
        <f t="shared" si="61"/>
        <v>0</v>
      </c>
      <c r="BA79" s="66">
        <f t="shared" si="61"/>
        <v>40112</v>
      </c>
      <c r="BB79" s="66">
        <f t="shared" si="61"/>
        <v>0</v>
      </c>
      <c r="BC79" s="66">
        <f t="shared" si="61"/>
        <v>0</v>
      </c>
      <c r="BD79" s="66">
        <f t="shared" si="61"/>
        <v>0</v>
      </c>
      <c r="BE79" s="66">
        <f t="shared" si="61"/>
        <v>1591.6775756425134</v>
      </c>
      <c r="BF79" s="383">
        <f t="shared" si="61"/>
        <v>19784.742858534071</v>
      </c>
      <c r="BG79" s="383">
        <f t="shared" si="61"/>
        <v>0</v>
      </c>
      <c r="BH79" s="383">
        <f t="shared" si="61"/>
        <v>0</v>
      </c>
      <c r="BI79" s="383">
        <f t="shared" si="61"/>
        <v>0</v>
      </c>
      <c r="BJ79" s="383">
        <f t="shared" si="61"/>
        <v>0</v>
      </c>
      <c r="BK79" s="383">
        <f t="shared" si="61"/>
        <v>0</v>
      </c>
      <c r="BL79" s="383">
        <f t="shared" si="61"/>
        <v>0</v>
      </c>
      <c r="BM79" s="441">
        <f t="shared" si="56"/>
        <v>61488.420434176587</v>
      </c>
      <c r="BO79" s="695"/>
      <c r="BP79" s="445" t="s">
        <v>48</v>
      </c>
      <c r="BQ79" s="2">
        <f t="shared" si="62"/>
        <v>0</v>
      </c>
      <c r="BR79" s="66">
        <f t="shared" si="62"/>
        <v>0</v>
      </c>
      <c r="BS79" s="66">
        <f t="shared" si="62"/>
        <v>0</v>
      </c>
      <c r="BT79" s="66">
        <f t="shared" si="62"/>
        <v>0</v>
      </c>
      <c r="BU79" s="66">
        <f t="shared" si="62"/>
        <v>0</v>
      </c>
      <c r="BV79" s="66">
        <f t="shared" si="62"/>
        <v>0</v>
      </c>
      <c r="BW79" s="66">
        <f t="shared" si="62"/>
        <v>0</v>
      </c>
      <c r="BX79" s="66">
        <f t="shared" si="62"/>
        <v>0</v>
      </c>
      <c r="BY79" s="66">
        <f t="shared" si="62"/>
        <v>0</v>
      </c>
      <c r="BZ79" s="66">
        <f t="shared" si="62"/>
        <v>0</v>
      </c>
      <c r="CA79" s="66">
        <f t="shared" si="62"/>
        <v>0</v>
      </c>
      <c r="CB79" s="383">
        <f t="shared" si="62"/>
        <v>0</v>
      </c>
      <c r="CC79" s="383">
        <f t="shared" si="62"/>
        <v>0</v>
      </c>
      <c r="CD79" s="383">
        <f t="shared" si="62"/>
        <v>0</v>
      </c>
      <c r="CE79" s="383">
        <f t="shared" si="62"/>
        <v>0</v>
      </c>
      <c r="CF79" s="383">
        <f t="shared" si="62"/>
        <v>0</v>
      </c>
      <c r="CG79" s="383">
        <f t="shared" si="62"/>
        <v>0</v>
      </c>
      <c r="CH79" s="383">
        <f t="shared" si="62"/>
        <v>0</v>
      </c>
      <c r="CI79" s="441">
        <f t="shared" si="58"/>
        <v>0</v>
      </c>
    </row>
    <row r="80" spans="1:88" ht="15.95" customHeight="1" x14ac:dyDescent="0.25">
      <c r="A80" s="695"/>
      <c r="B80" s="445" t="s">
        <v>47</v>
      </c>
      <c r="C80" s="2">
        <f t="shared" si="59"/>
        <v>0</v>
      </c>
      <c r="D80" s="66">
        <f t="shared" si="59"/>
        <v>0</v>
      </c>
      <c r="E80" s="66">
        <f t="shared" si="59"/>
        <v>0</v>
      </c>
      <c r="F80" s="66">
        <f t="shared" si="59"/>
        <v>0</v>
      </c>
      <c r="G80" s="66">
        <f t="shared" si="59"/>
        <v>0</v>
      </c>
      <c r="H80" s="66">
        <f t="shared" si="59"/>
        <v>0</v>
      </c>
      <c r="I80" s="66">
        <f t="shared" si="59"/>
        <v>144725</v>
      </c>
      <c r="J80" s="66">
        <f t="shared" si="59"/>
        <v>0</v>
      </c>
      <c r="K80" s="66">
        <f t="shared" si="59"/>
        <v>0</v>
      </c>
      <c r="L80" s="66">
        <f t="shared" si="59"/>
        <v>0</v>
      </c>
      <c r="M80" s="66">
        <f t="shared" si="59"/>
        <v>5742.8085643912718</v>
      </c>
      <c r="N80" s="383">
        <f t="shared" si="59"/>
        <v>71383.798120296735</v>
      </c>
      <c r="O80" s="383">
        <f t="shared" si="59"/>
        <v>0</v>
      </c>
      <c r="P80" s="383">
        <f t="shared" si="59"/>
        <v>0</v>
      </c>
      <c r="Q80" s="383">
        <f t="shared" si="59"/>
        <v>0</v>
      </c>
      <c r="R80" s="383">
        <f t="shared" si="59"/>
        <v>0</v>
      </c>
      <c r="S80" s="383">
        <f t="shared" si="59"/>
        <v>0</v>
      </c>
      <c r="T80" s="383">
        <f t="shared" si="59"/>
        <v>0</v>
      </c>
      <c r="U80" s="441">
        <f t="shared" si="52"/>
        <v>221851.60668468801</v>
      </c>
      <c r="W80" s="695"/>
      <c r="X80" s="445" t="s">
        <v>47</v>
      </c>
      <c r="Y80" s="2">
        <f t="shared" si="60"/>
        <v>0</v>
      </c>
      <c r="Z80" s="66">
        <f t="shared" si="60"/>
        <v>0</v>
      </c>
      <c r="AA80" s="66">
        <f t="shared" si="60"/>
        <v>0</v>
      </c>
      <c r="AB80" s="66">
        <f t="shared" si="60"/>
        <v>38084</v>
      </c>
      <c r="AC80" s="66">
        <f t="shared" si="60"/>
        <v>1456172</v>
      </c>
      <c r="AD80" s="66">
        <f t="shared" si="60"/>
        <v>0</v>
      </c>
      <c r="AE80" s="66">
        <f t="shared" si="60"/>
        <v>-144725</v>
      </c>
      <c r="AF80" s="66">
        <f t="shared" si="60"/>
        <v>311586</v>
      </c>
      <c r="AG80" s="66">
        <f t="shared" si="60"/>
        <v>0</v>
      </c>
      <c r="AH80" s="66">
        <f t="shared" si="60"/>
        <v>0</v>
      </c>
      <c r="AI80" s="66">
        <f t="shared" si="60"/>
        <v>65914.506367634749</v>
      </c>
      <c r="AJ80" s="383">
        <f t="shared" si="60"/>
        <v>819325.20699390559</v>
      </c>
      <c r="AK80" s="383">
        <f t="shared" si="60"/>
        <v>0</v>
      </c>
      <c r="AL80" s="383">
        <f t="shared" si="60"/>
        <v>0</v>
      </c>
      <c r="AM80" s="383">
        <f t="shared" si="60"/>
        <v>0</v>
      </c>
      <c r="AN80" s="383">
        <f t="shared" si="60"/>
        <v>0</v>
      </c>
      <c r="AO80" s="383">
        <f t="shared" si="60"/>
        <v>0</v>
      </c>
      <c r="AP80" s="383">
        <f t="shared" si="60"/>
        <v>0</v>
      </c>
      <c r="AQ80" s="441">
        <f t="shared" si="54"/>
        <v>2546356.7133615403</v>
      </c>
      <c r="AS80" s="695"/>
      <c r="AT80" s="445" t="s">
        <v>47</v>
      </c>
      <c r="AU80" s="2">
        <f t="shared" si="61"/>
        <v>0</v>
      </c>
      <c r="AV80" s="66">
        <f t="shared" si="61"/>
        <v>0</v>
      </c>
      <c r="AW80" s="66">
        <f t="shared" si="61"/>
        <v>0</v>
      </c>
      <c r="AX80" s="66">
        <f t="shared" si="61"/>
        <v>0</v>
      </c>
      <c r="AY80" s="66">
        <f t="shared" si="61"/>
        <v>0</v>
      </c>
      <c r="AZ80" s="66">
        <f t="shared" si="61"/>
        <v>0</v>
      </c>
      <c r="BA80" s="66">
        <f t="shared" si="61"/>
        <v>0</v>
      </c>
      <c r="BB80" s="66">
        <f t="shared" si="61"/>
        <v>0</v>
      </c>
      <c r="BC80" s="66">
        <f t="shared" si="61"/>
        <v>0</v>
      </c>
      <c r="BD80" s="66">
        <f t="shared" si="61"/>
        <v>0</v>
      </c>
      <c r="BE80" s="66">
        <f t="shared" si="61"/>
        <v>0</v>
      </c>
      <c r="BF80" s="383">
        <f t="shared" si="61"/>
        <v>0</v>
      </c>
      <c r="BG80" s="383">
        <f t="shared" si="61"/>
        <v>0</v>
      </c>
      <c r="BH80" s="383">
        <f t="shared" si="61"/>
        <v>0</v>
      </c>
      <c r="BI80" s="383">
        <f t="shared" si="61"/>
        <v>0</v>
      </c>
      <c r="BJ80" s="383">
        <f t="shared" si="61"/>
        <v>0</v>
      </c>
      <c r="BK80" s="383">
        <f t="shared" si="61"/>
        <v>0</v>
      </c>
      <c r="BL80" s="383">
        <f t="shared" si="61"/>
        <v>0</v>
      </c>
      <c r="BM80" s="441">
        <f t="shared" si="56"/>
        <v>0</v>
      </c>
      <c r="BO80" s="695"/>
      <c r="BP80" s="445" t="s">
        <v>47</v>
      </c>
      <c r="BQ80" s="2">
        <f t="shared" si="62"/>
        <v>0</v>
      </c>
      <c r="BR80" s="66">
        <f t="shared" si="62"/>
        <v>0</v>
      </c>
      <c r="BS80" s="66">
        <f t="shared" si="62"/>
        <v>0</v>
      </c>
      <c r="BT80" s="66">
        <f t="shared" si="62"/>
        <v>0</v>
      </c>
      <c r="BU80" s="66">
        <f t="shared" si="62"/>
        <v>0</v>
      </c>
      <c r="BV80" s="66">
        <f t="shared" si="62"/>
        <v>0</v>
      </c>
      <c r="BW80" s="66">
        <f t="shared" si="62"/>
        <v>0</v>
      </c>
      <c r="BX80" s="66">
        <f t="shared" si="62"/>
        <v>0</v>
      </c>
      <c r="BY80" s="66">
        <f t="shared" si="62"/>
        <v>0</v>
      </c>
      <c r="BZ80" s="66">
        <f t="shared" si="62"/>
        <v>0</v>
      </c>
      <c r="CA80" s="66">
        <f t="shared" si="62"/>
        <v>0</v>
      </c>
      <c r="CB80" s="383">
        <f t="shared" si="62"/>
        <v>0</v>
      </c>
      <c r="CC80" s="383">
        <f t="shared" si="62"/>
        <v>0</v>
      </c>
      <c r="CD80" s="383">
        <f t="shared" si="62"/>
        <v>0</v>
      </c>
      <c r="CE80" s="383">
        <f t="shared" si="62"/>
        <v>0</v>
      </c>
      <c r="CF80" s="383">
        <f t="shared" si="62"/>
        <v>0</v>
      </c>
      <c r="CG80" s="383">
        <f t="shared" si="62"/>
        <v>0</v>
      </c>
      <c r="CH80" s="383">
        <f t="shared" si="62"/>
        <v>0</v>
      </c>
      <c r="CI80" s="441">
        <f t="shared" si="58"/>
        <v>0</v>
      </c>
    </row>
    <row r="81" spans="1:88" ht="15.95" customHeight="1" x14ac:dyDescent="0.25">
      <c r="A81" s="695"/>
      <c r="B81" s="445" t="s">
        <v>46</v>
      </c>
      <c r="C81" s="2">
        <f t="shared" si="59"/>
        <v>0</v>
      </c>
      <c r="D81" s="66">
        <f t="shared" si="59"/>
        <v>0</v>
      </c>
      <c r="E81" s="66">
        <f t="shared" si="59"/>
        <v>137622</v>
      </c>
      <c r="F81" s="66">
        <f t="shared" si="59"/>
        <v>0</v>
      </c>
      <c r="G81" s="66">
        <f t="shared" si="59"/>
        <v>0</v>
      </c>
      <c r="H81" s="66">
        <f t="shared" si="59"/>
        <v>0</v>
      </c>
      <c r="I81" s="66">
        <f t="shared" si="59"/>
        <v>0</v>
      </c>
      <c r="J81" s="66">
        <f t="shared" si="59"/>
        <v>0</v>
      </c>
      <c r="K81" s="66">
        <f t="shared" si="59"/>
        <v>0</v>
      </c>
      <c r="L81" s="66">
        <f t="shared" si="59"/>
        <v>0</v>
      </c>
      <c r="M81" s="66">
        <f t="shared" si="59"/>
        <v>5460.9556071767538</v>
      </c>
      <c r="N81" s="383">
        <f t="shared" si="59"/>
        <v>67880.332112015749</v>
      </c>
      <c r="O81" s="383">
        <f t="shared" si="59"/>
        <v>0</v>
      </c>
      <c r="P81" s="383">
        <f t="shared" si="59"/>
        <v>0</v>
      </c>
      <c r="Q81" s="383">
        <f t="shared" si="59"/>
        <v>0</v>
      </c>
      <c r="R81" s="383">
        <f t="shared" si="59"/>
        <v>0</v>
      </c>
      <c r="S81" s="383">
        <f t="shared" si="59"/>
        <v>0</v>
      </c>
      <c r="T81" s="383">
        <f t="shared" si="59"/>
        <v>0</v>
      </c>
      <c r="U81" s="441">
        <f t="shared" si="52"/>
        <v>210963.28771919251</v>
      </c>
      <c r="W81" s="695"/>
      <c r="X81" s="445" t="s">
        <v>46</v>
      </c>
      <c r="Y81" s="2">
        <f t="shared" si="60"/>
        <v>0</v>
      </c>
      <c r="Z81" s="66">
        <f t="shared" si="60"/>
        <v>0</v>
      </c>
      <c r="AA81" s="66">
        <f t="shared" si="60"/>
        <v>21135</v>
      </c>
      <c r="AB81" s="66">
        <f t="shared" si="60"/>
        <v>0</v>
      </c>
      <c r="AC81" s="66">
        <f t="shared" si="60"/>
        <v>4074</v>
      </c>
      <c r="AD81" s="66">
        <f t="shared" si="60"/>
        <v>10159</v>
      </c>
      <c r="AE81" s="66">
        <f t="shared" si="60"/>
        <v>1370593</v>
      </c>
      <c r="AF81" s="66">
        <f t="shared" si="60"/>
        <v>0</v>
      </c>
      <c r="AG81" s="66">
        <f t="shared" si="60"/>
        <v>0</v>
      </c>
      <c r="AH81" s="66">
        <f t="shared" si="60"/>
        <v>0</v>
      </c>
      <c r="AI81" s="66">
        <f t="shared" si="60"/>
        <v>55789.703727760359</v>
      </c>
      <c r="AJ81" s="383">
        <f t="shared" si="60"/>
        <v>693472.69779934734</v>
      </c>
      <c r="AK81" s="383">
        <f t="shared" si="60"/>
        <v>0</v>
      </c>
      <c r="AL81" s="383">
        <f t="shared" si="60"/>
        <v>0</v>
      </c>
      <c r="AM81" s="383">
        <f t="shared" si="60"/>
        <v>0</v>
      </c>
      <c r="AN81" s="383">
        <f t="shared" si="60"/>
        <v>0</v>
      </c>
      <c r="AO81" s="383">
        <f t="shared" si="60"/>
        <v>0</v>
      </c>
      <c r="AP81" s="383">
        <f t="shared" si="60"/>
        <v>0</v>
      </c>
      <c r="AQ81" s="441">
        <f t="shared" si="54"/>
        <v>2155223.4015271077</v>
      </c>
      <c r="AS81" s="695"/>
      <c r="AT81" s="445" t="s">
        <v>46</v>
      </c>
      <c r="AU81" s="2">
        <f t="shared" si="61"/>
        <v>0</v>
      </c>
      <c r="AV81" s="66">
        <f t="shared" si="61"/>
        <v>0</v>
      </c>
      <c r="AW81" s="66">
        <f t="shared" si="61"/>
        <v>558088</v>
      </c>
      <c r="AX81" s="66">
        <f t="shared" si="61"/>
        <v>0</v>
      </c>
      <c r="AY81" s="66">
        <f t="shared" si="61"/>
        <v>0</v>
      </c>
      <c r="AZ81" s="66">
        <f t="shared" si="61"/>
        <v>0</v>
      </c>
      <c r="BA81" s="66">
        <f t="shared" si="61"/>
        <v>0</v>
      </c>
      <c r="BB81" s="66">
        <f t="shared" si="61"/>
        <v>0</v>
      </c>
      <c r="BC81" s="66">
        <f t="shared" si="61"/>
        <v>0</v>
      </c>
      <c r="BD81" s="66">
        <f t="shared" si="61"/>
        <v>0</v>
      </c>
      <c r="BE81" s="66">
        <f t="shared" si="61"/>
        <v>22145.396759951611</v>
      </c>
      <c r="BF81" s="383">
        <f t="shared" si="61"/>
        <v>275269.93349704734</v>
      </c>
      <c r="BG81" s="383">
        <f t="shared" si="61"/>
        <v>0</v>
      </c>
      <c r="BH81" s="383">
        <f t="shared" si="61"/>
        <v>0</v>
      </c>
      <c r="BI81" s="383">
        <f t="shared" si="61"/>
        <v>0</v>
      </c>
      <c r="BJ81" s="383">
        <f t="shared" si="61"/>
        <v>0</v>
      </c>
      <c r="BK81" s="383">
        <f t="shared" si="61"/>
        <v>0</v>
      </c>
      <c r="BL81" s="383">
        <f t="shared" si="61"/>
        <v>0</v>
      </c>
      <c r="BM81" s="441">
        <f t="shared" si="56"/>
        <v>855503.330256999</v>
      </c>
      <c r="BO81" s="695"/>
      <c r="BP81" s="445" t="s">
        <v>46</v>
      </c>
      <c r="BQ81" s="2">
        <f t="shared" si="62"/>
        <v>0</v>
      </c>
      <c r="BR81" s="66">
        <f t="shared" si="62"/>
        <v>0</v>
      </c>
      <c r="BS81" s="66">
        <f t="shared" si="62"/>
        <v>0</v>
      </c>
      <c r="BT81" s="66">
        <f t="shared" si="62"/>
        <v>0</v>
      </c>
      <c r="BU81" s="66">
        <f t="shared" si="62"/>
        <v>0</v>
      </c>
      <c r="BV81" s="66">
        <f t="shared" si="62"/>
        <v>0</v>
      </c>
      <c r="BW81" s="66">
        <f t="shared" si="62"/>
        <v>0</v>
      </c>
      <c r="BX81" s="66">
        <f t="shared" si="62"/>
        <v>0</v>
      </c>
      <c r="BY81" s="66">
        <f t="shared" si="62"/>
        <v>0</v>
      </c>
      <c r="BZ81" s="66">
        <f t="shared" si="62"/>
        <v>0</v>
      </c>
      <c r="CA81" s="66">
        <f t="shared" si="62"/>
        <v>0</v>
      </c>
      <c r="CB81" s="383">
        <f t="shared" si="62"/>
        <v>0</v>
      </c>
      <c r="CC81" s="383">
        <f t="shared" si="62"/>
        <v>0</v>
      </c>
      <c r="CD81" s="383">
        <f t="shared" si="62"/>
        <v>0</v>
      </c>
      <c r="CE81" s="383">
        <f t="shared" si="62"/>
        <v>0</v>
      </c>
      <c r="CF81" s="383">
        <f t="shared" si="62"/>
        <v>0</v>
      </c>
      <c r="CG81" s="383">
        <f t="shared" si="62"/>
        <v>0</v>
      </c>
      <c r="CH81" s="383">
        <f t="shared" si="62"/>
        <v>0</v>
      </c>
      <c r="CI81" s="441">
        <f t="shared" si="58"/>
        <v>0</v>
      </c>
    </row>
    <row r="82" spans="1:88" ht="15.95" customHeight="1" thickBot="1" x14ac:dyDescent="0.3">
      <c r="A82" s="696"/>
      <c r="B82" s="445" t="s">
        <v>45</v>
      </c>
      <c r="C82" s="2">
        <f t="shared" si="59"/>
        <v>0</v>
      </c>
      <c r="D82" s="66">
        <f t="shared" si="59"/>
        <v>0</v>
      </c>
      <c r="E82" s="66">
        <f t="shared" si="59"/>
        <v>0</v>
      </c>
      <c r="F82" s="66">
        <f t="shared" si="59"/>
        <v>0</v>
      </c>
      <c r="G82" s="66">
        <f t="shared" si="59"/>
        <v>0</v>
      </c>
      <c r="H82" s="66">
        <f t="shared" si="59"/>
        <v>0</v>
      </c>
      <c r="I82" s="66">
        <f t="shared" si="59"/>
        <v>0</v>
      </c>
      <c r="J82" s="66">
        <f t="shared" si="59"/>
        <v>0</v>
      </c>
      <c r="K82" s="66">
        <f t="shared" si="59"/>
        <v>0</v>
      </c>
      <c r="L82" s="66">
        <f t="shared" si="59"/>
        <v>0</v>
      </c>
      <c r="M82" s="66">
        <f t="shared" si="59"/>
        <v>0</v>
      </c>
      <c r="N82" s="383">
        <f t="shared" si="59"/>
        <v>0</v>
      </c>
      <c r="O82" s="383">
        <f t="shared" si="59"/>
        <v>0</v>
      </c>
      <c r="P82" s="383">
        <f t="shared" si="59"/>
        <v>0</v>
      </c>
      <c r="Q82" s="383">
        <f t="shared" si="59"/>
        <v>0</v>
      </c>
      <c r="R82" s="383">
        <f t="shared" si="59"/>
        <v>0</v>
      </c>
      <c r="S82" s="383">
        <f t="shared" si="59"/>
        <v>0</v>
      </c>
      <c r="T82" s="383">
        <f t="shared" si="59"/>
        <v>0</v>
      </c>
      <c r="U82" s="441">
        <f t="shared" si="52"/>
        <v>0</v>
      </c>
      <c r="V82" s="407">
        <f>SUM(U70:U82)</f>
        <v>2071768.2612878412</v>
      </c>
      <c r="W82" s="696"/>
      <c r="X82" s="445" t="s">
        <v>45</v>
      </c>
      <c r="Y82" s="2">
        <f t="shared" si="60"/>
        <v>0</v>
      </c>
      <c r="Z82" s="66">
        <f t="shared" si="60"/>
        <v>0</v>
      </c>
      <c r="AA82" s="66">
        <f t="shared" si="60"/>
        <v>0</v>
      </c>
      <c r="AB82" s="66">
        <f t="shared" si="60"/>
        <v>0</v>
      </c>
      <c r="AC82" s="66">
        <f t="shared" si="60"/>
        <v>0</v>
      </c>
      <c r="AD82" s="66">
        <f t="shared" si="60"/>
        <v>0</v>
      </c>
      <c r="AE82" s="66">
        <f t="shared" si="60"/>
        <v>0</v>
      </c>
      <c r="AF82" s="66">
        <f t="shared" si="60"/>
        <v>0</v>
      </c>
      <c r="AG82" s="66">
        <f t="shared" si="60"/>
        <v>0</v>
      </c>
      <c r="AH82" s="66">
        <f t="shared" si="60"/>
        <v>0</v>
      </c>
      <c r="AI82" s="66">
        <f t="shared" si="60"/>
        <v>0</v>
      </c>
      <c r="AJ82" s="383">
        <f t="shared" si="60"/>
        <v>0</v>
      </c>
      <c r="AK82" s="383">
        <f t="shared" si="60"/>
        <v>0</v>
      </c>
      <c r="AL82" s="383">
        <f t="shared" si="60"/>
        <v>0</v>
      </c>
      <c r="AM82" s="383">
        <f t="shared" si="60"/>
        <v>0</v>
      </c>
      <c r="AN82" s="383">
        <f t="shared" si="60"/>
        <v>0</v>
      </c>
      <c r="AO82" s="383">
        <f t="shared" si="60"/>
        <v>0</v>
      </c>
      <c r="AP82" s="383">
        <f t="shared" si="60"/>
        <v>0</v>
      </c>
      <c r="AQ82" s="441">
        <f t="shared" si="54"/>
        <v>0</v>
      </c>
      <c r="AR82" s="407">
        <f>SUM(AQ70:AQ82)</f>
        <v>19658371.657711025</v>
      </c>
      <c r="AS82" s="696"/>
      <c r="AT82" s="445" t="s">
        <v>45</v>
      </c>
      <c r="AU82" s="2">
        <f t="shared" si="61"/>
        <v>0</v>
      </c>
      <c r="AV82" s="66">
        <f t="shared" si="61"/>
        <v>0</v>
      </c>
      <c r="AW82" s="66">
        <f t="shared" si="61"/>
        <v>0</v>
      </c>
      <c r="AX82" s="66">
        <f t="shared" si="61"/>
        <v>0</v>
      </c>
      <c r="AY82" s="66">
        <f t="shared" si="61"/>
        <v>0</v>
      </c>
      <c r="AZ82" s="66">
        <f t="shared" si="61"/>
        <v>0</v>
      </c>
      <c r="BA82" s="66">
        <f t="shared" si="61"/>
        <v>0</v>
      </c>
      <c r="BB82" s="66">
        <f t="shared" si="61"/>
        <v>0</v>
      </c>
      <c r="BC82" s="66">
        <f t="shared" si="61"/>
        <v>0</v>
      </c>
      <c r="BD82" s="66">
        <f t="shared" si="61"/>
        <v>0</v>
      </c>
      <c r="BE82" s="66">
        <f t="shared" si="61"/>
        <v>0</v>
      </c>
      <c r="BF82" s="383">
        <f t="shared" si="61"/>
        <v>0</v>
      </c>
      <c r="BG82" s="383">
        <f t="shared" si="61"/>
        <v>0</v>
      </c>
      <c r="BH82" s="383">
        <f t="shared" si="61"/>
        <v>0</v>
      </c>
      <c r="BI82" s="383">
        <f t="shared" si="61"/>
        <v>0</v>
      </c>
      <c r="BJ82" s="383">
        <f t="shared" si="61"/>
        <v>0</v>
      </c>
      <c r="BK82" s="383">
        <f t="shared" si="61"/>
        <v>0</v>
      </c>
      <c r="BL82" s="383">
        <f t="shared" si="61"/>
        <v>0</v>
      </c>
      <c r="BM82" s="441">
        <f t="shared" si="56"/>
        <v>0</v>
      </c>
      <c r="BN82" s="407">
        <f>SUM(BM70:BM82)</f>
        <v>7790559.2620677464</v>
      </c>
      <c r="BO82" s="696"/>
      <c r="BP82" s="445" t="s">
        <v>45</v>
      </c>
      <c r="BQ82" s="2">
        <f t="shared" si="62"/>
        <v>0</v>
      </c>
      <c r="BR82" s="66">
        <f t="shared" si="62"/>
        <v>0</v>
      </c>
      <c r="BS82" s="66">
        <f t="shared" si="62"/>
        <v>0</v>
      </c>
      <c r="BT82" s="66">
        <f t="shared" si="62"/>
        <v>0</v>
      </c>
      <c r="BU82" s="66">
        <f t="shared" si="62"/>
        <v>0</v>
      </c>
      <c r="BV82" s="66">
        <f t="shared" si="62"/>
        <v>0</v>
      </c>
      <c r="BW82" s="66">
        <f t="shared" si="62"/>
        <v>0</v>
      </c>
      <c r="BX82" s="66">
        <f t="shared" si="62"/>
        <v>0</v>
      </c>
      <c r="BY82" s="66">
        <f t="shared" si="62"/>
        <v>0</v>
      </c>
      <c r="BZ82" s="66">
        <f t="shared" si="62"/>
        <v>0</v>
      </c>
      <c r="CA82" s="66">
        <f t="shared" si="62"/>
        <v>0</v>
      </c>
      <c r="CB82" s="383">
        <f t="shared" si="62"/>
        <v>0</v>
      </c>
      <c r="CC82" s="383">
        <f t="shared" si="62"/>
        <v>0</v>
      </c>
      <c r="CD82" s="383">
        <f t="shared" si="62"/>
        <v>0</v>
      </c>
      <c r="CE82" s="383">
        <f t="shared" si="62"/>
        <v>0</v>
      </c>
      <c r="CF82" s="383">
        <f t="shared" si="62"/>
        <v>0</v>
      </c>
      <c r="CG82" s="383">
        <f t="shared" si="62"/>
        <v>0</v>
      </c>
      <c r="CH82" s="383">
        <f t="shared" si="62"/>
        <v>0</v>
      </c>
      <c r="CI82" s="441">
        <f t="shared" si="58"/>
        <v>0</v>
      </c>
      <c r="CJ82" s="407">
        <f>SUM(CI70:CI82)</f>
        <v>612334.96114317095</v>
      </c>
    </row>
    <row r="83" spans="1:88" ht="15.95" customHeight="1" thickBot="1" x14ac:dyDescent="0.3">
      <c r="A83"/>
      <c r="B83" s="49" t="s">
        <v>41</v>
      </c>
      <c r="C83" s="164">
        <f>SUM(C70:C82)</f>
        <v>0</v>
      </c>
      <c r="D83" s="164">
        <f t="shared" ref="D83:T83" si="63">SUM(D70:D82)</f>
        <v>0</v>
      </c>
      <c r="E83" s="164">
        <f t="shared" si="63"/>
        <v>190195</v>
      </c>
      <c r="F83" s="164">
        <f t="shared" si="63"/>
        <v>85408</v>
      </c>
      <c r="G83" s="164">
        <f t="shared" si="63"/>
        <v>9086</v>
      </c>
      <c r="H83" s="164">
        <f t="shared" si="63"/>
        <v>9090</v>
      </c>
      <c r="I83" s="164">
        <f t="shared" si="63"/>
        <v>749880</v>
      </c>
      <c r="J83" s="164">
        <f t="shared" si="63"/>
        <v>-272129</v>
      </c>
      <c r="K83" s="164">
        <f t="shared" si="63"/>
        <v>840112</v>
      </c>
      <c r="L83" s="164">
        <f t="shared" si="63"/>
        <v>-260123</v>
      </c>
      <c r="M83" s="164">
        <f t="shared" si="63"/>
        <v>53629.399814389551</v>
      </c>
      <c r="N83" s="394">
        <f t="shared" si="63"/>
        <v>666619.86147345183</v>
      </c>
      <c r="O83" s="394">
        <f t="shared" si="63"/>
        <v>0</v>
      </c>
      <c r="P83" s="394">
        <f t="shared" si="63"/>
        <v>0</v>
      </c>
      <c r="Q83" s="394">
        <f t="shared" si="63"/>
        <v>0</v>
      </c>
      <c r="R83" s="394">
        <f t="shared" si="63"/>
        <v>0</v>
      </c>
      <c r="S83" s="394">
        <f t="shared" si="63"/>
        <v>0</v>
      </c>
      <c r="T83" s="394">
        <f t="shared" si="63"/>
        <v>0</v>
      </c>
      <c r="U83" s="442">
        <f t="shared" si="52"/>
        <v>2071768.2612878415</v>
      </c>
      <c r="V83" s="396" t="str">
        <f>IF(U83=V82,"ok","ERROR")</f>
        <v>ok</v>
      </c>
      <c r="X83" s="49" t="s">
        <v>41</v>
      </c>
      <c r="Y83" s="164">
        <f>SUM(Y70:Y82)</f>
        <v>0</v>
      </c>
      <c r="Z83" s="164">
        <f t="shared" ref="Z83:AP83" si="64">SUM(Z70:Z82)</f>
        <v>0</v>
      </c>
      <c r="AA83" s="164">
        <f t="shared" si="64"/>
        <v>337728</v>
      </c>
      <c r="AB83" s="164">
        <f t="shared" si="64"/>
        <v>173636</v>
      </c>
      <c r="AC83" s="164">
        <f t="shared" si="64"/>
        <v>2445154</v>
      </c>
      <c r="AD83" s="164">
        <f t="shared" si="64"/>
        <v>2589322</v>
      </c>
      <c r="AE83" s="164">
        <f t="shared" si="64"/>
        <v>1901407</v>
      </c>
      <c r="AF83" s="164">
        <f t="shared" si="64"/>
        <v>2598987</v>
      </c>
      <c r="AG83" s="164">
        <f t="shared" si="64"/>
        <v>665173</v>
      </c>
      <c r="AH83" s="164">
        <f t="shared" si="64"/>
        <v>2112741</v>
      </c>
      <c r="AI83" s="164">
        <f t="shared" si="64"/>
        <v>508872.87590548431</v>
      </c>
      <c r="AJ83" s="394">
        <f t="shared" si="64"/>
        <v>6325350.7818055451</v>
      </c>
      <c r="AK83" s="394">
        <f t="shared" si="64"/>
        <v>0</v>
      </c>
      <c r="AL83" s="394">
        <f t="shared" si="64"/>
        <v>0</v>
      </c>
      <c r="AM83" s="394">
        <f t="shared" si="64"/>
        <v>0</v>
      </c>
      <c r="AN83" s="394">
        <f t="shared" si="64"/>
        <v>0</v>
      </c>
      <c r="AO83" s="394">
        <f t="shared" si="64"/>
        <v>0</v>
      </c>
      <c r="AP83" s="394">
        <f t="shared" si="64"/>
        <v>0</v>
      </c>
      <c r="AQ83" s="442">
        <f t="shared" si="54"/>
        <v>19658371.657711029</v>
      </c>
      <c r="AR83" s="396" t="str">
        <f>IF(AQ83=AR82,"ok","ERROR")</f>
        <v>ok</v>
      </c>
      <c r="AT83" s="49" t="s">
        <v>41</v>
      </c>
      <c r="AU83" s="164">
        <f>SUM(AU70:AU82)</f>
        <v>0</v>
      </c>
      <c r="AV83" s="164">
        <f t="shared" ref="AV83:BL83" si="65">SUM(AV70:AV82)</f>
        <v>0</v>
      </c>
      <c r="AW83" s="164">
        <f t="shared" si="65"/>
        <v>707138</v>
      </c>
      <c r="AX83" s="164">
        <f t="shared" si="65"/>
        <v>0</v>
      </c>
      <c r="AY83" s="164">
        <f t="shared" si="65"/>
        <v>197924</v>
      </c>
      <c r="AZ83" s="164">
        <f t="shared" si="65"/>
        <v>736034</v>
      </c>
      <c r="BA83" s="164">
        <f t="shared" si="65"/>
        <v>2474119</v>
      </c>
      <c r="BB83" s="164">
        <f t="shared" si="65"/>
        <v>420808</v>
      </c>
      <c r="BC83" s="164">
        <f t="shared" si="65"/>
        <v>-369131</v>
      </c>
      <c r="BD83" s="164">
        <f t="shared" si="65"/>
        <v>915283</v>
      </c>
      <c r="BE83" s="164">
        <f t="shared" si="65"/>
        <v>201664.9377490773</v>
      </c>
      <c r="BF83" s="394">
        <f t="shared" si="65"/>
        <v>2506719.3243186679</v>
      </c>
      <c r="BG83" s="394">
        <f t="shared" si="65"/>
        <v>0</v>
      </c>
      <c r="BH83" s="394">
        <f t="shared" si="65"/>
        <v>0</v>
      </c>
      <c r="BI83" s="394">
        <f t="shared" si="65"/>
        <v>0</v>
      </c>
      <c r="BJ83" s="394">
        <f t="shared" si="65"/>
        <v>0</v>
      </c>
      <c r="BK83" s="394">
        <f t="shared" si="65"/>
        <v>0</v>
      </c>
      <c r="BL83" s="394">
        <f t="shared" si="65"/>
        <v>0</v>
      </c>
      <c r="BM83" s="442">
        <f t="shared" si="56"/>
        <v>7790559.2620677454</v>
      </c>
      <c r="BN83" s="396" t="str">
        <f>IF(BM83=BN82,"ok","ERROR")</f>
        <v>ok</v>
      </c>
      <c r="BP83" s="49" t="s">
        <v>41</v>
      </c>
      <c r="BQ83" s="164">
        <f>SUM(BQ70:BQ82)</f>
        <v>0</v>
      </c>
      <c r="BR83" s="164">
        <f t="shared" ref="BR83:CH83" si="66">SUM(BR70:BR82)</f>
        <v>0</v>
      </c>
      <c r="BS83" s="164">
        <f t="shared" si="66"/>
        <v>380181</v>
      </c>
      <c r="BT83" s="164">
        <f t="shared" si="66"/>
        <v>0</v>
      </c>
      <c r="BU83" s="164">
        <f t="shared" si="66"/>
        <v>0</v>
      </c>
      <c r="BV83" s="164">
        <f t="shared" si="66"/>
        <v>19276</v>
      </c>
      <c r="BW83" s="164">
        <f t="shared" si="66"/>
        <v>0</v>
      </c>
      <c r="BX83" s="164">
        <f t="shared" si="66"/>
        <v>0</v>
      </c>
      <c r="BY83" s="164">
        <f t="shared" si="66"/>
        <v>0</v>
      </c>
      <c r="BZ83" s="164">
        <f t="shared" si="66"/>
        <v>0</v>
      </c>
      <c r="CA83" s="164">
        <f t="shared" si="66"/>
        <v>15850.786531048849</v>
      </c>
      <c r="CB83" s="394">
        <f t="shared" si="66"/>
        <v>197027.17461212215</v>
      </c>
      <c r="CC83" s="394">
        <f t="shared" si="66"/>
        <v>0</v>
      </c>
      <c r="CD83" s="394">
        <f t="shared" si="66"/>
        <v>0</v>
      </c>
      <c r="CE83" s="394">
        <f t="shared" si="66"/>
        <v>0</v>
      </c>
      <c r="CF83" s="394">
        <f t="shared" si="66"/>
        <v>0</v>
      </c>
      <c r="CG83" s="394">
        <f t="shared" si="66"/>
        <v>0</v>
      </c>
      <c r="CH83" s="394">
        <f t="shared" si="66"/>
        <v>0</v>
      </c>
      <c r="CI83" s="442">
        <f t="shared" si="58"/>
        <v>612334.96114317095</v>
      </c>
      <c r="CJ83" s="396" t="str">
        <f>IF(CI83=CJ82,"ok","ERROR")</f>
        <v>ok</v>
      </c>
    </row>
    <row r="84" spans="1:88" ht="15.95" customHeight="1" thickBot="1" x14ac:dyDescent="0.3">
      <c r="A84"/>
      <c r="U84" s="3">
        <f>SUM(C115:T115)</f>
        <v>0</v>
      </c>
      <c r="AQ84" s="3">
        <f>SUM(Y115:AP115)</f>
        <v>0</v>
      </c>
      <c r="BM84" s="3">
        <f>SUM(AU115:BL115)</f>
        <v>0</v>
      </c>
      <c r="CI84" s="3">
        <f>SUM(BQ115:CH115)</f>
        <v>0</v>
      </c>
    </row>
    <row r="85" spans="1:88" ht="15.95" customHeight="1" thickBot="1" x14ac:dyDescent="0.3">
      <c r="A85" s="403" t="s">
        <v>243</v>
      </c>
      <c r="B85" s="193" t="s">
        <v>34</v>
      </c>
      <c r="C85" s="375">
        <f>C$3</f>
        <v>45658</v>
      </c>
      <c r="D85" s="375">
        <f t="shared" ref="D85:T85" si="67">D$3</f>
        <v>45689</v>
      </c>
      <c r="E85" s="375">
        <f t="shared" si="67"/>
        <v>45717</v>
      </c>
      <c r="F85" s="375">
        <f t="shared" si="67"/>
        <v>45748</v>
      </c>
      <c r="G85" s="375">
        <f t="shared" si="67"/>
        <v>45778</v>
      </c>
      <c r="H85" s="375">
        <f t="shared" si="67"/>
        <v>45809</v>
      </c>
      <c r="I85" s="375">
        <f t="shared" si="67"/>
        <v>45839</v>
      </c>
      <c r="J85" s="375">
        <f t="shared" si="67"/>
        <v>45870</v>
      </c>
      <c r="K85" s="375">
        <f t="shared" si="67"/>
        <v>45901</v>
      </c>
      <c r="L85" s="375">
        <f t="shared" si="67"/>
        <v>45931</v>
      </c>
      <c r="M85" s="375">
        <f t="shared" si="67"/>
        <v>45962</v>
      </c>
      <c r="N85" s="376">
        <f t="shared" si="67"/>
        <v>45992</v>
      </c>
      <c r="O85" s="376">
        <f t="shared" si="67"/>
        <v>46023</v>
      </c>
      <c r="P85" s="376">
        <f t="shared" si="67"/>
        <v>46054</v>
      </c>
      <c r="Q85" s="376">
        <f t="shared" si="67"/>
        <v>46082</v>
      </c>
      <c r="R85" s="376">
        <f t="shared" si="67"/>
        <v>46113</v>
      </c>
      <c r="S85" s="376">
        <f t="shared" si="67"/>
        <v>46143</v>
      </c>
      <c r="T85" s="376">
        <f t="shared" si="67"/>
        <v>46174</v>
      </c>
      <c r="U85" s="439" t="s">
        <v>32</v>
      </c>
      <c r="W85" s="403" t="s">
        <v>243</v>
      </c>
      <c r="X85" s="193" t="s">
        <v>34</v>
      </c>
      <c r="Y85" s="375">
        <f>Y$3</f>
        <v>45658</v>
      </c>
      <c r="Z85" s="375">
        <f t="shared" ref="Z85:AP85" si="68">Z$3</f>
        <v>45689</v>
      </c>
      <c r="AA85" s="375">
        <f t="shared" si="68"/>
        <v>45717</v>
      </c>
      <c r="AB85" s="375">
        <f t="shared" si="68"/>
        <v>45748</v>
      </c>
      <c r="AC85" s="375">
        <f t="shared" si="68"/>
        <v>45778</v>
      </c>
      <c r="AD85" s="375">
        <f t="shared" si="68"/>
        <v>45809</v>
      </c>
      <c r="AE85" s="375">
        <f t="shared" si="68"/>
        <v>45839</v>
      </c>
      <c r="AF85" s="375">
        <f t="shared" si="68"/>
        <v>45870</v>
      </c>
      <c r="AG85" s="375">
        <f t="shared" si="68"/>
        <v>45901</v>
      </c>
      <c r="AH85" s="375">
        <f t="shared" si="68"/>
        <v>45931</v>
      </c>
      <c r="AI85" s="375">
        <f t="shared" si="68"/>
        <v>45962</v>
      </c>
      <c r="AJ85" s="376">
        <f t="shared" si="68"/>
        <v>45992</v>
      </c>
      <c r="AK85" s="376">
        <f t="shared" si="68"/>
        <v>46023</v>
      </c>
      <c r="AL85" s="376">
        <f t="shared" si="68"/>
        <v>46054</v>
      </c>
      <c r="AM85" s="376">
        <f t="shared" si="68"/>
        <v>46082</v>
      </c>
      <c r="AN85" s="376">
        <f t="shared" si="68"/>
        <v>46113</v>
      </c>
      <c r="AO85" s="376">
        <f t="shared" si="68"/>
        <v>46143</v>
      </c>
      <c r="AP85" s="376">
        <f t="shared" si="68"/>
        <v>46174</v>
      </c>
      <c r="AQ85" s="439" t="s">
        <v>32</v>
      </c>
      <c r="AS85" s="403" t="s">
        <v>243</v>
      </c>
      <c r="AT85" s="193" t="s">
        <v>34</v>
      </c>
      <c r="AU85" s="375">
        <f>AU$3</f>
        <v>45658</v>
      </c>
      <c r="AV85" s="375">
        <f t="shared" ref="AV85:BL85" si="69">AV$3</f>
        <v>45689</v>
      </c>
      <c r="AW85" s="375">
        <f t="shared" si="69"/>
        <v>45717</v>
      </c>
      <c r="AX85" s="375">
        <f t="shared" si="69"/>
        <v>45748</v>
      </c>
      <c r="AY85" s="375">
        <f t="shared" si="69"/>
        <v>45778</v>
      </c>
      <c r="AZ85" s="375">
        <f t="shared" si="69"/>
        <v>45809</v>
      </c>
      <c r="BA85" s="375">
        <f t="shared" si="69"/>
        <v>45839</v>
      </c>
      <c r="BB85" s="375">
        <f t="shared" si="69"/>
        <v>45870</v>
      </c>
      <c r="BC85" s="375">
        <f t="shared" si="69"/>
        <v>45901</v>
      </c>
      <c r="BD85" s="375">
        <f t="shared" si="69"/>
        <v>45931</v>
      </c>
      <c r="BE85" s="375">
        <f t="shared" si="69"/>
        <v>45962</v>
      </c>
      <c r="BF85" s="376">
        <f t="shared" si="69"/>
        <v>45992</v>
      </c>
      <c r="BG85" s="376">
        <f t="shared" si="69"/>
        <v>46023</v>
      </c>
      <c r="BH85" s="376">
        <f t="shared" si="69"/>
        <v>46054</v>
      </c>
      <c r="BI85" s="376">
        <f t="shared" si="69"/>
        <v>46082</v>
      </c>
      <c r="BJ85" s="376">
        <f t="shared" si="69"/>
        <v>46113</v>
      </c>
      <c r="BK85" s="376">
        <f t="shared" si="69"/>
        <v>46143</v>
      </c>
      <c r="BL85" s="376">
        <f t="shared" si="69"/>
        <v>46174</v>
      </c>
      <c r="BM85" s="439" t="s">
        <v>32</v>
      </c>
      <c r="BO85" s="403" t="s">
        <v>243</v>
      </c>
      <c r="BP85" s="193" t="s">
        <v>34</v>
      </c>
      <c r="BQ85" s="375">
        <f>BQ$3</f>
        <v>45658</v>
      </c>
      <c r="BR85" s="375">
        <f t="shared" ref="BR85:CH85" si="70">BR$3</f>
        <v>45689</v>
      </c>
      <c r="BS85" s="375">
        <f t="shared" si="70"/>
        <v>45717</v>
      </c>
      <c r="BT85" s="375">
        <f t="shared" si="70"/>
        <v>45748</v>
      </c>
      <c r="BU85" s="375">
        <f t="shared" si="70"/>
        <v>45778</v>
      </c>
      <c r="BV85" s="375">
        <f t="shared" si="70"/>
        <v>45809</v>
      </c>
      <c r="BW85" s="375">
        <f t="shared" si="70"/>
        <v>45839</v>
      </c>
      <c r="BX85" s="375">
        <f t="shared" si="70"/>
        <v>45870</v>
      </c>
      <c r="BY85" s="375">
        <f t="shared" si="70"/>
        <v>45901</v>
      </c>
      <c r="BZ85" s="375">
        <f t="shared" si="70"/>
        <v>45931</v>
      </c>
      <c r="CA85" s="375">
        <f t="shared" si="70"/>
        <v>45962</v>
      </c>
      <c r="CB85" s="376">
        <f t="shared" si="70"/>
        <v>45992</v>
      </c>
      <c r="CC85" s="376">
        <f t="shared" si="70"/>
        <v>46023</v>
      </c>
      <c r="CD85" s="376">
        <f t="shared" si="70"/>
        <v>46054</v>
      </c>
      <c r="CE85" s="376">
        <f t="shared" si="70"/>
        <v>46082</v>
      </c>
      <c r="CF85" s="376">
        <f t="shared" si="70"/>
        <v>46113</v>
      </c>
      <c r="CG85" s="376">
        <f t="shared" si="70"/>
        <v>46143</v>
      </c>
      <c r="CH85" s="376">
        <f t="shared" si="70"/>
        <v>46174</v>
      </c>
      <c r="CI85" s="439" t="s">
        <v>32</v>
      </c>
    </row>
    <row r="86" spans="1:88" ht="15.95" customHeight="1" x14ac:dyDescent="0.25">
      <c r="A86" s="659" t="s">
        <v>156</v>
      </c>
      <c r="B86" s="444" t="s">
        <v>57</v>
      </c>
      <c r="C86" s="53">
        <f t="shared" ref="C86:T86" si="71">C4+C52</f>
        <v>0</v>
      </c>
      <c r="D86" s="194">
        <f t="shared" si="71"/>
        <v>0</v>
      </c>
      <c r="E86" s="194">
        <f t="shared" si="71"/>
        <v>0</v>
      </c>
      <c r="F86" s="194">
        <f t="shared" si="71"/>
        <v>0</v>
      </c>
      <c r="G86" s="194">
        <f t="shared" si="71"/>
        <v>0</v>
      </c>
      <c r="H86" s="194">
        <f t="shared" si="71"/>
        <v>0</v>
      </c>
      <c r="I86" s="194">
        <f t="shared" si="71"/>
        <v>0</v>
      </c>
      <c r="J86" s="194">
        <f t="shared" si="71"/>
        <v>0</v>
      </c>
      <c r="K86" s="194">
        <f t="shared" si="71"/>
        <v>0</v>
      </c>
      <c r="L86" s="194">
        <f t="shared" si="71"/>
        <v>0</v>
      </c>
      <c r="M86" s="194">
        <f t="shared" si="71"/>
        <v>0</v>
      </c>
      <c r="N86" s="380">
        <f t="shared" si="71"/>
        <v>0</v>
      </c>
      <c r="O86" s="380">
        <f t="shared" si="71"/>
        <v>0</v>
      </c>
      <c r="P86" s="380">
        <f t="shared" si="71"/>
        <v>0</v>
      </c>
      <c r="Q86" s="380">
        <f t="shared" si="71"/>
        <v>0</v>
      </c>
      <c r="R86" s="380">
        <f t="shared" si="71"/>
        <v>0</v>
      </c>
      <c r="S86" s="380">
        <f t="shared" si="71"/>
        <v>0</v>
      </c>
      <c r="T86" s="380">
        <f t="shared" si="71"/>
        <v>0</v>
      </c>
      <c r="U86" s="440">
        <f t="shared" ref="U86:U99" si="72">SUM(C86:T86)</f>
        <v>0</v>
      </c>
      <c r="W86" s="659" t="s">
        <v>156</v>
      </c>
      <c r="X86" s="444" t="s">
        <v>57</v>
      </c>
      <c r="Y86" s="53">
        <f t="shared" ref="Y86:AP86" si="73">Y4+Y52</f>
        <v>0</v>
      </c>
      <c r="Z86" s="194">
        <f t="shared" si="73"/>
        <v>0</v>
      </c>
      <c r="AA86" s="194">
        <f t="shared" si="73"/>
        <v>0</v>
      </c>
      <c r="AB86" s="194">
        <f t="shared" si="73"/>
        <v>0</v>
      </c>
      <c r="AC86" s="194">
        <f t="shared" si="73"/>
        <v>0</v>
      </c>
      <c r="AD86" s="194">
        <f t="shared" si="73"/>
        <v>0</v>
      </c>
      <c r="AE86" s="194">
        <f t="shared" si="73"/>
        <v>0</v>
      </c>
      <c r="AF86" s="194">
        <f t="shared" si="73"/>
        <v>0</v>
      </c>
      <c r="AG86" s="194">
        <f t="shared" si="73"/>
        <v>0</v>
      </c>
      <c r="AH86" s="194">
        <f t="shared" si="73"/>
        <v>0</v>
      </c>
      <c r="AI86" s="194">
        <f t="shared" si="73"/>
        <v>0</v>
      </c>
      <c r="AJ86" s="380">
        <f t="shared" si="73"/>
        <v>0</v>
      </c>
      <c r="AK86" s="380">
        <f t="shared" si="73"/>
        <v>0</v>
      </c>
      <c r="AL86" s="380">
        <f t="shared" si="73"/>
        <v>0</v>
      </c>
      <c r="AM86" s="380">
        <f t="shared" si="73"/>
        <v>0</v>
      </c>
      <c r="AN86" s="380">
        <f t="shared" si="73"/>
        <v>0</v>
      </c>
      <c r="AO86" s="380">
        <f t="shared" si="73"/>
        <v>0</v>
      </c>
      <c r="AP86" s="380">
        <f t="shared" si="73"/>
        <v>0</v>
      </c>
      <c r="AQ86" s="440">
        <f t="shared" ref="AQ86:AQ99" si="74">SUM(Y86:AP86)</f>
        <v>0</v>
      </c>
      <c r="AS86" s="659" t="s">
        <v>156</v>
      </c>
      <c r="AT86" s="444" t="s">
        <v>57</v>
      </c>
      <c r="AU86" s="53">
        <f t="shared" ref="AU86:BL86" si="75">AU4+AU52</f>
        <v>0</v>
      </c>
      <c r="AV86" s="194">
        <f t="shared" si="75"/>
        <v>0</v>
      </c>
      <c r="AW86" s="194">
        <f t="shared" si="75"/>
        <v>0</v>
      </c>
      <c r="AX86" s="194">
        <f t="shared" si="75"/>
        <v>0</v>
      </c>
      <c r="AY86" s="194">
        <f t="shared" si="75"/>
        <v>0</v>
      </c>
      <c r="AZ86" s="194">
        <f t="shared" si="75"/>
        <v>0</v>
      </c>
      <c r="BA86" s="194">
        <f t="shared" si="75"/>
        <v>0</v>
      </c>
      <c r="BB86" s="194">
        <f t="shared" si="75"/>
        <v>0</v>
      </c>
      <c r="BC86" s="194">
        <f t="shared" si="75"/>
        <v>0</v>
      </c>
      <c r="BD86" s="194">
        <f t="shared" si="75"/>
        <v>0</v>
      </c>
      <c r="BE86" s="194">
        <f t="shared" si="75"/>
        <v>0</v>
      </c>
      <c r="BF86" s="380">
        <f t="shared" si="75"/>
        <v>0</v>
      </c>
      <c r="BG86" s="380">
        <f t="shared" si="75"/>
        <v>0</v>
      </c>
      <c r="BH86" s="380">
        <f t="shared" si="75"/>
        <v>0</v>
      </c>
      <c r="BI86" s="380">
        <f t="shared" si="75"/>
        <v>0</v>
      </c>
      <c r="BJ86" s="380">
        <f t="shared" si="75"/>
        <v>0</v>
      </c>
      <c r="BK86" s="380">
        <f t="shared" si="75"/>
        <v>0</v>
      </c>
      <c r="BL86" s="380">
        <f t="shared" si="75"/>
        <v>0</v>
      </c>
      <c r="BM86" s="440">
        <f t="shared" ref="BM86:BM99" si="76">SUM(AU86:BL86)</f>
        <v>0</v>
      </c>
      <c r="BO86" s="659" t="s">
        <v>156</v>
      </c>
      <c r="BP86" s="444" t="s">
        <v>57</v>
      </c>
      <c r="BQ86" s="53">
        <f t="shared" ref="BQ86:CH86" si="77">BQ4+BQ52</f>
        <v>0</v>
      </c>
      <c r="BR86" s="194">
        <f t="shared" si="77"/>
        <v>0</v>
      </c>
      <c r="BS86" s="194">
        <f t="shared" si="77"/>
        <v>0</v>
      </c>
      <c r="BT86" s="194">
        <f t="shared" si="77"/>
        <v>0</v>
      </c>
      <c r="BU86" s="194">
        <f t="shared" si="77"/>
        <v>0</v>
      </c>
      <c r="BV86" s="194">
        <f t="shared" si="77"/>
        <v>0</v>
      </c>
      <c r="BW86" s="194">
        <f t="shared" si="77"/>
        <v>0</v>
      </c>
      <c r="BX86" s="194">
        <f t="shared" si="77"/>
        <v>0</v>
      </c>
      <c r="BY86" s="194">
        <f t="shared" si="77"/>
        <v>0</v>
      </c>
      <c r="BZ86" s="194">
        <f t="shared" si="77"/>
        <v>0</v>
      </c>
      <c r="CA86" s="194">
        <f t="shared" si="77"/>
        <v>0</v>
      </c>
      <c r="CB86" s="380">
        <f t="shared" si="77"/>
        <v>0</v>
      </c>
      <c r="CC86" s="380">
        <f t="shared" si="77"/>
        <v>0</v>
      </c>
      <c r="CD86" s="380">
        <f t="shared" si="77"/>
        <v>0</v>
      </c>
      <c r="CE86" s="380">
        <f t="shared" si="77"/>
        <v>0</v>
      </c>
      <c r="CF86" s="380">
        <f t="shared" si="77"/>
        <v>0</v>
      </c>
      <c r="CG86" s="380">
        <f t="shared" si="77"/>
        <v>0</v>
      </c>
      <c r="CH86" s="380">
        <f t="shared" si="77"/>
        <v>0</v>
      </c>
      <c r="CI86" s="440">
        <f t="shared" ref="CI86:CI99" si="78">SUM(BQ86:CH86)</f>
        <v>0</v>
      </c>
    </row>
    <row r="87" spans="1:88" ht="15.95" customHeight="1" x14ac:dyDescent="0.25">
      <c r="A87" s="660"/>
      <c r="B87" s="445" t="s">
        <v>56</v>
      </c>
      <c r="C87" s="2">
        <f t="shared" ref="C87:T87" si="79">C5+C53</f>
        <v>0</v>
      </c>
      <c r="D87" s="66">
        <f t="shared" si="79"/>
        <v>0</v>
      </c>
      <c r="E87" s="66">
        <f t="shared" si="79"/>
        <v>0</v>
      </c>
      <c r="F87" s="66">
        <f t="shared" si="79"/>
        <v>0</v>
      </c>
      <c r="G87" s="66">
        <f t="shared" si="79"/>
        <v>0</v>
      </c>
      <c r="H87" s="66">
        <f t="shared" si="79"/>
        <v>0</v>
      </c>
      <c r="I87" s="66">
        <f t="shared" si="79"/>
        <v>0</v>
      </c>
      <c r="J87" s="66">
        <f t="shared" si="79"/>
        <v>0</v>
      </c>
      <c r="K87" s="66">
        <f t="shared" si="79"/>
        <v>0</v>
      </c>
      <c r="L87" s="66">
        <f t="shared" si="79"/>
        <v>0</v>
      </c>
      <c r="M87" s="66">
        <f t="shared" si="79"/>
        <v>0</v>
      </c>
      <c r="N87" s="383">
        <f t="shared" si="79"/>
        <v>0</v>
      </c>
      <c r="O87" s="383">
        <f t="shared" si="79"/>
        <v>0</v>
      </c>
      <c r="P87" s="383">
        <f t="shared" si="79"/>
        <v>0</v>
      </c>
      <c r="Q87" s="383">
        <f t="shared" si="79"/>
        <v>0</v>
      </c>
      <c r="R87" s="383">
        <f t="shared" si="79"/>
        <v>0</v>
      </c>
      <c r="S87" s="383">
        <f t="shared" si="79"/>
        <v>0</v>
      </c>
      <c r="T87" s="383">
        <f t="shared" si="79"/>
        <v>0</v>
      </c>
      <c r="U87" s="441">
        <f t="shared" si="72"/>
        <v>0</v>
      </c>
      <c r="W87" s="660"/>
      <c r="X87" s="445" t="s">
        <v>56</v>
      </c>
      <c r="Y87" s="2">
        <f t="shared" ref="Y87:AP87" si="80">Y5+Y53</f>
        <v>0</v>
      </c>
      <c r="Z87" s="66">
        <f t="shared" si="80"/>
        <v>0</v>
      </c>
      <c r="AA87" s="66">
        <f t="shared" si="80"/>
        <v>0</v>
      </c>
      <c r="AB87" s="66">
        <f t="shared" si="80"/>
        <v>0</v>
      </c>
      <c r="AC87" s="66">
        <f t="shared" si="80"/>
        <v>0</v>
      </c>
      <c r="AD87" s="66">
        <f t="shared" si="80"/>
        <v>0</v>
      </c>
      <c r="AE87" s="66">
        <f t="shared" si="80"/>
        <v>0</v>
      </c>
      <c r="AF87" s="66">
        <f t="shared" si="80"/>
        <v>0</v>
      </c>
      <c r="AG87" s="66">
        <f t="shared" si="80"/>
        <v>0</v>
      </c>
      <c r="AH87" s="66">
        <f t="shared" si="80"/>
        <v>0</v>
      </c>
      <c r="AI87" s="66">
        <f t="shared" si="80"/>
        <v>0</v>
      </c>
      <c r="AJ87" s="383">
        <f t="shared" si="80"/>
        <v>0</v>
      </c>
      <c r="AK87" s="383">
        <f t="shared" si="80"/>
        <v>0</v>
      </c>
      <c r="AL87" s="383">
        <f t="shared" si="80"/>
        <v>0</v>
      </c>
      <c r="AM87" s="383">
        <f t="shared" si="80"/>
        <v>0</v>
      </c>
      <c r="AN87" s="383">
        <f t="shared" si="80"/>
        <v>0</v>
      </c>
      <c r="AO87" s="383">
        <f t="shared" si="80"/>
        <v>0</v>
      </c>
      <c r="AP87" s="383">
        <f t="shared" si="80"/>
        <v>0</v>
      </c>
      <c r="AQ87" s="441">
        <f t="shared" si="74"/>
        <v>0</v>
      </c>
      <c r="AS87" s="660"/>
      <c r="AT87" s="445" t="s">
        <v>56</v>
      </c>
      <c r="AU87" s="2">
        <f t="shared" ref="AU87:BL87" si="81">AU5+AU53</f>
        <v>0</v>
      </c>
      <c r="AV87" s="66">
        <f t="shared" si="81"/>
        <v>0</v>
      </c>
      <c r="AW87" s="66">
        <f t="shared" si="81"/>
        <v>0</v>
      </c>
      <c r="AX87" s="66">
        <f t="shared" si="81"/>
        <v>0</v>
      </c>
      <c r="AY87" s="66">
        <f t="shared" si="81"/>
        <v>0</v>
      </c>
      <c r="AZ87" s="66">
        <f t="shared" si="81"/>
        <v>0</v>
      </c>
      <c r="BA87" s="66">
        <f t="shared" si="81"/>
        <v>0</v>
      </c>
      <c r="BB87" s="66">
        <f t="shared" si="81"/>
        <v>0</v>
      </c>
      <c r="BC87" s="66">
        <f t="shared" si="81"/>
        <v>0</v>
      </c>
      <c r="BD87" s="66">
        <f t="shared" si="81"/>
        <v>0</v>
      </c>
      <c r="BE87" s="66">
        <f t="shared" si="81"/>
        <v>0</v>
      </c>
      <c r="BF87" s="383">
        <f t="shared" si="81"/>
        <v>0</v>
      </c>
      <c r="BG87" s="383">
        <f t="shared" si="81"/>
        <v>0</v>
      </c>
      <c r="BH87" s="383">
        <f t="shared" si="81"/>
        <v>0</v>
      </c>
      <c r="BI87" s="383">
        <f t="shared" si="81"/>
        <v>0</v>
      </c>
      <c r="BJ87" s="383">
        <f t="shared" si="81"/>
        <v>0</v>
      </c>
      <c r="BK87" s="383">
        <f t="shared" si="81"/>
        <v>0</v>
      </c>
      <c r="BL87" s="383">
        <f t="shared" si="81"/>
        <v>0</v>
      </c>
      <c r="BM87" s="441">
        <f t="shared" si="76"/>
        <v>0</v>
      </c>
      <c r="BO87" s="660"/>
      <c r="BP87" s="445" t="s">
        <v>56</v>
      </c>
      <c r="BQ87" s="2">
        <f t="shared" ref="BQ87:CH87" si="82">BQ5+BQ53</f>
        <v>0</v>
      </c>
      <c r="BR87" s="66">
        <f t="shared" si="82"/>
        <v>0</v>
      </c>
      <c r="BS87" s="66">
        <f t="shared" si="82"/>
        <v>0</v>
      </c>
      <c r="BT87" s="66">
        <f t="shared" si="82"/>
        <v>0</v>
      </c>
      <c r="BU87" s="66">
        <f t="shared" si="82"/>
        <v>0</v>
      </c>
      <c r="BV87" s="66">
        <f t="shared" si="82"/>
        <v>0</v>
      </c>
      <c r="BW87" s="66">
        <f t="shared" si="82"/>
        <v>0</v>
      </c>
      <c r="BX87" s="66">
        <f t="shared" si="82"/>
        <v>0</v>
      </c>
      <c r="BY87" s="66">
        <f t="shared" si="82"/>
        <v>0</v>
      </c>
      <c r="BZ87" s="66">
        <f t="shared" si="82"/>
        <v>0</v>
      </c>
      <c r="CA87" s="66">
        <f t="shared" si="82"/>
        <v>0</v>
      </c>
      <c r="CB87" s="383">
        <f t="shared" si="82"/>
        <v>0</v>
      </c>
      <c r="CC87" s="383">
        <f t="shared" si="82"/>
        <v>0</v>
      </c>
      <c r="CD87" s="383">
        <f t="shared" si="82"/>
        <v>0</v>
      </c>
      <c r="CE87" s="383">
        <f t="shared" si="82"/>
        <v>0</v>
      </c>
      <c r="CF87" s="383">
        <f t="shared" si="82"/>
        <v>0</v>
      </c>
      <c r="CG87" s="383">
        <f t="shared" si="82"/>
        <v>0</v>
      </c>
      <c r="CH87" s="383">
        <f t="shared" si="82"/>
        <v>0</v>
      </c>
      <c r="CI87" s="441">
        <f t="shared" si="78"/>
        <v>0</v>
      </c>
    </row>
    <row r="88" spans="1:88" ht="15.95" customHeight="1" x14ac:dyDescent="0.25">
      <c r="A88" s="660"/>
      <c r="B88" s="445" t="s">
        <v>55</v>
      </c>
      <c r="C88" s="2">
        <f t="shared" ref="C88:T88" si="83">C6+C54</f>
        <v>0</v>
      </c>
      <c r="D88" s="66">
        <f t="shared" si="83"/>
        <v>0</v>
      </c>
      <c r="E88" s="66">
        <f t="shared" si="83"/>
        <v>0</v>
      </c>
      <c r="F88" s="66">
        <f t="shared" si="83"/>
        <v>0</v>
      </c>
      <c r="G88" s="66">
        <f t="shared" si="83"/>
        <v>0</v>
      </c>
      <c r="H88" s="66">
        <f t="shared" si="83"/>
        <v>0</v>
      </c>
      <c r="I88" s="66">
        <f t="shared" si="83"/>
        <v>0</v>
      </c>
      <c r="J88" s="66">
        <f t="shared" si="83"/>
        <v>0</v>
      </c>
      <c r="K88" s="66">
        <f t="shared" si="83"/>
        <v>0</v>
      </c>
      <c r="L88" s="66">
        <f t="shared" si="83"/>
        <v>0</v>
      </c>
      <c r="M88" s="66">
        <f t="shared" si="83"/>
        <v>0</v>
      </c>
      <c r="N88" s="383">
        <f t="shared" si="83"/>
        <v>0</v>
      </c>
      <c r="O88" s="383">
        <f t="shared" si="83"/>
        <v>0</v>
      </c>
      <c r="P88" s="383">
        <f t="shared" si="83"/>
        <v>0</v>
      </c>
      <c r="Q88" s="383">
        <f t="shared" si="83"/>
        <v>0</v>
      </c>
      <c r="R88" s="383">
        <f t="shared" si="83"/>
        <v>0</v>
      </c>
      <c r="S88" s="383">
        <f t="shared" si="83"/>
        <v>0</v>
      </c>
      <c r="T88" s="383">
        <f t="shared" si="83"/>
        <v>0</v>
      </c>
      <c r="U88" s="441">
        <f t="shared" si="72"/>
        <v>0</v>
      </c>
      <c r="W88" s="660"/>
      <c r="X88" s="445" t="s">
        <v>55</v>
      </c>
      <c r="Y88" s="2">
        <f t="shared" ref="Y88:AP88" si="84">Y6+Y54</f>
        <v>0</v>
      </c>
      <c r="Z88" s="66">
        <f t="shared" si="84"/>
        <v>0</v>
      </c>
      <c r="AA88" s="66">
        <f t="shared" si="84"/>
        <v>0</v>
      </c>
      <c r="AB88" s="66">
        <f t="shared" si="84"/>
        <v>0</v>
      </c>
      <c r="AC88" s="66">
        <f t="shared" si="84"/>
        <v>0</v>
      </c>
      <c r="AD88" s="66">
        <f t="shared" si="84"/>
        <v>0</v>
      </c>
      <c r="AE88" s="66">
        <f t="shared" si="84"/>
        <v>0</v>
      </c>
      <c r="AF88" s="66">
        <f t="shared" si="84"/>
        <v>0</v>
      </c>
      <c r="AG88" s="66">
        <f t="shared" si="84"/>
        <v>0</v>
      </c>
      <c r="AH88" s="66">
        <f t="shared" si="84"/>
        <v>0</v>
      </c>
      <c r="AI88" s="66">
        <f t="shared" si="84"/>
        <v>0</v>
      </c>
      <c r="AJ88" s="383">
        <f t="shared" si="84"/>
        <v>0</v>
      </c>
      <c r="AK88" s="383">
        <f t="shared" si="84"/>
        <v>0</v>
      </c>
      <c r="AL88" s="383">
        <f t="shared" si="84"/>
        <v>0</v>
      </c>
      <c r="AM88" s="383">
        <f t="shared" si="84"/>
        <v>0</v>
      </c>
      <c r="AN88" s="383">
        <f t="shared" si="84"/>
        <v>0</v>
      </c>
      <c r="AO88" s="383">
        <f t="shared" si="84"/>
        <v>0</v>
      </c>
      <c r="AP88" s="383">
        <f t="shared" si="84"/>
        <v>0</v>
      </c>
      <c r="AQ88" s="441">
        <f t="shared" si="74"/>
        <v>0</v>
      </c>
      <c r="AS88" s="660"/>
      <c r="AT88" s="445" t="s">
        <v>55</v>
      </c>
      <c r="AU88" s="2">
        <f t="shared" ref="AU88:BL88" si="85">AU6+AU54</f>
        <v>0</v>
      </c>
      <c r="AV88" s="66">
        <f t="shared" si="85"/>
        <v>0</v>
      </c>
      <c r="AW88" s="66">
        <f t="shared" si="85"/>
        <v>0</v>
      </c>
      <c r="AX88" s="66">
        <f t="shared" si="85"/>
        <v>0</v>
      </c>
      <c r="AY88" s="66">
        <f t="shared" si="85"/>
        <v>0</v>
      </c>
      <c r="AZ88" s="66">
        <f t="shared" si="85"/>
        <v>0</v>
      </c>
      <c r="BA88" s="66">
        <f t="shared" si="85"/>
        <v>0</v>
      </c>
      <c r="BB88" s="66">
        <f t="shared" si="85"/>
        <v>0</v>
      </c>
      <c r="BC88" s="66">
        <f t="shared" si="85"/>
        <v>0</v>
      </c>
      <c r="BD88" s="66">
        <f t="shared" si="85"/>
        <v>0</v>
      </c>
      <c r="BE88" s="66">
        <f t="shared" si="85"/>
        <v>0</v>
      </c>
      <c r="BF88" s="383">
        <f t="shared" si="85"/>
        <v>0</v>
      </c>
      <c r="BG88" s="383">
        <f t="shared" si="85"/>
        <v>0</v>
      </c>
      <c r="BH88" s="383">
        <f t="shared" si="85"/>
        <v>0</v>
      </c>
      <c r="BI88" s="383">
        <f t="shared" si="85"/>
        <v>0</v>
      </c>
      <c r="BJ88" s="383">
        <f t="shared" si="85"/>
        <v>0</v>
      </c>
      <c r="BK88" s="383">
        <f t="shared" si="85"/>
        <v>0</v>
      </c>
      <c r="BL88" s="383">
        <f t="shared" si="85"/>
        <v>0</v>
      </c>
      <c r="BM88" s="441">
        <f t="shared" si="76"/>
        <v>0</v>
      </c>
      <c r="BO88" s="660"/>
      <c r="BP88" s="445" t="s">
        <v>55</v>
      </c>
      <c r="BQ88" s="2">
        <f t="shared" ref="BQ88:CH88" si="86">BQ6+BQ54</f>
        <v>0</v>
      </c>
      <c r="BR88" s="66">
        <f t="shared" si="86"/>
        <v>0</v>
      </c>
      <c r="BS88" s="66">
        <f t="shared" si="86"/>
        <v>0</v>
      </c>
      <c r="BT88" s="66">
        <f t="shared" si="86"/>
        <v>0</v>
      </c>
      <c r="BU88" s="66">
        <f t="shared" si="86"/>
        <v>0</v>
      </c>
      <c r="BV88" s="66">
        <f t="shared" si="86"/>
        <v>0</v>
      </c>
      <c r="BW88" s="66">
        <f t="shared" si="86"/>
        <v>0</v>
      </c>
      <c r="BX88" s="66">
        <f t="shared" si="86"/>
        <v>0</v>
      </c>
      <c r="BY88" s="66">
        <f t="shared" si="86"/>
        <v>0</v>
      </c>
      <c r="BZ88" s="66">
        <f t="shared" si="86"/>
        <v>0</v>
      </c>
      <c r="CA88" s="66">
        <f t="shared" si="86"/>
        <v>0</v>
      </c>
      <c r="CB88" s="383">
        <f t="shared" si="86"/>
        <v>0</v>
      </c>
      <c r="CC88" s="383">
        <f t="shared" si="86"/>
        <v>0</v>
      </c>
      <c r="CD88" s="383">
        <f t="shared" si="86"/>
        <v>0</v>
      </c>
      <c r="CE88" s="383">
        <f t="shared" si="86"/>
        <v>0</v>
      </c>
      <c r="CF88" s="383">
        <f t="shared" si="86"/>
        <v>0</v>
      </c>
      <c r="CG88" s="383">
        <f t="shared" si="86"/>
        <v>0</v>
      </c>
      <c r="CH88" s="383">
        <f t="shared" si="86"/>
        <v>0</v>
      </c>
      <c r="CI88" s="441">
        <f t="shared" si="78"/>
        <v>0</v>
      </c>
    </row>
    <row r="89" spans="1:88" ht="15.95" customHeight="1" x14ac:dyDescent="0.25">
      <c r="A89" s="660"/>
      <c r="B89" s="445" t="s">
        <v>54</v>
      </c>
      <c r="C89" s="2">
        <f t="shared" ref="C89:T89" si="87">C7+C55</f>
        <v>0</v>
      </c>
      <c r="D89" s="66">
        <f t="shared" si="87"/>
        <v>0</v>
      </c>
      <c r="E89" s="66">
        <f t="shared" si="87"/>
        <v>0</v>
      </c>
      <c r="F89" s="66">
        <f t="shared" si="87"/>
        <v>0</v>
      </c>
      <c r="G89" s="66">
        <f t="shared" si="87"/>
        <v>0</v>
      </c>
      <c r="H89" s="66">
        <f t="shared" si="87"/>
        <v>0</v>
      </c>
      <c r="I89" s="66">
        <f t="shared" si="87"/>
        <v>0</v>
      </c>
      <c r="J89" s="66">
        <f t="shared" si="87"/>
        <v>0</v>
      </c>
      <c r="K89" s="66">
        <f t="shared" si="87"/>
        <v>0</v>
      </c>
      <c r="L89" s="66">
        <f t="shared" si="87"/>
        <v>0</v>
      </c>
      <c r="M89" s="66">
        <f t="shared" si="87"/>
        <v>0</v>
      </c>
      <c r="N89" s="383">
        <f t="shared" si="87"/>
        <v>0</v>
      </c>
      <c r="O89" s="383">
        <f t="shared" si="87"/>
        <v>0</v>
      </c>
      <c r="P89" s="383">
        <f t="shared" si="87"/>
        <v>0</v>
      </c>
      <c r="Q89" s="383">
        <f t="shared" si="87"/>
        <v>0</v>
      </c>
      <c r="R89" s="383">
        <f t="shared" si="87"/>
        <v>0</v>
      </c>
      <c r="S89" s="383">
        <f t="shared" si="87"/>
        <v>0</v>
      </c>
      <c r="T89" s="383">
        <f t="shared" si="87"/>
        <v>0</v>
      </c>
      <c r="U89" s="441">
        <f t="shared" si="72"/>
        <v>0</v>
      </c>
      <c r="W89" s="660"/>
      <c r="X89" s="445" t="s">
        <v>54</v>
      </c>
      <c r="Y89" s="2">
        <f t="shared" ref="Y89:AP89" si="88">Y7+Y55</f>
        <v>0</v>
      </c>
      <c r="Z89" s="66">
        <f t="shared" si="88"/>
        <v>0</v>
      </c>
      <c r="AA89" s="66">
        <f t="shared" si="88"/>
        <v>0</v>
      </c>
      <c r="AB89" s="66">
        <f t="shared" si="88"/>
        <v>0</v>
      </c>
      <c r="AC89" s="66">
        <f t="shared" si="88"/>
        <v>0</v>
      </c>
      <c r="AD89" s="66">
        <f t="shared" si="88"/>
        <v>0</v>
      </c>
      <c r="AE89" s="66">
        <f t="shared" si="88"/>
        <v>0</v>
      </c>
      <c r="AF89" s="66">
        <f t="shared" si="88"/>
        <v>10742.04</v>
      </c>
      <c r="AG89" s="66">
        <f t="shared" si="88"/>
        <v>0</v>
      </c>
      <c r="AH89" s="66">
        <f t="shared" si="88"/>
        <v>0</v>
      </c>
      <c r="AI89" s="66">
        <f t="shared" si="88"/>
        <v>0</v>
      </c>
      <c r="AJ89" s="383">
        <f t="shared" si="88"/>
        <v>0</v>
      </c>
      <c r="AK89" s="383">
        <f t="shared" si="88"/>
        <v>0</v>
      </c>
      <c r="AL89" s="383">
        <f t="shared" si="88"/>
        <v>0</v>
      </c>
      <c r="AM89" s="383">
        <f t="shared" si="88"/>
        <v>0</v>
      </c>
      <c r="AN89" s="383">
        <f t="shared" si="88"/>
        <v>0</v>
      </c>
      <c r="AO89" s="383">
        <f t="shared" si="88"/>
        <v>0</v>
      </c>
      <c r="AP89" s="383">
        <f t="shared" si="88"/>
        <v>0</v>
      </c>
      <c r="AQ89" s="441">
        <f t="shared" si="74"/>
        <v>10742.04</v>
      </c>
      <c r="AS89" s="660"/>
      <c r="AT89" s="445" t="s">
        <v>54</v>
      </c>
      <c r="AU89" s="2">
        <f t="shared" ref="AU89:BL89" si="89">AU7+AU55</f>
        <v>0</v>
      </c>
      <c r="AV89" s="66">
        <f t="shared" si="89"/>
        <v>0</v>
      </c>
      <c r="AW89" s="66">
        <f t="shared" si="89"/>
        <v>0</v>
      </c>
      <c r="AX89" s="66">
        <f t="shared" si="89"/>
        <v>0</v>
      </c>
      <c r="AY89" s="66">
        <f t="shared" si="89"/>
        <v>0</v>
      </c>
      <c r="AZ89" s="66">
        <f t="shared" si="89"/>
        <v>0</v>
      </c>
      <c r="BA89" s="66">
        <f t="shared" si="89"/>
        <v>0</v>
      </c>
      <c r="BB89" s="66">
        <f t="shared" si="89"/>
        <v>0</v>
      </c>
      <c r="BC89" s="66">
        <f t="shared" si="89"/>
        <v>0</v>
      </c>
      <c r="BD89" s="66">
        <f t="shared" si="89"/>
        <v>0</v>
      </c>
      <c r="BE89" s="66">
        <f t="shared" si="89"/>
        <v>0</v>
      </c>
      <c r="BF89" s="383">
        <f t="shared" si="89"/>
        <v>0</v>
      </c>
      <c r="BG89" s="383">
        <f t="shared" si="89"/>
        <v>0</v>
      </c>
      <c r="BH89" s="383">
        <f t="shared" si="89"/>
        <v>0</v>
      </c>
      <c r="BI89" s="383">
        <f t="shared" si="89"/>
        <v>0</v>
      </c>
      <c r="BJ89" s="383">
        <f t="shared" si="89"/>
        <v>0</v>
      </c>
      <c r="BK89" s="383">
        <f t="shared" si="89"/>
        <v>0</v>
      </c>
      <c r="BL89" s="383">
        <f t="shared" si="89"/>
        <v>0</v>
      </c>
      <c r="BM89" s="441">
        <f t="shared" si="76"/>
        <v>0</v>
      </c>
      <c r="BO89" s="660"/>
      <c r="BP89" s="445" t="s">
        <v>54</v>
      </c>
      <c r="BQ89" s="2">
        <f t="shared" ref="BQ89:CH89" si="90">BQ7+BQ55</f>
        <v>0</v>
      </c>
      <c r="BR89" s="66">
        <f t="shared" si="90"/>
        <v>0</v>
      </c>
      <c r="BS89" s="66">
        <f t="shared" si="90"/>
        <v>0</v>
      </c>
      <c r="BT89" s="66">
        <f t="shared" si="90"/>
        <v>0</v>
      </c>
      <c r="BU89" s="66">
        <f t="shared" si="90"/>
        <v>0</v>
      </c>
      <c r="BV89" s="66">
        <f t="shared" si="90"/>
        <v>0</v>
      </c>
      <c r="BW89" s="66">
        <f t="shared" si="90"/>
        <v>0</v>
      </c>
      <c r="BX89" s="66">
        <f t="shared" si="90"/>
        <v>0</v>
      </c>
      <c r="BY89" s="66">
        <f t="shared" si="90"/>
        <v>0</v>
      </c>
      <c r="BZ89" s="66">
        <f t="shared" si="90"/>
        <v>0</v>
      </c>
      <c r="CA89" s="66">
        <f t="shared" si="90"/>
        <v>0</v>
      </c>
      <c r="CB89" s="383">
        <f t="shared" si="90"/>
        <v>0</v>
      </c>
      <c r="CC89" s="383">
        <f t="shared" si="90"/>
        <v>0</v>
      </c>
      <c r="CD89" s="383">
        <f t="shared" si="90"/>
        <v>0</v>
      </c>
      <c r="CE89" s="383">
        <f t="shared" si="90"/>
        <v>0</v>
      </c>
      <c r="CF89" s="383">
        <f t="shared" si="90"/>
        <v>0</v>
      </c>
      <c r="CG89" s="383">
        <f t="shared" si="90"/>
        <v>0</v>
      </c>
      <c r="CH89" s="383">
        <f t="shared" si="90"/>
        <v>0</v>
      </c>
      <c r="CI89" s="441">
        <f t="shared" si="78"/>
        <v>0</v>
      </c>
    </row>
    <row r="90" spans="1:88" ht="15.95" customHeight="1" x14ac:dyDescent="0.25">
      <c r="A90" s="660"/>
      <c r="B90" s="445" t="s">
        <v>53</v>
      </c>
      <c r="C90" s="2">
        <f t="shared" ref="C90:T90" si="91">C8+C56</f>
        <v>0</v>
      </c>
      <c r="D90" s="66">
        <f t="shared" si="91"/>
        <v>0</v>
      </c>
      <c r="E90" s="66">
        <f t="shared" si="91"/>
        <v>0</v>
      </c>
      <c r="F90" s="66">
        <f t="shared" si="91"/>
        <v>0</v>
      </c>
      <c r="G90" s="66">
        <f t="shared" si="91"/>
        <v>0</v>
      </c>
      <c r="H90" s="66">
        <f t="shared" si="91"/>
        <v>0</v>
      </c>
      <c r="I90" s="66">
        <f t="shared" si="91"/>
        <v>0</v>
      </c>
      <c r="J90" s="66">
        <f t="shared" si="91"/>
        <v>0</v>
      </c>
      <c r="K90" s="66">
        <f t="shared" si="91"/>
        <v>0</v>
      </c>
      <c r="L90" s="66">
        <f t="shared" si="91"/>
        <v>0</v>
      </c>
      <c r="M90" s="66">
        <f t="shared" si="91"/>
        <v>0</v>
      </c>
      <c r="N90" s="383">
        <f t="shared" si="91"/>
        <v>0</v>
      </c>
      <c r="O90" s="383">
        <f t="shared" si="91"/>
        <v>0</v>
      </c>
      <c r="P90" s="383">
        <f t="shared" si="91"/>
        <v>0</v>
      </c>
      <c r="Q90" s="383">
        <f t="shared" si="91"/>
        <v>0</v>
      </c>
      <c r="R90" s="383">
        <f t="shared" si="91"/>
        <v>0</v>
      </c>
      <c r="S90" s="383">
        <f t="shared" si="91"/>
        <v>0</v>
      </c>
      <c r="T90" s="383">
        <f t="shared" si="91"/>
        <v>0</v>
      </c>
      <c r="U90" s="441">
        <f t="shared" si="72"/>
        <v>0</v>
      </c>
      <c r="W90" s="660"/>
      <c r="X90" s="445" t="s">
        <v>53</v>
      </c>
      <c r="Y90" s="2">
        <f t="shared" ref="Y90:AP90" si="92">Y8+Y56</f>
        <v>0</v>
      </c>
      <c r="Z90" s="66">
        <f t="shared" si="92"/>
        <v>0</v>
      </c>
      <c r="AA90" s="66">
        <f t="shared" si="92"/>
        <v>0</v>
      </c>
      <c r="AB90" s="66">
        <f t="shared" si="92"/>
        <v>0</v>
      </c>
      <c r="AC90" s="66">
        <f t="shared" si="92"/>
        <v>0</v>
      </c>
      <c r="AD90" s="66">
        <f t="shared" si="92"/>
        <v>0</v>
      </c>
      <c r="AE90" s="66">
        <f t="shared" si="92"/>
        <v>0</v>
      </c>
      <c r="AF90" s="66">
        <f t="shared" si="92"/>
        <v>0</v>
      </c>
      <c r="AG90" s="66">
        <f t="shared" si="92"/>
        <v>0</v>
      </c>
      <c r="AH90" s="66">
        <f t="shared" si="92"/>
        <v>0</v>
      </c>
      <c r="AI90" s="66">
        <f t="shared" si="92"/>
        <v>0</v>
      </c>
      <c r="AJ90" s="383">
        <f t="shared" si="92"/>
        <v>0</v>
      </c>
      <c r="AK90" s="383">
        <f t="shared" si="92"/>
        <v>0</v>
      </c>
      <c r="AL90" s="383">
        <f t="shared" si="92"/>
        <v>0</v>
      </c>
      <c r="AM90" s="383">
        <f t="shared" si="92"/>
        <v>0</v>
      </c>
      <c r="AN90" s="383">
        <f t="shared" si="92"/>
        <v>0</v>
      </c>
      <c r="AO90" s="383">
        <f t="shared" si="92"/>
        <v>0</v>
      </c>
      <c r="AP90" s="383">
        <f t="shared" si="92"/>
        <v>0</v>
      </c>
      <c r="AQ90" s="441">
        <f t="shared" si="74"/>
        <v>0</v>
      </c>
      <c r="AS90" s="660"/>
      <c r="AT90" s="445" t="s">
        <v>53</v>
      </c>
      <c r="AU90" s="2">
        <f t="shared" ref="AU90:BL90" si="93">AU8+AU56</f>
        <v>0</v>
      </c>
      <c r="AV90" s="66">
        <f t="shared" si="93"/>
        <v>0</v>
      </c>
      <c r="AW90" s="66">
        <f t="shared" si="93"/>
        <v>0</v>
      </c>
      <c r="AX90" s="66">
        <f t="shared" si="93"/>
        <v>0</v>
      </c>
      <c r="AY90" s="66">
        <f t="shared" si="93"/>
        <v>0</v>
      </c>
      <c r="AZ90" s="66">
        <f t="shared" si="93"/>
        <v>0</v>
      </c>
      <c r="BA90" s="66">
        <f t="shared" si="93"/>
        <v>0</v>
      </c>
      <c r="BB90" s="66">
        <f t="shared" si="93"/>
        <v>0</v>
      </c>
      <c r="BC90" s="66">
        <f t="shared" si="93"/>
        <v>0</v>
      </c>
      <c r="BD90" s="66">
        <f t="shared" si="93"/>
        <v>0</v>
      </c>
      <c r="BE90" s="66">
        <f t="shared" si="93"/>
        <v>0</v>
      </c>
      <c r="BF90" s="383">
        <f t="shared" si="93"/>
        <v>0</v>
      </c>
      <c r="BG90" s="383">
        <f t="shared" si="93"/>
        <v>0</v>
      </c>
      <c r="BH90" s="383">
        <f t="shared" si="93"/>
        <v>0</v>
      </c>
      <c r="BI90" s="383">
        <f t="shared" si="93"/>
        <v>0</v>
      </c>
      <c r="BJ90" s="383">
        <f t="shared" si="93"/>
        <v>0</v>
      </c>
      <c r="BK90" s="383">
        <f t="shared" si="93"/>
        <v>0</v>
      </c>
      <c r="BL90" s="383">
        <f t="shared" si="93"/>
        <v>0</v>
      </c>
      <c r="BM90" s="441">
        <f t="shared" si="76"/>
        <v>0</v>
      </c>
      <c r="BO90" s="660"/>
      <c r="BP90" s="445" t="s">
        <v>53</v>
      </c>
      <c r="BQ90" s="2">
        <f t="shared" ref="BQ90:CH90" si="94">BQ8+BQ56</f>
        <v>0</v>
      </c>
      <c r="BR90" s="66">
        <f t="shared" si="94"/>
        <v>0</v>
      </c>
      <c r="BS90" s="66">
        <f t="shared" si="94"/>
        <v>0</v>
      </c>
      <c r="BT90" s="66">
        <f t="shared" si="94"/>
        <v>0</v>
      </c>
      <c r="BU90" s="66">
        <f t="shared" si="94"/>
        <v>0</v>
      </c>
      <c r="BV90" s="66">
        <f t="shared" si="94"/>
        <v>0</v>
      </c>
      <c r="BW90" s="66">
        <f t="shared" si="94"/>
        <v>0</v>
      </c>
      <c r="BX90" s="66">
        <f t="shared" si="94"/>
        <v>0</v>
      </c>
      <c r="BY90" s="66">
        <f t="shared" si="94"/>
        <v>0</v>
      </c>
      <c r="BZ90" s="66">
        <f t="shared" si="94"/>
        <v>0</v>
      </c>
      <c r="CA90" s="66">
        <f t="shared" si="94"/>
        <v>0</v>
      </c>
      <c r="CB90" s="383">
        <f t="shared" si="94"/>
        <v>0</v>
      </c>
      <c r="CC90" s="383">
        <f t="shared" si="94"/>
        <v>0</v>
      </c>
      <c r="CD90" s="383">
        <f t="shared" si="94"/>
        <v>0</v>
      </c>
      <c r="CE90" s="383">
        <f t="shared" si="94"/>
        <v>0</v>
      </c>
      <c r="CF90" s="383">
        <f t="shared" si="94"/>
        <v>0</v>
      </c>
      <c r="CG90" s="383">
        <f t="shared" si="94"/>
        <v>0</v>
      </c>
      <c r="CH90" s="383">
        <f t="shared" si="94"/>
        <v>0</v>
      </c>
      <c r="CI90" s="441">
        <f t="shared" si="78"/>
        <v>0</v>
      </c>
    </row>
    <row r="91" spans="1:88" ht="15.95" customHeight="1" x14ac:dyDescent="0.25">
      <c r="A91" s="660"/>
      <c r="B91" s="445" t="s">
        <v>52</v>
      </c>
      <c r="C91" s="2">
        <f t="shared" ref="C91:T91" si="95">C9+C57</f>
        <v>0</v>
      </c>
      <c r="D91" s="66">
        <f t="shared" si="95"/>
        <v>0</v>
      </c>
      <c r="E91" s="66">
        <f t="shared" si="95"/>
        <v>0</v>
      </c>
      <c r="F91" s="66">
        <f t="shared" si="95"/>
        <v>0</v>
      </c>
      <c r="G91" s="66">
        <f t="shared" si="95"/>
        <v>0</v>
      </c>
      <c r="H91" s="66">
        <f t="shared" si="95"/>
        <v>0</v>
      </c>
      <c r="I91" s="66">
        <f t="shared" si="95"/>
        <v>0</v>
      </c>
      <c r="J91" s="66">
        <f t="shared" si="95"/>
        <v>0</v>
      </c>
      <c r="K91" s="66">
        <f t="shared" si="95"/>
        <v>0</v>
      </c>
      <c r="L91" s="66">
        <f t="shared" si="95"/>
        <v>0</v>
      </c>
      <c r="M91" s="66">
        <f t="shared" si="95"/>
        <v>0</v>
      </c>
      <c r="N91" s="383">
        <f t="shared" si="95"/>
        <v>0</v>
      </c>
      <c r="O91" s="383">
        <f t="shared" si="95"/>
        <v>0</v>
      </c>
      <c r="P91" s="383">
        <f t="shared" si="95"/>
        <v>0</v>
      </c>
      <c r="Q91" s="383">
        <f t="shared" si="95"/>
        <v>0</v>
      </c>
      <c r="R91" s="383">
        <f t="shared" si="95"/>
        <v>0</v>
      </c>
      <c r="S91" s="383">
        <f t="shared" si="95"/>
        <v>0</v>
      </c>
      <c r="T91" s="383">
        <f t="shared" si="95"/>
        <v>0</v>
      </c>
      <c r="U91" s="441">
        <f t="shared" si="72"/>
        <v>0</v>
      </c>
      <c r="W91" s="660"/>
      <c r="X91" s="445" t="s">
        <v>52</v>
      </c>
      <c r="Y91" s="2">
        <f t="shared" ref="Y91:AP91" si="96">Y9+Y57</f>
        <v>0</v>
      </c>
      <c r="Z91" s="66">
        <f t="shared" si="96"/>
        <v>0</v>
      </c>
      <c r="AA91" s="66">
        <f t="shared" si="96"/>
        <v>0</v>
      </c>
      <c r="AB91" s="66">
        <f t="shared" si="96"/>
        <v>0</v>
      </c>
      <c r="AC91" s="66">
        <f t="shared" si="96"/>
        <v>0</v>
      </c>
      <c r="AD91" s="66">
        <f t="shared" si="96"/>
        <v>0</v>
      </c>
      <c r="AE91" s="66">
        <f t="shared" si="96"/>
        <v>0</v>
      </c>
      <c r="AF91" s="66">
        <f t="shared" si="96"/>
        <v>44923.59</v>
      </c>
      <c r="AG91" s="66">
        <f t="shared" si="96"/>
        <v>0</v>
      </c>
      <c r="AH91" s="66">
        <f t="shared" si="96"/>
        <v>0</v>
      </c>
      <c r="AI91" s="66">
        <f t="shared" si="96"/>
        <v>0</v>
      </c>
      <c r="AJ91" s="383">
        <f t="shared" si="96"/>
        <v>0</v>
      </c>
      <c r="AK91" s="383">
        <f t="shared" si="96"/>
        <v>0</v>
      </c>
      <c r="AL91" s="383">
        <f t="shared" si="96"/>
        <v>0</v>
      </c>
      <c r="AM91" s="383">
        <f t="shared" si="96"/>
        <v>0</v>
      </c>
      <c r="AN91" s="383">
        <f t="shared" si="96"/>
        <v>0</v>
      </c>
      <c r="AO91" s="383">
        <f t="shared" si="96"/>
        <v>0</v>
      </c>
      <c r="AP91" s="383">
        <f t="shared" si="96"/>
        <v>0</v>
      </c>
      <c r="AQ91" s="441">
        <f t="shared" si="74"/>
        <v>44923.59</v>
      </c>
      <c r="AS91" s="660"/>
      <c r="AT91" s="445" t="s">
        <v>52</v>
      </c>
      <c r="AU91" s="2">
        <f t="shared" ref="AU91:BL91" si="97">AU9+AU57</f>
        <v>0</v>
      </c>
      <c r="AV91" s="66">
        <f t="shared" si="97"/>
        <v>0</v>
      </c>
      <c r="AW91" s="66">
        <f t="shared" si="97"/>
        <v>0</v>
      </c>
      <c r="AX91" s="66">
        <f t="shared" si="97"/>
        <v>0</v>
      </c>
      <c r="AY91" s="66">
        <f t="shared" si="97"/>
        <v>0</v>
      </c>
      <c r="AZ91" s="66">
        <f t="shared" si="97"/>
        <v>0</v>
      </c>
      <c r="BA91" s="66">
        <f t="shared" si="97"/>
        <v>0</v>
      </c>
      <c r="BB91" s="66">
        <f t="shared" si="97"/>
        <v>0</v>
      </c>
      <c r="BC91" s="66">
        <f t="shared" si="97"/>
        <v>0</v>
      </c>
      <c r="BD91" s="66">
        <f t="shared" si="97"/>
        <v>0</v>
      </c>
      <c r="BE91" s="66">
        <f t="shared" si="97"/>
        <v>0</v>
      </c>
      <c r="BF91" s="383">
        <f t="shared" si="97"/>
        <v>0</v>
      </c>
      <c r="BG91" s="383">
        <f t="shared" si="97"/>
        <v>0</v>
      </c>
      <c r="BH91" s="383">
        <f t="shared" si="97"/>
        <v>0</v>
      </c>
      <c r="BI91" s="383">
        <f t="shared" si="97"/>
        <v>0</v>
      </c>
      <c r="BJ91" s="383">
        <f t="shared" si="97"/>
        <v>0</v>
      </c>
      <c r="BK91" s="383">
        <f t="shared" si="97"/>
        <v>0</v>
      </c>
      <c r="BL91" s="383">
        <f t="shared" si="97"/>
        <v>0</v>
      </c>
      <c r="BM91" s="441">
        <f t="shared" si="76"/>
        <v>0</v>
      </c>
      <c r="BO91" s="660"/>
      <c r="BP91" s="445" t="s">
        <v>52</v>
      </c>
      <c r="BQ91" s="2">
        <f t="shared" ref="BQ91:CH91" si="98">BQ9+BQ57</f>
        <v>0</v>
      </c>
      <c r="BR91" s="66">
        <f t="shared" si="98"/>
        <v>0</v>
      </c>
      <c r="BS91" s="66">
        <f t="shared" si="98"/>
        <v>0</v>
      </c>
      <c r="BT91" s="66">
        <f t="shared" si="98"/>
        <v>0</v>
      </c>
      <c r="BU91" s="66">
        <f t="shared" si="98"/>
        <v>0</v>
      </c>
      <c r="BV91" s="66">
        <f t="shared" si="98"/>
        <v>0</v>
      </c>
      <c r="BW91" s="66">
        <f t="shared" si="98"/>
        <v>0</v>
      </c>
      <c r="BX91" s="66">
        <f t="shared" si="98"/>
        <v>0</v>
      </c>
      <c r="BY91" s="66">
        <f t="shared" si="98"/>
        <v>0</v>
      </c>
      <c r="BZ91" s="66">
        <f t="shared" si="98"/>
        <v>0</v>
      </c>
      <c r="CA91" s="66">
        <f t="shared" si="98"/>
        <v>0</v>
      </c>
      <c r="CB91" s="383">
        <f t="shared" si="98"/>
        <v>0</v>
      </c>
      <c r="CC91" s="383">
        <f t="shared" si="98"/>
        <v>0</v>
      </c>
      <c r="CD91" s="383">
        <f t="shared" si="98"/>
        <v>0</v>
      </c>
      <c r="CE91" s="383">
        <f t="shared" si="98"/>
        <v>0</v>
      </c>
      <c r="CF91" s="383">
        <f t="shared" si="98"/>
        <v>0</v>
      </c>
      <c r="CG91" s="383">
        <f t="shared" si="98"/>
        <v>0</v>
      </c>
      <c r="CH91" s="383">
        <f t="shared" si="98"/>
        <v>0</v>
      </c>
      <c r="CI91" s="441">
        <f t="shared" si="78"/>
        <v>0</v>
      </c>
    </row>
    <row r="92" spans="1:88" ht="15.95" customHeight="1" x14ac:dyDescent="0.25">
      <c r="A92" s="660"/>
      <c r="B92" s="445" t="s">
        <v>51</v>
      </c>
      <c r="C92" s="2">
        <f t="shared" ref="C92:T92" si="99">C10+C58</f>
        <v>0</v>
      </c>
      <c r="D92" s="66">
        <f t="shared" si="99"/>
        <v>0</v>
      </c>
      <c r="E92" s="66">
        <f t="shared" si="99"/>
        <v>0</v>
      </c>
      <c r="F92" s="66">
        <f t="shared" si="99"/>
        <v>0</v>
      </c>
      <c r="G92" s="66">
        <f t="shared" si="99"/>
        <v>0</v>
      </c>
      <c r="H92" s="66">
        <f t="shared" si="99"/>
        <v>0</v>
      </c>
      <c r="I92" s="66">
        <f t="shared" si="99"/>
        <v>0</v>
      </c>
      <c r="J92" s="66">
        <f t="shared" si="99"/>
        <v>0</v>
      </c>
      <c r="K92" s="66">
        <f t="shared" si="99"/>
        <v>0</v>
      </c>
      <c r="L92" s="66">
        <f t="shared" si="99"/>
        <v>0</v>
      </c>
      <c r="M92" s="66">
        <f t="shared" si="99"/>
        <v>0</v>
      </c>
      <c r="N92" s="383">
        <f t="shared" si="99"/>
        <v>0</v>
      </c>
      <c r="O92" s="383">
        <f t="shared" si="99"/>
        <v>0</v>
      </c>
      <c r="P92" s="383">
        <f t="shared" si="99"/>
        <v>0</v>
      </c>
      <c r="Q92" s="383">
        <f t="shared" si="99"/>
        <v>0</v>
      </c>
      <c r="R92" s="383">
        <f t="shared" si="99"/>
        <v>0</v>
      </c>
      <c r="S92" s="383">
        <f t="shared" si="99"/>
        <v>0</v>
      </c>
      <c r="T92" s="383">
        <f t="shared" si="99"/>
        <v>0</v>
      </c>
      <c r="U92" s="441">
        <f t="shared" si="72"/>
        <v>0</v>
      </c>
      <c r="W92" s="660"/>
      <c r="X92" s="445" t="s">
        <v>51</v>
      </c>
      <c r="Y92" s="2">
        <f t="shared" ref="Y92:AP92" si="100">Y10+Y58</f>
        <v>0</v>
      </c>
      <c r="Z92" s="66">
        <f t="shared" si="100"/>
        <v>0</v>
      </c>
      <c r="AA92" s="66">
        <f t="shared" si="100"/>
        <v>0</v>
      </c>
      <c r="AB92" s="66">
        <f t="shared" si="100"/>
        <v>0</v>
      </c>
      <c r="AC92" s="66">
        <f t="shared" si="100"/>
        <v>0</v>
      </c>
      <c r="AD92" s="66">
        <f t="shared" si="100"/>
        <v>0</v>
      </c>
      <c r="AE92" s="66">
        <f t="shared" si="100"/>
        <v>0</v>
      </c>
      <c r="AF92" s="66">
        <f t="shared" si="100"/>
        <v>5211.8100000000004</v>
      </c>
      <c r="AG92" s="66">
        <f t="shared" si="100"/>
        <v>0</v>
      </c>
      <c r="AH92" s="66">
        <f t="shared" si="100"/>
        <v>0</v>
      </c>
      <c r="AI92" s="66">
        <f t="shared" si="100"/>
        <v>0</v>
      </c>
      <c r="AJ92" s="383">
        <f t="shared" si="100"/>
        <v>0</v>
      </c>
      <c r="AK92" s="383">
        <f t="shared" si="100"/>
        <v>0</v>
      </c>
      <c r="AL92" s="383">
        <f t="shared" si="100"/>
        <v>0</v>
      </c>
      <c r="AM92" s="383">
        <f t="shared" si="100"/>
        <v>0</v>
      </c>
      <c r="AN92" s="383">
        <f t="shared" si="100"/>
        <v>0</v>
      </c>
      <c r="AO92" s="383">
        <f t="shared" si="100"/>
        <v>0</v>
      </c>
      <c r="AP92" s="383">
        <f t="shared" si="100"/>
        <v>0</v>
      </c>
      <c r="AQ92" s="441">
        <f t="shared" si="74"/>
        <v>5211.8100000000004</v>
      </c>
      <c r="AS92" s="660"/>
      <c r="AT92" s="445" t="s">
        <v>51</v>
      </c>
      <c r="AU92" s="2">
        <f t="shared" ref="AU92:BL92" si="101">AU10+AU58</f>
        <v>0</v>
      </c>
      <c r="AV92" s="66">
        <f t="shared" si="101"/>
        <v>0</v>
      </c>
      <c r="AW92" s="66">
        <f t="shared" si="101"/>
        <v>0</v>
      </c>
      <c r="AX92" s="66">
        <f t="shared" si="101"/>
        <v>0</v>
      </c>
      <c r="AY92" s="66">
        <f t="shared" si="101"/>
        <v>0</v>
      </c>
      <c r="AZ92" s="66">
        <f t="shared" si="101"/>
        <v>0</v>
      </c>
      <c r="BA92" s="66">
        <f t="shared" si="101"/>
        <v>0</v>
      </c>
      <c r="BB92" s="66">
        <f t="shared" si="101"/>
        <v>0</v>
      </c>
      <c r="BC92" s="66">
        <f t="shared" si="101"/>
        <v>0</v>
      </c>
      <c r="BD92" s="66">
        <f t="shared" si="101"/>
        <v>0</v>
      </c>
      <c r="BE92" s="66">
        <f t="shared" si="101"/>
        <v>0</v>
      </c>
      <c r="BF92" s="383">
        <f t="shared" si="101"/>
        <v>0</v>
      </c>
      <c r="BG92" s="383">
        <f t="shared" si="101"/>
        <v>0</v>
      </c>
      <c r="BH92" s="383">
        <f t="shared" si="101"/>
        <v>0</v>
      </c>
      <c r="BI92" s="383">
        <f t="shared" si="101"/>
        <v>0</v>
      </c>
      <c r="BJ92" s="383">
        <f t="shared" si="101"/>
        <v>0</v>
      </c>
      <c r="BK92" s="383">
        <f t="shared" si="101"/>
        <v>0</v>
      </c>
      <c r="BL92" s="383">
        <f t="shared" si="101"/>
        <v>0</v>
      </c>
      <c r="BM92" s="441">
        <f t="shared" si="76"/>
        <v>0</v>
      </c>
      <c r="BO92" s="660"/>
      <c r="BP92" s="445" t="s">
        <v>51</v>
      </c>
      <c r="BQ92" s="2">
        <f t="shared" ref="BQ92:CH92" si="102">BQ10+BQ58</f>
        <v>0</v>
      </c>
      <c r="BR92" s="66">
        <f t="shared" si="102"/>
        <v>0</v>
      </c>
      <c r="BS92" s="66">
        <f t="shared" si="102"/>
        <v>0</v>
      </c>
      <c r="BT92" s="66">
        <f t="shared" si="102"/>
        <v>0</v>
      </c>
      <c r="BU92" s="66">
        <f t="shared" si="102"/>
        <v>0</v>
      </c>
      <c r="BV92" s="66">
        <f t="shared" si="102"/>
        <v>0</v>
      </c>
      <c r="BW92" s="66">
        <f t="shared" si="102"/>
        <v>0</v>
      </c>
      <c r="BX92" s="66">
        <f t="shared" si="102"/>
        <v>0</v>
      </c>
      <c r="BY92" s="66">
        <f t="shared" si="102"/>
        <v>0</v>
      </c>
      <c r="BZ92" s="66">
        <f t="shared" si="102"/>
        <v>0</v>
      </c>
      <c r="CA92" s="66">
        <f t="shared" si="102"/>
        <v>0</v>
      </c>
      <c r="CB92" s="383">
        <f t="shared" si="102"/>
        <v>0</v>
      </c>
      <c r="CC92" s="383">
        <f t="shared" si="102"/>
        <v>0</v>
      </c>
      <c r="CD92" s="383">
        <f t="shared" si="102"/>
        <v>0</v>
      </c>
      <c r="CE92" s="383">
        <f t="shared" si="102"/>
        <v>0</v>
      </c>
      <c r="CF92" s="383">
        <f t="shared" si="102"/>
        <v>0</v>
      </c>
      <c r="CG92" s="383">
        <f t="shared" si="102"/>
        <v>0</v>
      </c>
      <c r="CH92" s="383">
        <f t="shared" si="102"/>
        <v>0</v>
      </c>
      <c r="CI92" s="441">
        <f t="shared" si="78"/>
        <v>0</v>
      </c>
    </row>
    <row r="93" spans="1:88" ht="15.95" customHeight="1" x14ac:dyDescent="0.25">
      <c r="A93" s="660"/>
      <c r="B93" s="445" t="s">
        <v>50</v>
      </c>
      <c r="C93" s="2">
        <f t="shared" ref="C93:T93" si="103">C11+C59</f>
        <v>0</v>
      </c>
      <c r="D93" s="66">
        <f t="shared" si="103"/>
        <v>0</v>
      </c>
      <c r="E93" s="66">
        <f t="shared" si="103"/>
        <v>0</v>
      </c>
      <c r="F93" s="66">
        <f t="shared" si="103"/>
        <v>29098.97</v>
      </c>
      <c r="G93" s="66">
        <f t="shared" si="103"/>
        <v>35230</v>
      </c>
      <c r="H93" s="66">
        <f t="shared" si="103"/>
        <v>0</v>
      </c>
      <c r="I93" s="66">
        <f t="shared" si="103"/>
        <v>2635</v>
      </c>
      <c r="J93" s="66">
        <f t="shared" si="103"/>
        <v>0</v>
      </c>
      <c r="K93" s="66">
        <f t="shared" si="103"/>
        <v>0</v>
      </c>
      <c r="L93" s="66">
        <f t="shared" si="103"/>
        <v>0</v>
      </c>
      <c r="M93" s="66">
        <f t="shared" si="103"/>
        <v>0</v>
      </c>
      <c r="N93" s="383">
        <f t="shared" si="103"/>
        <v>20299.369919304198</v>
      </c>
      <c r="O93" s="383">
        <f t="shared" si="103"/>
        <v>0</v>
      </c>
      <c r="P93" s="383">
        <f t="shared" si="103"/>
        <v>0</v>
      </c>
      <c r="Q93" s="383">
        <f t="shared" si="103"/>
        <v>0</v>
      </c>
      <c r="R93" s="383">
        <f t="shared" si="103"/>
        <v>0</v>
      </c>
      <c r="S93" s="383">
        <f t="shared" si="103"/>
        <v>0</v>
      </c>
      <c r="T93" s="383">
        <f t="shared" si="103"/>
        <v>0</v>
      </c>
      <c r="U93" s="441">
        <f t="shared" si="72"/>
        <v>87263.339919304199</v>
      </c>
      <c r="W93" s="660"/>
      <c r="X93" s="445" t="s">
        <v>50</v>
      </c>
      <c r="Y93" s="2">
        <f t="shared" ref="Y93:AP93" si="104">Y11+Y59</f>
        <v>0</v>
      </c>
      <c r="Z93" s="66">
        <f t="shared" si="104"/>
        <v>0</v>
      </c>
      <c r="AA93" s="66">
        <f t="shared" si="104"/>
        <v>0</v>
      </c>
      <c r="AB93" s="66">
        <f t="shared" si="104"/>
        <v>0</v>
      </c>
      <c r="AC93" s="66">
        <f t="shared" si="104"/>
        <v>1358822</v>
      </c>
      <c r="AD93" s="66">
        <f t="shared" si="104"/>
        <v>1915541</v>
      </c>
      <c r="AE93" s="66">
        <f t="shared" si="104"/>
        <v>461750</v>
      </c>
      <c r="AF93" s="66">
        <f t="shared" si="104"/>
        <v>144083</v>
      </c>
      <c r="AG93" s="66">
        <f t="shared" si="104"/>
        <v>0</v>
      </c>
      <c r="AH93" s="66">
        <f t="shared" si="104"/>
        <v>0</v>
      </c>
      <c r="AI93" s="66">
        <f t="shared" si="104"/>
        <v>0</v>
      </c>
      <c r="AJ93" s="383">
        <f t="shared" si="104"/>
        <v>2080167.2775228962</v>
      </c>
      <c r="AK93" s="383">
        <f t="shared" si="104"/>
        <v>0</v>
      </c>
      <c r="AL93" s="383">
        <f t="shared" si="104"/>
        <v>0</v>
      </c>
      <c r="AM93" s="383">
        <f t="shared" si="104"/>
        <v>0</v>
      </c>
      <c r="AN93" s="383">
        <f t="shared" si="104"/>
        <v>0</v>
      </c>
      <c r="AO93" s="383">
        <f t="shared" si="104"/>
        <v>0</v>
      </c>
      <c r="AP93" s="383">
        <f t="shared" si="104"/>
        <v>0</v>
      </c>
      <c r="AQ93" s="441">
        <f t="shared" si="74"/>
        <v>5960363.2775228964</v>
      </c>
      <c r="AS93" s="660"/>
      <c r="AT93" s="445" t="s">
        <v>50</v>
      </c>
      <c r="AU93" s="2">
        <f t="shared" ref="AU93:BL93" si="105">AU11+AU59</f>
        <v>0</v>
      </c>
      <c r="AV93" s="66">
        <f t="shared" si="105"/>
        <v>0</v>
      </c>
      <c r="AW93" s="66">
        <f t="shared" si="105"/>
        <v>0</v>
      </c>
      <c r="AX93" s="66">
        <f t="shared" si="105"/>
        <v>0</v>
      </c>
      <c r="AY93" s="66">
        <f t="shared" si="105"/>
        <v>0</v>
      </c>
      <c r="AZ93" s="66">
        <f t="shared" si="105"/>
        <v>0</v>
      </c>
      <c r="BA93" s="66">
        <f t="shared" si="105"/>
        <v>0</v>
      </c>
      <c r="BB93" s="66">
        <f t="shared" si="105"/>
        <v>136705</v>
      </c>
      <c r="BC93" s="66">
        <f t="shared" si="105"/>
        <v>0</v>
      </c>
      <c r="BD93" s="66">
        <f t="shared" si="105"/>
        <v>111002</v>
      </c>
      <c r="BE93" s="66">
        <f t="shared" si="105"/>
        <v>0</v>
      </c>
      <c r="BF93" s="383">
        <f t="shared" si="105"/>
        <v>132795.35255779966</v>
      </c>
      <c r="BG93" s="383">
        <f t="shared" si="105"/>
        <v>0</v>
      </c>
      <c r="BH93" s="383">
        <f t="shared" si="105"/>
        <v>0</v>
      </c>
      <c r="BI93" s="383">
        <f t="shared" si="105"/>
        <v>0</v>
      </c>
      <c r="BJ93" s="383">
        <f t="shared" si="105"/>
        <v>0</v>
      </c>
      <c r="BK93" s="383">
        <f t="shared" si="105"/>
        <v>0</v>
      </c>
      <c r="BL93" s="383">
        <f t="shared" si="105"/>
        <v>0</v>
      </c>
      <c r="BM93" s="441">
        <f t="shared" si="76"/>
        <v>380502.35255779966</v>
      </c>
      <c r="BO93" s="660"/>
      <c r="BP93" s="445" t="s">
        <v>50</v>
      </c>
      <c r="BQ93" s="2">
        <f t="shared" ref="BQ93:CH93" si="106">BQ11+BQ59</f>
        <v>0</v>
      </c>
      <c r="BR93" s="66">
        <f t="shared" si="106"/>
        <v>0</v>
      </c>
      <c r="BS93" s="66">
        <f t="shared" si="106"/>
        <v>0</v>
      </c>
      <c r="BT93" s="66">
        <f t="shared" si="106"/>
        <v>0</v>
      </c>
      <c r="BU93" s="66">
        <f t="shared" si="106"/>
        <v>0</v>
      </c>
      <c r="BV93" s="66">
        <f t="shared" si="106"/>
        <v>0</v>
      </c>
      <c r="BW93" s="66">
        <f t="shared" si="106"/>
        <v>0</v>
      </c>
      <c r="BX93" s="66">
        <f t="shared" si="106"/>
        <v>0</v>
      </c>
      <c r="BY93" s="66">
        <f t="shared" si="106"/>
        <v>0</v>
      </c>
      <c r="BZ93" s="66">
        <f t="shared" si="106"/>
        <v>0</v>
      </c>
      <c r="CA93" s="66">
        <f t="shared" si="106"/>
        <v>0</v>
      </c>
      <c r="CB93" s="383">
        <f t="shared" si="106"/>
        <v>0</v>
      </c>
      <c r="CC93" s="383">
        <f t="shared" si="106"/>
        <v>0</v>
      </c>
      <c r="CD93" s="383">
        <f t="shared" si="106"/>
        <v>0</v>
      </c>
      <c r="CE93" s="383">
        <f t="shared" si="106"/>
        <v>0</v>
      </c>
      <c r="CF93" s="383">
        <f t="shared" si="106"/>
        <v>0</v>
      </c>
      <c r="CG93" s="383">
        <f t="shared" si="106"/>
        <v>0</v>
      </c>
      <c r="CH93" s="383">
        <f t="shared" si="106"/>
        <v>0</v>
      </c>
      <c r="CI93" s="441">
        <f t="shared" si="78"/>
        <v>0</v>
      </c>
    </row>
    <row r="94" spans="1:88" ht="15.95" customHeight="1" x14ac:dyDescent="0.25">
      <c r="A94" s="660"/>
      <c r="B94" s="445" t="s">
        <v>49</v>
      </c>
      <c r="C94" s="2">
        <f t="shared" ref="C94:T94" si="107">C12+C60</f>
        <v>0</v>
      </c>
      <c r="D94" s="66">
        <f t="shared" si="107"/>
        <v>0</v>
      </c>
      <c r="E94" s="66">
        <f t="shared" si="107"/>
        <v>0</v>
      </c>
      <c r="F94" s="66">
        <f t="shared" si="107"/>
        <v>0</v>
      </c>
      <c r="G94" s="66">
        <f t="shared" si="107"/>
        <v>0</v>
      </c>
      <c r="H94" s="66">
        <f t="shared" si="107"/>
        <v>0</v>
      </c>
      <c r="I94" s="66">
        <f t="shared" si="107"/>
        <v>0</v>
      </c>
      <c r="J94" s="66">
        <f t="shared" si="107"/>
        <v>0</v>
      </c>
      <c r="K94" s="66">
        <f t="shared" si="107"/>
        <v>0</v>
      </c>
      <c r="L94" s="66">
        <f t="shared" si="107"/>
        <v>0</v>
      </c>
      <c r="M94" s="66">
        <f t="shared" si="107"/>
        <v>0</v>
      </c>
      <c r="N94" s="383">
        <f t="shared" si="107"/>
        <v>0</v>
      </c>
      <c r="O94" s="383">
        <f t="shared" si="107"/>
        <v>0</v>
      </c>
      <c r="P94" s="383">
        <f t="shared" si="107"/>
        <v>0</v>
      </c>
      <c r="Q94" s="383">
        <f t="shared" si="107"/>
        <v>0</v>
      </c>
      <c r="R94" s="383">
        <f t="shared" si="107"/>
        <v>0</v>
      </c>
      <c r="S94" s="383">
        <f t="shared" si="107"/>
        <v>0</v>
      </c>
      <c r="T94" s="383">
        <f t="shared" si="107"/>
        <v>0</v>
      </c>
      <c r="U94" s="441">
        <f t="shared" si="72"/>
        <v>0</v>
      </c>
      <c r="W94" s="660"/>
      <c r="X94" s="445" t="s">
        <v>49</v>
      </c>
      <c r="Y94" s="2">
        <f t="shared" ref="Y94:AP94" si="108">Y12+Y60</f>
        <v>0</v>
      </c>
      <c r="Z94" s="66">
        <f t="shared" si="108"/>
        <v>0</v>
      </c>
      <c r="AA94" s="66">
        <f t="shared" si="108"/>
        <v>0</v>
      </c>
      <c r="AB94" s="66">
        <f t="shared" si="108"/>
        <v>0</v>
      </c>
      <c r="AC94" s="66">
        <f t="shared" si="108"/>
        <v>0</v>
      </c>
      <c r="AD94" s="66">
        <f t="shared" si="108"/>
        <v>0</v>
      </c>
      <c r="AE94" s="66">
        <f t="shared" si="108"/>
        <v>0</v>
      </c>
      <c r="AF94" s="66">
        <f t="shared" si="108"/>
        <v>0</v>
      </c>
      <c r="AG94" s="66">
        <f t="shared" si="108"/>
        <v>0</v>
      </c>
      <c r="AH94" s="66">
        <f t="shared" si="108"/>
        <v>0</v>
      </c>
      <c r="AI94" s="66">
        <f t="shared" si="108"/>
        <v>0</v>
      </c>
      <c r="AJ94" s="383">
        <f t="shared" si="108"/>
        <v>0</v>
      </c>
      <c r="AK94" s="383">
        <f t="shared" si="108"/>
        <v>0</v>
      </c>
      <c r="AL94" s="383">
        <f t="shared" si="108"/>
        <v>0</v>
      </c>
      <c r="AM94" s="383">
        <f t="shared" si="108"/>
        <v>0</v>
      </c>
      <c r="AN94" s="383">
        <f t="shared" si="108"/>
        <v>0</v>
      </c>
      <c r="AO94" s="383">
        <f t="shared" si="108"/>
        <v>0</v>
      </c>
      <c r="AP94" s="383">
        <f t="shared" si="108"/>
        <v>0</v>
      </c>
      <c r="AQ94" s="441">
        <f t="shared" si="74"/>
        <v>0</v>
      </c>
      <c r="AS94" s="660"/>
      <c r="AT94" s="445" t="s">
        <v>49</v>
      </c>
      <c r="AU94" s="2">
        <f t="shared" ref="AU94:BL94" si="109">AU12+AU60</f>
        <v>0</v>
      </c>
      <c r="AV94" s="66">
        <f t="shared" si="109"/>
        <v>0</v>
      </c>
      <c r="AW94" s="66">
        <f t="shared" si="109"/>
        <v>0</v>
      </c>
      <c r="AX94" s="66">
        <f t="shared" si="109"/>
        <v>0</v>
      </c>
      <c r="AY94" s="66">
        <f t="shared" si="109"/>
        <v>0</v>
      </c>
      <c r="AZ94" s="66">
        <f t="shared" si="109"/>
        <v>0</v>
      </c>
      <c r="BA94" s="66">
        <f t="shared" si="109"/>
        <v>0</v>
      </c>
      <c r="BB94" s="66">
        <f t="shared" si="109"/>
        <v>0</v>
      </c>
      <c r="BC94" s="66">
        <f t="shared" si="109"/>
        <v>0</v>
      </c>
      <c r="BD94" s="66">
        <f t="shared" si="109"/>
        <v>0</v>
      </c>
      <c r="BE94" s="66">
        <f t="shared" si="109"/>
        <v>0</v>
      </c>
      <c r="BF94" s="383">
        <f t="shared" si="109"/>
        <v>0</v>
      </c>
      <c r="BG94" s="383">
        <f t="shared" si="109"/>
        <v>0</v>
      </c>
      <c r="BH94" s="383">
        <f t="shared" si="109"/>
        <v>0</v>
      </c>
      <c r="BI94" s="383">
        <f t="shared" si="109"/>
        <v>0</v>
      </c>
      <c r="BJ94" s="383">
        <f t="shared" si="109"/>
        <v>0</v>
      </c>
      <c r="BK94" s="383">
        <f t="shared" si="109"/>
        <v>0</v>
      </c>
      <c r="BL94" s="383">
        <f t="shared" si="109"/>
        <v>0</v>
      </c>
      <c r="BM94" s="441">
        <f t="shared" si="76"/>
        <v>0</v>
      </c>
      <c r="BO94" s="660"/>
      <c r="BP94" s="445" t="s">
        <v>49</v>
      </c>
      <c r="BQ94" s="2">
        <f t="shared" ref="BQ94:CH94" si="110">BQ12+BQ60</f>
        <v>0</v>
      </c>
      <c r="BR94" s="66">
        <f t="shared" si="110"/>
        <v>0</v>
      </c>
      <c r="BS94" s="66">
        <f t="shared" si="110"/>
        <v>0</v>
      </c>
      <c r="BT94" s="66">
        <f t="shared" si="110"/>
        <v>0</v>
      </c>
      <c r="BU94" s="66">
        <f t="shared" si="110"/>
        <v>0</v>
      </c>
      <c r="BV94" s="66">
        <f t="shared" si="110"/>
        <v>0</v>
      </c>
      <c r="BW94" s="66">
        <f t="shared" si="110"/>
        <v>0</v>
      </c>
      <c r="BX94" s="66">
        <f t="shared" si="110"/>
        <v>0</v>
      </c>
      <c r="BY94" s="66">
        <f t="shared" si="110"/>
        <v>0</v>
      </c>
      <c r="BZ94" s="66">
        <f t="shared" si="110"/>
        <v>0</v>
      </c>
      <c r="CA94" s="66">
        <f t="shared" si="110"/>
        <v>0</v>
      </c>
      <c r="CB94" s="383">
        <f t="shared" si="110"/>
        <v>0</v>
      </c>
      <c r="CC94" s="383">
        <f t="shared" si="110"/>
        <v>0</v>
      </c>
      <c r="CD94" s="383">
        <f t="shared" si="110"/>
        <v>0</v>
      </c>
      <c r="CE94" s="383">
        <f t="shared" si="110"/>
        <v>0</v>
      </c>
      <c r="CF94" s="383">
        <f t="shared" si="110"/>
        <v>0</v>
      </c>
      <c r="CG94" s="383">
        <f t="shared" si="110"/>
        <v>0</v>
      </c>
      <c r="CH94" s="383">
        <f t="shared" si="110"/>
        <v>0</v>
      </c>
      <c r="CI94" s="441">
        <f t="shared" si="78"/>
        <v>0</v>
      </c>
    </row>
    <row r="95" spans="1:88" ht="15.95" customHeight="1" x14ac:dyDescent="0.25">
      <c r="A95" s="660"/>
      <c r="B95" s="445" t="s">
        <v>48</v>
      </c>
      <c r="C95" s="2">
        <f t="shared" ref="C95:T95" si="111">C13+C61</f>
        <v>0</v>
      </c>
      <c r="D95" s="66">
        <f t="shared" si="111"/>
        <v>0</v>
      </c>
      <c r="E95" s="66">
        <f t="shared" si="111"/>
        <v>0</v>
      </c>
      <c r="F95" s="66">
        <f t="shared" si="111"/>
        <v>0</v>
      </c>
      <c r="G95" s="66">
        <f t="shared" si="111"/>
        <v>0</v>
      </c>
      <c r="H95" s="66">
        <f t="shared" si="111"/>
        <v>0</v>
      </c>
      <c r="I95" s="66">
        <f t="shared" si="111"/>
        <v>0</v>
      </c>
      <c r="J95" s="66">
        <f t="shared" si="111"/>
        <v>0</v>
      </c>
      <c r="K95" s="66">
        <f t="shared" si="111"/>
        <v>0</v>
      </c>
      <c r="L95" s="66">
        <f t="shared" si="111"/>
        <v>0</v>
      </c>
      <c r="M95" s="66">
        <f t="shared" si="111"/>
        <v>0</v>
      </c>
      <c r="N95" s="383">
        <f t="shared" si="111"/>
        <v>0</v>
      </c>
      <c r="O95" s="383">
        <f t="shared" si="111"/>
        <v>0</v>
      </c>
      <c r="P95" s="383">
        <f t="shared" si="111"/>
        <v>0</v>
      </c>
      <c r="Q95" s="383">
        <f t="shared" si="111"/>
        <v>0</v>
      </c>
      <c r="R95" s="383">
        <f t="shared" si="111"/>
        <v>0</v>
      </c>
      <c r="S95" s="383">
        <f t="shared" si="111"/>
        <v>0</v>
      </c>
      <c r="T95" s="383">
        <f t="shared" si="111"/>
        <v>0</v>
      </c>
      <c r="U95" s="441">
        <f t="shared" si="72"/>
        <v>0</v>
      </c>
      <c r="W95" s="660"/>
      <c r="X95" s="445" t="s">
        <v>48</v>
      </c>
      <c r="Y95" s="2">
        <f t="shared" ref="Y95:AP95" si="112">Y13+Y61</f>
        <v>0</v>
      </c>
      <c r="Z95" s="66">
        <f t="shared" si="112"/>
        <v>0</v>
      </c>
      <c r="AA95" s="66">
        <f t="shared" si="112"/>
        <v>0</v>
      </c>
      <c r="AB95" s="66">
        <f t="shared" si="112"/>
        <v>0</v>
      </c>
      <c r="AC95" s="66">
        <f t="shared" si="112"/>
        <v>0</v>
      </c>
      <c r="AD95" s="66">
        <f t="shared" si="112"/>
        <v>0</v>
      </c>
      <c r="AE95" s="66">
        <f t="shared" si="112"/>
        <v>0</v>
      </c>
      <c r="AF95" s="66">
        <f t="shared" si="112"/>
        <v>0</v>
      </c>
      <c r="AG95" s="66">
        <f t="shared" si="112"/>
        <v>0</v>
      </c>
      <c r="AH95" s="66">
        <f t="shared" si="112"/>
        <v>0</v>
      </c>
      <c r="AI95" s="66">
        <f t="shared" si="112"/>
        <v>0</v>
      </c>
      <c r="AJ95" s="383">
        <f t="shared" si="112"/>
        <v>0</v>
      </c>
      <c r="AK95" s="383">
        <f t="shared" si="112"/>
        <v>0</v>
      </c>
      <c r="AL95" s="383">
        <f t="shared" si="112"/>
        <v>0</v>
      </c>
      <c r="AM95" s="383">
        <f t="shared" si="112"/>
        <v>0</v>
      </c>
      <c r="AN95" s="383">
        <f t="shared" si="112"/>
        <v>0</v>
      </c>
      <c r="AO95" s="383">
        <f t="shared" si="112"/>
        <v>0</v>
      </c>
      <c r="AP95" s="383">
        <f t="shared" si="112"/>
        <v>0</v>
      </c>
      <c r="AQ95" s="441">
        <f t="shared" si="74"/>
        <v>0</v>
      </c>
      <c r="AS95" s="660"/>
      <c r="AT95" s="445" t="s">
        <v>48</v>
      </c>
      <c r="AU95" s="2">
        <f t="shared" ref="AU95:BL95" si="113">AU13+AU61</f>
        <v>0</v>
      </c>
      <c r="AV95" s="66">
        <f t="shared" si="113"/>
        <v>0</v>
      </c>
      <c r="AW95" s="66">
        <f t="shared" si="113"/>
        <v>0</v>
      </c>
      <c r="AX95" s="66">
        <f t="shared" si="113"/>
        <v>0</v>
      </c>
      <c r="AY95" s="66">
        <f t="shared" si="113"/>
        <v>0</v>
      </c>
      <c r="AZ95" s="66">
        <f t="shared" si="113"/>
        <v>0</v>
      </c>
      <c r="BA95" s="66">
        <f t="shared" si="113"/>
        <v>0</v>
      </c>
      <c r="BB95" s="66">
        <f t="shared" si="113"/>
        <v>0</v>
      </c>
      <c r="BC95" s="66">
        <f t="shared" si="113"/>
        <v>0</v>
      </c>
      <c r="BD95" s="66">
        <f t="shared" si="113"/>
        <v>0</v>
      </c>
      <c r="BE95" s="66">
        <f t="shared" si="113"/>
        <v>0</v>
      </c>
      <c r="BF95" s="383">
        <f t="shared" si="113"/>
        <v>0</v>
      </c>
      <c r="BG95" s="383">
        <f t="shared" si="113"/>
        <v>0</v>
      </c>
      <c r="BH95" s="383">
        <f t="shared" si="113"/>
        <v>0</v>
      </c>
      <c r="BI95" s="383">
        <f t="shared" si="113"/>
        <v>0</v>
      </c>
      <c r="BJ95" s="383">
        <f t="shared" si="113"/>
        <v>0</v>
      </c>
      <c r="BK95" s="383">
        <f t="shared" si="113"/>
        <v>0</v>
      </c>
      <c r="BL95" s="383">
        <f t="shared" si="113"/>
        <v>0</v>
      </c>
      <c r="BM95" s="441">
        <f t="shared" si="76"/>
        <v>0</v>
      </c>
      <c r="BO95" s="660"/>
      <c r="BP95" s="445" t="s">
        <v>48</v>
      </c>
      <c r="BQ95" s="2">
        <f t="shared" ref="BQ95:CH95" si="114">BQ13+BQ61</f>
        <v>0</v>
      </c>
      <c r="BR95" s="66">
        <f t="shared" si="114"/>
        <v>0</v>
      </c>
      <c r="BS95" s="66">
        <f t="shared" si="114"/>
        <v>0</v>
      </c>
      <c r="BT95" s="66">
        <f t="shared" si="114"/>
        <v>0</v>
      </c>
      <c r="BU95" s="66">
        <f t="shared" si="114"/>
        <v>0</v>
      </c>
      <c r="BV95" s="66">
        <f t="shared" si="114"/>
        <v>0</v>
      </c>
      <c r="BW95" s="66">
        <f t="shared" si="114"/>
        <v>0</v>
      </c>
      <c r="BX95" s="66">
        <f t="shared" si="114"/>
        <v>0</v>
      </c>
      <c r="BY95" s="66">
        <f t="shared" si="114"/>
        <v>0</v>
      </c>
      <c r="BZ95" s="66">
        <f t="shared" si="114"/>
        <v>0</v>
      </c>
      <c r="CA95" s="66">
        <f t="shared" si="114"/>
        <v>0</v>
      </c>
      <c r="CB95" s="383">
        <f t="shared" si="114"/>
        <v>0</v>
      </c>
      <c r="CC95" s="383">
        <f t="shared" si="114"/>
        <v>0</v>
      </c>
      <c r="CD95" s="383">
        <f t="shared" si="114"/>
        <v>0</v>
      </c>
      <c r="CE95" s="383">
        <f t="shared" si="114"/>
        <v>0</v>
      </c>
      <c r="CF95" s="383">
        <f t="shared" si="114"/>
        <v>0</v>
      </c>
      <c r="CG95" s="383">
        <f t="shared" si="114"/>
        <v>0</v>
      </c>
      <c r="CH95" s="383">
        <f t="shared" si="114"/>
        <v>0</v>
      </c>
      <c r="CI95" s="441">
        <f t="shared" si="78"/>
        <v>0</v>
      </c>
    </row>
    <row r="96" spans="1:88" ht="15.95" customHeight="1" x14ac:dyDescent="0.25">
      <c r="A96" s="660"/>
      <c r="B96" s="445" t="s">
        <v>47</v>
      </c>
      <c r="C96" s="2">
        <f t="shared" ref="C96:T96" si="115">C14+C62</f>
        <v>0</v>
      </c>
      <c r="D96" s="66">
        <f t="shared" si="115"/>
        <v>0</v>
      </c>
      <c r="E96" s="66">
        <f t="shared" si="115"/>
        <v>0</v>
      </c>
      <c r="F96" s="66">
        <f t="shared" si="115"/>
        <v>0</v>
      </c>
      <c r="G96" s="66">
        <f t="shared" si="115"/>
        <v>0</v>
      </c>
      <c r="H96" s="66">
        <f t="shared" si="115"/>
        <v>0</v>
      </c>
      <c r="I96" s="66">
        <f t="shared" si="115"/>
        <v>0</v>
      </c>
      <c r="J96" s="66">
        <f t="shared" si="115"/>
        <v>0</v>
      </c>
      <c r="K96" s="66">
        <f t="shared" si="115"/>
        <v>0</v>
      </c>
      <c r="L96" s="66">
        <f t="shared" si="115"/>
        <v>0</v>
      </c>
      <c r="M96" s="66">
        <f t="shared" si="115"/>
        <v>0</v>
      </c>
      <c r="N96" s="383">
        <f t="shared" si="115"/>
        <v>0</v>
      </c>
      <c r="O96" s="383">
        <f t="shared" si="115"/>
        <v>0</v>
      </c>
      <c r="P96" s="383">
        <f t="shared" si="115"/>
        <v>0</v>
      </c>
      <c r="Q96" s="383">
        <f t="shared" si="115"/>
        <v>0</v>
      </c>
      <c r="R96" s="383">
        <f t="shared" si="115"/>
        <v>0</v>
      </c>
      <c r="S96" s="383">
        <f t="shared" si="115"/>
        <v>0</v>
      </c>
      <c r="T96" s="383">
        <f t="shared" si="115"/>
        <v>0</v>
      </c>
      <c r="U96" s="441">
        <f t="shared" si="72"/>
        <v>0</v>
      </c>
      <c r="W96" s="660"/>
      <c r="X96" s="445" t="s">
        <v>47</v>
      </c>
      <c r="Y96" s="2">
        <f t="shared" ref="Y96:AP96" si="116">Y14+Y62</f>
        <v>0</v>
      </c>
      <c r="Z96" s="66">
        <f t="shared" si="116"/>
        <v>0</v>
      </c>
      <c r="AA96" s="66">
        <f t="shared" si="116"/>
        <v>0</v>
      </c>
      <c r="AB96" s="66">
        <f t="shared" si="116"/>
        <v>0</v>
      </c>
      <c r="AC96" s="66">
        <f t="shared" si="116"/>
        <v>0</v>
      </c>
      <c r="AD96" s="66">
        <f t="shared" si="116"/>
        <v>0</v>
      </c>
      <c r="AE96" s="66">
        <f t="shared" si="116"/>
        <v>0</v>
      </c>
      <c r="AF96" s="66">
        <f t="shared" si="116"/>
        <v>0</v>
      </c>
      <c r="AG96" s="66">
        <f t="shared" si="116"/>
        <v>0</v>
      </c>
      <c r="AH96" s="66">
        <f t="shared" si="116"/>
        <v>0</v>
      </c>
      <c r="AI96" s="66">
        <f t="shared" si="116"/>
        <v>0</v>
      </c>
      <c r="AJ96" s="383">
        <f t="shared" si="116"/>
        <v>0</v>
      </c>
      <c r="AK96" s="383">
        <f t="shared" si="116"/>
        <v>0</v>
      </c>
      <c r="AL96" s="383">
        <f t="shared" si="116"/>
        <v>0</v>
      </c>
      <c r="AM96" s="383">
        <f t="shared" si="116"/>
        <v>0</v>
      </c>
      <c r="AN96" s="383">
        <f t="shared" si="116"/>
        <v>0</v>
      </c>
      <c r="AO96" s="383">
        <f t="shared" si="116"/>
        <v>0</v>
      </c>
      <c r="AP96" s="383">
        <f t="shared" si="116"/>
        <v>0</v>
      </c>
      <c r="AQ96" s="441">
        <f t="shared" si="74"/>
        <v>0</v>
      </c>
      <c r="AS96" s="660"/>
      <c r="AT96" s="445" t="s">
        <v>47</v>
      </c>
      <c r="AU96" s="2">
        <f t="shared" ref="AU96:BL96" si="117">AU14+AU62</f>
        <v>0</v>
      </c>
      <c r="AV96" s="66">
        <f t="shared" si="117"/>
        <v>0</v>
      </c>
      <c r="AW96" s="66">
        <f t="shared" si="117"/>
        <v>0</v>
      </c>
      <c r="AX96" s="66">
        <f t="shared" si="117"/>
        <v>0</v>
      </c>
      <c r="AY96" s="66">
        <f t="shared" si="117"/>
        <v>0</v>
      </c>
      <c r="AZ96" s="66">
        <f t="shared" si="117"/>
        <v>0</v>
      </c>
      <c r="BA96" s="66">
        <f t="shared" si="117"/>
        <v>0</v>
      </c>
      <c r="BB96" s="66">
        <f t="shared" si="117"/>
        <v>0</v>
      </c>
      <c r="BC96" s="66">
        <f t="shared" si="117"/>
        <v>0</v>
      </c>
      <c r="BD96" s="66">
        <f t="shared" si="117"/>
        <v>0</v>
      </c>
      <c r="BE96" s="66">
        <f t="shared" si="117"/>
        <v>0</v>
      </c>
      <c r="BF96" s="383">
        <f t="shared" si="117"/>
        <v>0</v>
      </c>
      <c r="BG96" s="383">
        <f t="shared" si="117"/>
        <v>0</v>
      </c>
      <c r="BH96" s="383">
        <f t="shared" si="117"/>
        <v>0</v>
      </c>
      <c r="BI96" s="383">
        <f t="shared" si="117"/>
        <v>0</v>
      </c>
      <c r="BJ96" s="383">
        <f t="shared" si="117"/>
        <v>0</v>
      </c>
      <c r="BK96" s="383">
        <f t="shared" si="117"/>
        <v>0</v>
      </c>
      <c r="BL96" s="383">
        <f t="shared" si="117"/>
        <v>0</v>
      </c>
      <c r="BM96" s="441">
        <f t="shared" si="76"/>
        <v>0</v>
      </c>
      <c r="BO96" s="660"/>
      <c r="BP96" s="445" t="s">
        <v>47</v>
      </c>
      <c r="BQ96" s="2">
        <f t="shared" ref="BQ96:CH96" si="118">BQ14+BQ62</f>
        <v>0</v>
      </c>
      <c r="BR96" s="66">
        <f t="shared" si="118"/>
        <v>0</v>
      </c>
      <c r="BS96" s="66">
        <f t="shared" si="118"/>
        <v>0</v>
      </c>
      <c r="BT96" s="66">
        <f t="shared" si="118"/>
        <v>0</v>
      </c>
      <c r="BU96" s="66">
        <f t="shared" si="118"/>
        <v>0</v>
      </c>
      <c r="BV96" s="66">
        <f t="shared" si="118"/>
        <v>0</v>
      </c>
      <c r="BW96" s="66">
        <f t="shared" si="118"/>
        <v>0</v>
      </c>
      <c r="BX96" s="66">
        <f t="shared" si="118"/>
        <v>0</v>
      </c>
      <c r="BY96" s="66">
        <f t="shared" si="118"/>
        <v>0</v>
      </c>
      <c r="BZ96" s="66">
        <f t="shared" si="118"/>
        <v>0</v>
      </c>
      <c r="CA96" s="66">
        <f t="shared" si="118"/>
        <v>0</v>
      </c>
      <c r="CB96" s="383">
        <f t="shared" si="118"/>
        <v>0</v>
      </c>
      <c r="CC96" s="383">
        <f t="shared" si="118"/>
        <v>0</v>
      </c>
      <c r="CD96" s="383">
        <f t="shared" si="118"/>
        <v>0</v>
      </c>
      <c r="CE96" s="383">
        <f t="shared" si="118"/>
        <v>0</v>
      </c>
      <c r="CF96" s="383">
        <f t="shared" si="118"/>
        <v>0</v>
      </c>
      <c r="CG96" s="383">
        <f t="shared" si="118"/>
        <v>0</v>
      </c>
      <c r="CH96" s="383">
        <f t="shared" si="118"/>
        <v>0</v>
      </c>
      <c r="CI96" s="441">
        <f t="shared" si="78"/>
        <v>0</v>
      </c>
    </row>
    <row r="97" spans="1:88" ht="15.95" customHeight="1" x14ac:dyDescent="0.25">
      <c r="A97" s="660"/>
      <c r="B97" s="445" t="s">
        <v>46</v>
      </c>
      <c r="C97" s="2">
        <f t="shared" ref="C97:T97" si="119">C15+C63</f>
        <v>0</v>
      </c>
      <c r="D97" s="66">
        <f t="shared" si="119"/>
        <v>0</v>
      </c>
      <c r="E97" s="66">
        <f t="shared" si="119"/>
        <v>0</v>
      </c>
      <c r="F97" s="66">
        <f t="shared" si="119"/>
        <v>0</v>
      </c>
      <c r="G97" s="66">
        <f t="shared" si="119"/>
        <v>0</v>
      </c>
      <c r="H97" s="66">
        <f t="shared" si="119"/>
        <v>0</v>
      </c>
      <c r="I97" s="66">
        <f t="shared" si="119"/>
        <v>0</v>
      </c>
      <c r="J97" s="66">
        <f t="shared" si="119"/>
        <v>0</v>
      </c>
      <c r="K97" s="66">
        <f t="shared" si="119"/>
        <v>0</v>
      </c>
      <c r="L97" s="66">
        <f t="shared" si="119"/>
        <v>0</v>
      </c>
      <c r="M97" s="66">
        <f t="shared" si="119"/>
        <v>0</v>
      </c>
      <c r="N97" s="383">
        <f t="shared" si="119"/>
        <v>0</v>
      </c>
      <c r="O97" s="383">
        <f t="shared" si="119"/>
        <v>0</v>
      </c>
      <c r="P97" s="383">
        <f t="shared" si="119"/>
        <v>0</v>
      </c>
      <c r="Q97" s="383">
        <f t="shared" si="119"/>
        <v>0</v>
      </c>
      <c r="R97" s="383">
        <f t="shared" si="119"/>
        <v>0</v>
      </c>
      <c r="S97" s="383">
        <f t="shared" si="119"/>
        <v>0</v>
      </c>
      <c r="T97" s="383">
        <f t="shared" si="119"/>
        <v>0</v>
      </c>
      <c r="U97" s="441">
        <f t="shared" si="72"/>
        <v>0</v>
      </c>
      <c r="W97" s="660"/>
      <c r="X97" s="445" t="s">
        <v>46</v>
      </c>
      <c r="Y97" s="2">
        <f t="shared" ref="Y97:AP97" si="120">Y15+Y63</f>
        <v>0</v>
      </c>
      <c r="Z97" s="66">
        <f t="shared" si="120"/>
        <v>0</v>
      </c>
      <c r="AA97" s="66">
        <f t="shared" si="120"/>
        <v>0</v>
      </c>
      <c r="AB97" s="66">
        <f t="shared" si="120"/>
        <v>0</v>
      </c>
      <c r="AC97" s="66">
        <f t="shared" si="120"/>
        <v>0</v>
      </c>
      <c r="AD97" s="66">
        <f t="shared" si="120"/>
        <v>0</v>
      </c>
      <c r="AE97" s="66">
        <f t="shared" si="120"/>
        <v>0</v>
      </c>
      <c r="AF97" s="66">
        <f t="shared" si="120"/>
        <v>0</v>
      </c>
      <c r="AG97" s="66">
        <f t="shared" si="120"/>
        <v>0</v>
      </c>
      <c r="AH97" s="66">
        <f t="shared" si="120"/>
        <v>0</v>
      </c>
      <c r="AI97" s="66">
        <f t="shared" si="120"/>
        <v>0</v>
      </c>
      <c r="AJ97" s="383">
        <f t="shared" si="120"/>
        <v>0</v>
      </c>
      <c r="AK97" s="383">
        <f t="shared" si="120"/>
        <v>0</v>
      </c>
      <c r="AL97" s="383">
        <f t="shared" si="120"/>
        <v>0</v>
      </c>
      <c r="AM97" s="383">
        <f t="shared" si="120"/>
        <v>0</v>
      </c>
      <c r="AN97" s="383">
        <f t="shared" si="120"/>
        <v>0</v>
      </c>
      <c r="AO97" s="383">
        <f t="shared" si="120"/>
        <v>0</v>
      </c>
      <c r="AP97" s="383">
        <f t="shared" si="120"/>
        <v>0</v>
      </c>
      <c r="AQ97" s="441">
        <f t="shared" si="74"/>
        <v>0</v>
      </c>
      <c r="AS97" s="660"/>
      <c r="AT97" s="445" t="s">
        <v>46</v>
      </c>
      <c r="AU97" s="2">
        <f t="shared" ref="AU97:BL97" si="121">AU15+AU63</f>
        <v>0</v>
      </c>
      <c r="AV97" s="66">
        <f t="shared" si="121"/>
        <v>0</v>
      </c>
      <c r="AW97" s="66">
        <f t="shared" si="121"/>
        <v>0</v>
      </c>
      <c r="AX97" s="66">
        <f t="shared" si="121"/>
        <v>0</v>
      </c>
      <c r="AY97" s="66">
        <f t="shared" si="121"/>
        <v>0</v>
      </c>
      <c r="AZ97" s="66">
        <f t="shared" si="121"/>
        <v>0</v>
      </c>
      <c r="BA97" s="66">
        <f t="shared" si="121"/>
        <v>0</v>
      </c>
      <c r="BB97" s="66">
        <f t="shared" si="121"/>
        <v>0</v>
      </c>
      <c r="BC97" s="66">
        <f t="shared" si="121"/>
        <v>0</v>
      </c>
      <c r="BD97" s="66">
        <f t="shared" si="121"/>
        <v>0</v>
      </c>
      <c r="BE97" s="66">
        <f t="shared" si="121"/>
        <v>0</v>
      </c>
      <c r="BF97" s="383">
        <f t="shared" si="121"/>
        <v>0</v>
      </c>
      <c r="BG97" s="383">
        <f t="shared" si="121"/>
        <v>0</v>
      </c>
      <c r="BH97" s="383">
        <f t="shared" si="121"/>
        <v>0</v>
      </c>
      <c r="BI97" s="383">
        <f t="shared" si="121"/>
        <v>0</v>
      </c>
      <c r="BJ97" s="383">
        <f t="shared" si="121"/>
        <v>0</v>
      </c>
      <c r="BK97" s="383">
        <f t="shared" si="121"/>
        <v>0</v>
      </c>
      <c r="BL97" s="383">
        <f t="shared" si="121"/>
        <v>0</v>
      </c>
      <c r="BM97" s="441">
        <f t="shared" si="76"/>
        <v>0</v>
      </c>
      <c r="BO97" s="660"/>
      <c r="BP97" s="445" t="s">
        <v>46</v>
      </c>
      <c r="BQ97" s="2">
        <f t="shared" ref="BQ97:CH97" si="122">BQ15+BQ63</f>
        <v>0</v>
      </c>
      <c r="BR97" s="66">
        <f t="shared" si="122"/>
        <v>0</v>
      </c>
      <c r="BS97" s="66">
        <f t="shared" si="122"/>
        <v>0</v>
      </c>
      <c r="BT97" s="66">
        <f t="shared" si="122"/>
        <v>0</v>
      </c>
      <c r="BU97" s="66">
        <f t="shared" si="122"/>
        <v>0</v>
      </c>
      <c r="BV97" s="66">
        <f t="shared" si="122"/>
        <v>0</v>
      </c>
      <c r="BW97" s="66">
        <f t="shared" si="122"/>
        <v>0</v>
      </c>
      <c r="BX97" s="66">
        <f t="shared" si="122"/>
        <v>0</v>
      </c>
      <c r="BY97" s="66">
        <f t="shared" si="122"/>
        <v>0</v>
      </c>
      <c r="BZ97" s="66">
        <f t="shared" si="122"/>
        <v>0</v>
      </c>
      <c r="CA97" s="66">
        <f t="shared" si="122"/>
        <v>0</v>
      </c>
      <c r="CB97" s="383">
        <f t="shared" si="122"/>
        <v>0</v>
      </c>
      <c r="CC97" s="383">
        <f t="shared" si="122"/>
        <v>0</v>
      </c>
      <c r="CD97" s="383">
        <f t="shared" si="122"/>
        <v>0</v>
      </c>
      <c r="CE97" s="383">
        <f t="shared" si="122"/>
        <v>0</v>
      </c>
      <c r="CF97" s="383">
        <f t="shared" si="122"/>
        <v>0</v>
      </c>
      <c r="CG97" s="383">
        <f t="shared" si="122"/>
        <v>0</v>
      </c>
      <c r="CH97" s="383">
        <f t="shared" si="122"/>
        <v>0</v>
      </c>
      <c r="CI97" s="441">
        <f t="shared" si="78"/>
        <v>0</v>
      </c>
    </row>
    <row r="98" spans="1:88" ht="15.95" customHeight="1" thickBot="1" x14ac:dyDescent="0.3">
      <c r="A98" s="661"/>
      <c r="B98" s="445" t="s">
        <v>45</v>
      </c>
      <c r="C98" s="2">
        <f t="shared" ref="C98:T98" si="123">C16+C64</f>
        <v>0</v>
      </c>
      <c r="D98" s="66">
        <f t="shared" si="123"/>
        <v>0</v>
      </c>
      <c r="E98" s="66">
        <f t="shared" si="123"/>
        <v>0</v>
      </c>
      <c r="F98" s="66">
        <f t="shared" si="123"/>
        <v>0</v>
      </c>
      <c r="G98" s="66">
        <f t="shared" si="123"/>
        <v>0</v>
      </c>
      <c r="H98" s="66">
        <f t="shared" si="123"/>
        <v>0</v>
      </c>
      <c r="I98" s="66">
        <f t="shared" si="123"/>
        <v>0</v>
      </c>
      <c r="J98" s="66">
        <f t="shared" si="123"/>
        <v>0</v>
      </c>
      <c r="K98" s="66">
        <f t="shared" si="123"/>
        <v>0</v>
      </c>
      <c r="L98" s="66">
        <f t="shared" si="123"/>
        <v>0</v>
      </c>
      <c r="M98" s="66">
        <f t="shared" si="123"/>
        <v>0</v>
      </c>
      <c r="N98" s="383">
        <f t="shared" si="123"/>
        <v>0</v>
      </c>
      <c r="O98" s="383">
        <f t="shared" si="123"/>
        <v>0</v>
      </c>
      <c r="P98" s="383">
        <f t="shared" si="123"/>
        <v>0</v>
      </c>
      <c r="Q98" s="383">
        <f t="shared" si="123"/>
        <v>0</v>
      </c>
      <c r="R98" s="383">
        <f t="shared" si="123"/>
        <v>0</v>
      </c>
      <c r="S98" s="383">
        <f t="shared" si="123"/>
        <v>0</v>
      </c>
      <c r="T98" s="383">
        <f t="shared" si="123"/>
        <v>0</v>
      </c>
      <c r="U98" s="441">
        <f t="shared" si="72"/>
        <v>0</v>
      </c>
      <c r="V98" s="407">
        <f>SUM(U86:U98)</f>
        <v>87263.339919304199</v>
      </c>
      <c r="W98" s="661"/>
      <c r="X98" s="445" t="s">
        <v>45</v>
      </c>
      <c r="Y98" s="2">
        <f t="shared" ref="Y98:AP98" si="124">Y16+Y64</f>
        <v>0</v>
      </c>
      <c r="Z98" s="66">
        <f t="shared" si="124"/>
        <v>0</v>
      </c>
      <c r="AA98" s="66">
        <f t="shared" si="124"/>
        <v>0</v>
      </c>
      <c r="AB98" s="66">
        <f t="shared" si="124"/>
        <v>0</v>
      </c>
      <c r="AC98" s="66">
        <f t="shared" si="124"/>
        <v>0</v>
      </c>
      <c r="AD98" s="66">
        <f t="shared" si="124"/>
        <v>0</v>
      </c>
      <c r="AE98" s="66">
        <f t="shared" si="124"/>
        <v>0</v>
      </c>
      <c r="AF98" s="66">
        <f t="shared" si="124"/>
        <v>0</v>
      </c>
      <c r="AG98" s="66">
        <f t="shared" si="124"/>
        <v>0</v>
      </c>
      <c r="AH98" s="66">
        <f t="shared" si="124"/>
        <v>0</v>
      </c>
      <c r="AI98" s="66">
        <f t="shared" si="124"/>
        <v>0</v>
      </c>
      <c r="AJ98" s="383">
        <f t="shared" si="124"/>
        <v>0</v>
      </c>
      <c r="AK98" s="383">
        <f t="shared" si="124"/>
        <v>0</v>
      </c>
      <c r="AL98" s="383">
        <f t="shared" si="124"/>
        <v>0</v>
      </c>
      <c r="AM98" s="383">
        <f t="shared" si="124"/>
        <v>0</v>
      </c>
      <c r="AN98" s="383">
        <f t="shared" si="124"/>
        <v>0</v>
      </c>
      <c r="AO98" s="383">
        <f t="shared" si="124"/>
        <v>0</v>
      </c>
      <c r="AP98" s="383">
        <f t="shared" si="124"/>
        <v>0</v>
      </c>
      <c r="AQ98" s="441">
        <f t="shared" si="74"/>
        <v>0</v>
      </c>
      <c r="AR98" s="407">
        <f>SUM(AQ86:AQ98)</f>
        <v>6021240.7175228968</v>
      </c>
      <c r="AS98" s="661"/>
      <c r="AT98" s="445" t="s">
        <v>45</v>
      </c>
      <c r="AU98" s="2">
        <f t="shared" ref="AU98:BL98" si="125">AU16+AU64</f>
        <v>0</v>
      </c>
      <c r="AV98" s="66">
        <f t="shared" si="125"/>
        <v>0</v>
      </c>
      <c r="AW98" s="66">
        <f t="shared" si="125"/>
        <v>0</v>
      </c>
      <c r="AX98" s="66">
        <f t="shared" si="125"/>
        <v>0</v>
      </c>
      <c r="AY98" s="66">
        <f t="shared" si="125"/>
        <v>0</v>
      </c>
      <c r="AZ98" s="66">
        <f t="shared" si="125"/>
        <v>0</v>
      </c>
      <c r="BA98" s="66">
        <f t="shared" si="125"/>
        <v>0</v>
      </c>
      <c r="BB98" s="66">
        <f t="shared" si="125"/>
        <v>0</v>
      </c>
      <c r="BC98" s="66">
        <f t="shared" si="125"/>
        <v>0</v>
      </c>
      <c r="BD98" s="66">
        <f t="shared" si="125"/>
        <v>0</v>
      </c>
      <c r="BE98" s="66">
        <f t="shared" si="125"/>
        <v>0</v>
      </c>
      <c r="BF98" s="383">
        <f t="shared" si="125"/>
        <v>0</v>
      </c>
      <c r="BG98" s="383">
        <f t="shared" si="125"/>
        <v>0</v>
      </c>
      <c r="BH98" s="383">
        <f t="shared" si="125"/>
        <v>0</v>
      </c>
      <c r="BI98" s="383">
        <f t="shared" si="125"/>
        <v>0</v>
      </c>
      <c r="BJ98" s="383">
        <f t="shared" si="125"/>
        <v>0</v>
      </c>
      <c r="BK98" s="383">
        <f t="shared" si="125"/>
        <v>0</v>
      </c>
      <c r="BL98" s="383">
        <f t="shared" si="125"/>
        <v>0</v>
      </c>
      <c r="BM98" s="441">
        <f t="shared" si="76"/>
        <v>0</v>
      </c>
      <c r="BN98" s="407">
        <f>SUM(BM86:BM98)</f>
        <v>380502.35255779966</v>
      </c>
      <c r="BO98" s="661"/>
      <c r="BP98" s="445" t="s">
        <v>45</v>
      </c>
      <c r="BQ98" s="2">
        <f t="shared" ref="BQ98:CH98" si="126">BQ16+BQ64</f>
        <v>0</v>
      </c>
      <c r="BR98" s="66">
        <f t="shared" si="126"/>
        <v>0</v>
      </c>
      <c r="BS98" s="66">
        <f t="shared" si="126"/>
        <v>0</v>
      </c>
      <c r="BT98" s="66">
        <f t="shared" si="126"/>
        <v>0</v>
      </c>
      <c r="BU98" s="66">
        <f t="shared" si="126"/>
        <v>0</v>
      </c>
      <c r="BV98" s="66">
        <f t="shared" si="126"/>
        <v>0</v>
      </c>
      <c r="BW98" s="66">
        <f t="shared" si="126"/>
        <v>0</v>
      </c>
      <c r="BX98" s="66">
        <f t="shared" si="126"/>
        <v>0</v>
      </c>
      <c r="BY98" s="66">
        <f t="shared" si="126"/>
        <v>0</v>
      </c>
      <c r="BZ98" s="66">
        <f t="shared" si="126"/>
        <v>0</v>
      </c>
      <c r="CA98" s="66">
        <f t="shared" si="126"/>
        <v>0</v>
      </c>
      <c r="CB98" s="383">
        <f t="shared" si="126"/>
        <v>0</v>
      </c>
      <c r="CC98" s="383">
        <f t="shared" si="126"/>
        <v>0</v>
      </c>
      <c r="CD98" s="383">
        <f t="shared" si="126"/>
        <v>0</v>
      </c>
      <c r="CE98" s="383">
        <f t="shared" si="126"/>
        <v>0</v>
      </c>
      <c r="CF98" s="383">
        <f t="shared" si="126"/>
        <v>0</v>
      </c>
      <c r="CG98" s="383">
        <f t="shared" si="126"/>
        <v>0</v>
      </c>
      <c r="CH98" s="383">
        <f t="shared" si="126"/>
        <v>0</v>
      </c>
      <c r="CI98" s="441">
        <f t="shared" si="78"/>
        <v>0</v>
      </c>
      <c r="CJ98" s="407">
        <f>SUM(CI86:CI98)</f>
        <v>0</v>
      </c>
    </row>
    <row r="99" spans="1:88" ht="15.95" customHeight="1" thickBot="1" x14ac:dyDescent="0.3">
      <c r="B99" s="49" t="s">
        <v>41</v>
      </c>
      <c r="C99" s="164">
        <f>SUM(C86:C98)</f>
        <v>0</v>
      </c>
      <c r="D99" s="164">
        <f t="shared" ref="D99:T99" si="127">SUM(D86:D98)</f>
        <v>0</v>
      </c>
      <c r="E99" s="164">
        <f t="shared" si="127"/>
        <v>0</v>
      </c>
      <c r="F99" s="164">
        <f t="shared" si="127"/>
        <v>29098.97</v>
      </c>
      <c r="G99" s="164">
        <f t="shared" si="127"/>
        <v>35230</v>
      </c>
      <c r="H99" s="164">
        <f t="shared" si="127"/>
        <v>0</v>
      </c>
      <c r="I99" s="164">
        <f t="shared" si="127"/>
        <v>2635</v>
      </c>
      <c r="J99" s="164">
        <f t="shared" si="127"/>
        <v>0</v>
      </c>
      <c r="K99" s="164">
        <f t="shared" si="127"/>
        <v>0</v>
      </c>
      <c r="L99" s="164">
        <f t="shared" si="127"/>
        <v>0</v>
      </c>
      <c r="M99" s="164">
        <f t="shared" si="127"/>
        <v>0</v>
      </c>
      <c r="N99" s="394">
        <f t="shared" si="127"/>
        <v>20299.369919304198</v>
      </c>
      <c r="O99" s="394">
        <f t="shared" si="127"/>
        <v>0</v>
      </c>
      <c r="P99" s="394">
        <f t="shared" si="127"/>
        <v>0</v>
      </c>
      <c r="Q99" s="394">
        <f t="shared" si="127"/>
        <v>0</v>
      </c>
      <c r="R99" s="394">
        <f t="shared" si="127"/>
        <v>0</v>
      </c>
      <c r="S99" s="394">
        <f t="shared" si="127"/>
        <v>0</v>
      </c>
      <c r="T99" s="394">
        <f t="shared" si="127"/>
        <v>0</v>
      </c>
      <c r="U99" s="442">
        <f t="shared" si="72"/>
        <v>87263.339919304199</v>
      </c>
      <c r="V99" s="396" t="str">
        <f>IF(U99=V98,"ok","ERROR")</f>
        <v>ok</v>
      </c>
      <c r="W99" s="55"/>
      <c r="X99" s="49" t="s">
        <v>41</v>
      </c>
      <c r="Y99" s="164">
        <f>SUM(Y86:Y98)</f>
        <v>0</v>
      </c>
      <c r="Z99" s="164">
        <f t="shared" ref="Z99:AP99" si="128">SUM(Z86:Z98)</f>
        <v>0</v>
      </c>
      <c r="AA99" s="164">
        <f t="shared" si="128"/>
        <v>0</v>
      </c>
      <c r="AB99" s="164">
        <f t="shared" si="128"/>
        <v>0</v>
      </c>
      <c r="AC99" s="164">
        <f t="shared" si="128"/>
        <v>1358822</v>
      </c>
      <c r="AD99" s="164">
        <f t="shared" si="128"/>
        <v>1915541</v>
      </c>
      <c r="AE99" s="164">
        <f t="shared" si="128"/>
        <v>461750</v>
      </c>
      <c r="AF99" s="164">
        <f t="shared" si="128"/>
        <v>204960.44</v>
      </c>
      <c r="AG99" s="164">
        <f t="shared" si="128"/>
        <v>0</v>
      </c>
      <c r="AH99" s="164">
        <f t="shared" si="128"/>
        <v>0</v>
      </c>
      <c r="AI99" s="164">
        <f t="shared" si="128"/>
        <v>0</v>
      </c>
      <c r="AJ99" s="394">
        <f t="shared" si="128"/>
        <v>2080167.2775228962</v>
      </c>
      <c r="AK99" s="394">
        <f t="shared" si="128"/>
        <v>0</v>
      </c>
      <c r="AL99" s="394">
        <f t="shared" si="128"/>
        <v>0</v>
      </c>
      <c r="AM99" s="394">
        <f t="shared" si="128"/>
        <v>0</v>
      </c>
      <c r="AN99" s="394">
        <f t="shared" si="128"/>
        <v>0</v>
      </c>
      <c r="AO99" s="394">
        <f t="shared" si="128"/>
        <v>0</v>
      </c>
      <c r="AP99" s="394">
        <f t="shared" si="128"/>
        <v>0</v>
      </c>
      <c r="AQ99" s="442">
        <f t="shared" si="74"/>
        <v>6021240.7175228959</v>
      </c>
      <c r="AR99" s="396" t="str">
        <f>IF(AQ99=AR98,"ok","ERROR")</f>
        <v>ok</v>
      </c>
      <c r="AS99" s="55"/>
      <c r="AT99" s="49" t="s">
        <v>41</v>
      </c>
      <c r="AU99" s="164">
        <f>SUM(AU86:AU98)</f>
        <v>0</v>
      </c>
      <c r="AV99" s="164">
        <f t="shared" ref="AV99:BL99" si="129">SUM(AV86:AV98)</f>
        <v>0</v>
      </c>
      <c r="AW99" s="164">
        <f t="shared" si="129"/>
        <v>0</v>
      </c>
      <c r="AX99" s="164">
        <f t="shared" si="129"/>
        <v>0</v>
      </c>
      <c r="AY99" s="164">
        <f t="shared" si="129"/>
        <v>0</v>
      </c>
      <c r="AZ99" s="164">
        <f t="shared" si="129"/>
        <v>0</v>
      </c>
      <c r="BA99" s="164">
        <f t="shared" si="129"/>
        <v>0</v>
      </c>
      <c r="BB99" s="164">
        <f t="shared" si="129"/>
        <v>136705</v>
      </c>
      <c r="BC99" s="164">
        <f t="shared" si="129"/>
        <v>0</v>
      </c>
      <c r="BD99" s="164">
        <f t="shared" si="129"/>
        <v>111002</v>
      </c>
      <c r="BE99" s="164">
        <f t="shared" si="129"/>
        <v>0</v>
      </c>
      <c r="BF99" s="394">
        <f t="shared" si="129"/>
        <v>132795.35255779966</v>
      </c>
      <c r="BG99" s="394">
        <f t="shared" si="129"/>
        <v>0</v>
      </c>
      <c r="BH99" s="394">
        <f t="shared" si="129"/>
        <v>0</v>
      </c>
      <c r="BI99" s="394">
        <f t="shared" si="129"/>
        <v>0</v>
      </c>
      <c r="BJ99" s="394">
        <f t="shared" si="129"/>
        <v>0</v>
      </c>
      <c r="BK99" s="394">
        <f t="shared" si="129"/>
        <v>0</v>
      </c>
      <c r="BL99" s="394">
        <f t="shared" si="129"/>
        <v>0</v>
      </c>
      <c r="BM99" s="442">
        <f t="shared" si="76"/>
        <v>380502.35255779966</v>
      </c>
      <c r="BN99" s="396" t="str">
        <f>IF(BM99=BN98,"ok","ERROR")</f>
        <v>ok</v>
      </c>
      <c r="BO99" s="55"/>
      <c r="BP99" s="49" t="s">
        <v>41</v>
      </c>
      <c r="BQ99" s="164">
        <f>SUM(BQ86:BQ98)</f>
        <v>0</v>
      </c>
      <c r="BR99" s="164">
        <f t="shared" ref="BR99:CH99" si="130">SUM(BR86:BR98)</f>
        <v>0</v>
      </c>
      <c r="BS99" s="164">
        <f t="shared" si="130"/>
        <v>0</v>
      </c>
      <c r="BT99" s="164">
        <f t="shared" si="130"/>
        <v>0</v>
      </c>
      <c r="BU99" s="164">
        <f t="shared" si="130"/>
        <v>0</v>
      </c>
      <c r="BV99" s="164">
        <f t="shared" si="130"/>
        <v>0</v>
      </c>
      <c r="BW99" s="164">
        <f t="shared" si="130"/>
        <v>0</v>
      </c>
      <c r="BX99" s="164">
        <f t="shared" si="130"/>
        <v>0</v>
      </c>
      <c r="BY99" s="164">
        <f t="shared" si="130"/>
        <v>0</v>
      </c>
      <c r="BZ99" s="164">
        <f t="shared" si="130"/>
        <v>0</v>
      </c>
      <c r="CA99" s="164">
        <f t="shared" si="130"/>
        <v>0</v>
      </c>
      <c r="CB99" s="394">
        <f t="shared" si="130"/>
        <v>0</v>
      </c>
      <c r="CC99" s="394">
        <f t="shared" si="130"/>
        <v>0</v>
      </c>
      <c r="CD99" s="394">
        <f t="shared" si="130"/>
        <v>0</v>
      </c>
      <c r="CE99" s="394">
        <f t="shared" si="130"/>
        <v>0</v>
      </c>
      <c r="CF99" s="394">
        <f t="shared" si="130"/>
        <v>0</v>
      </c>
      <c r="CG99" s="394">
        <f t="shared" si="130"/>
        <v>0</v>
      </c>
      <c r="CH99" s="394">
        <f t="shared" si="130"/>
        <v>0</v>
      </c>
      <c r="CI99" s="442">
        <f t="shared" si="78"/>
        <v>0</v>
      </c>
      <c r="CJ99" s="396" t="str">
        <f>IF(CI99=CJ98,"ok","ERROR")</f>
        <v>ok</v>
      </c>
    </row>
    <row r="100" spans="1:88" ht="15.95" customHeight="1" thickBot="1" x14ac:dyDescent="0.3">
      <c r="A100"/>
      <c r="U100" s="3">
        <f>SUM(C83:T83)</f>
        <v>2071768.2612878415</v>
      </c>
      <c r="AQ100" s="3">
        <f>SUM(Y83:AP83)</f>
        <v>19658371.657711029</v>
      </c>
      <c r="BM100" s="3">
        <f>SUM(AU83:BL83)</f>
        <v>7790559.2620677454</v>
      </c>
      <c r="CI100" s="3">
        <f>SUM(BQ83:CH83)</f>
        <v>612334.96114317095</v>
      </c>
    </row>
    <row r="101" spans="1:88" ht="15.95" customHeight="1" thickBot="1" x14ac:dyDescent="0.3">
      <c r="A101" s="403" t="s">
        <v>245</v>
      </c>
      <c r="B101" s="197" t="s">
        <v>34</v>
      </c>
      <c r="C101" s="493">
        <f>C$3</f>
        <v>45658</v>
      </c>
      <c r="D101" s="493">
        <f t="shared" ref="D101:T101" si="131">D$3</f>
        <v>45689</v>
      </c>
      <c r="E101" s="493">
        <f t="shared" si="131"/>
        <v>45717</v>
      </c>
      <c r="F101" s="493">
        <f t="shared" si="131"/>
        <v>45748</v>
      </c>
      <c r="G101" s="493">
        <f t="shared" si="131"/>
        <v>45778</v>
      </c>
      <c r="H101" s="493">
        <f t="shared" si="131"/>
        <v>45809</v>
      </c>
      <c r="I101" s="493">
        <f t="shared" si="131"/>
        <v>45839</v>
      </c>
      <c r="J101" s="493">
        <f t="shared" si="131"/>
        <v>45870</v>
      </c>
      <c r="K101" s="493">
        <f t="shared" si="131"/>
        <v>45901</v>
      </c>
      <c r="L101" s="493">
        <f t="shared" si="131"/>
        <v>45931</v>
      </c>
      <c r="M101" s="493">
        <f t="shared" si="131"/>
        <v>45962</v>
      </c>
      <c r="N101" s="493">
        <f t="shared" si="131"/>
        <v>45992</v>
      </c>
      <c r="O101" s="493">
        <f t="shared" si="131"/>
        <v>46023</v>
      </c>
      <c r="P101" s="493">
        <f t="shared" si="131"/>
        <v>46054</v>
      </c>
      <c r="Q101" s="493">
        <f t="shared" si="131"/>
        <v>46082</v>
      </c>
      <c r="R101" s="493">
        <f t="shared" si="131"/>
        <v>46113</v>
      </c>
      <c r="S101" s="493">
        <f t="shared" si="131"/>
        <v>46143</v>
      </c>
      <c r="T101" s="493">
        <f t="shared" si="131"/>
        <v>46174</v>
      </c>
      <c r="U101" s="515" t="s">
        <v>32</v>
      </c>
      <c r="W101" s="403" t="s">
        <v>245</v>
      </c>
      <c r="X101" s="197" t="s">
        <v>34</v>
      </c>
      <c r="Y101" s="493">
        <f>Y$3</f>
        <v>45658</v>
      </c>
      <c r="Z101" s="493">
        <f t="shared" ref="Z101:AP101" si="132">Z$3</f>
        <v>45689</v>
      </c>
      <c r="AA101" s="493">
        <f t="shared" si="132"/>
        <v>45717</v>
      </c>
      <c r="AB101" s="493">
        <f t="shared" si="132"/>
        <v>45748</v>
      </c>
      <c r="AC101" s="493">
        <f t="shared" si="132"/>
        <v>45778</v>
      </c>
      <c r="AD101" s="493">
        <f t="shared" si="132"/>
        <v>45809</v>
      </c>
      <c r="AE101" s="493">
        <f t="shared" si="132"/>
        <v>45839</v>
      </c>
      <c r="AF101" s="493">
        <f t="shared" si="132"/>
        <v>45870</v>
      </c>
      <c r="AG101" s="493">
        <f t="shared" si="132"/>
        <v>45901</v>
      </c>
      <c r="AH101" s="493">
        <f t="shared" si="132"/>
        <v>45931</v>
      </c>
      <c r="AI101" s="493">
        <f t="shared" si="132"/>
        <v>45962</v>
      </c>
      <c r="AJ101" s="493">
        <f t="shared" si="132"/>
        <v>45992</v>
      </c>
      <c r="AK101" s="493">
        <f t="shared" si="132"/>
        <v>46023</v>
      </c>
      <c r="AL101" s="493">
        <f t="shared" si="132"/>
        <v>46054</v>
      </c>
      <c r="AM101" s="493">
        <f t="shared" si="132"/>
        <v>46082</v>
      </c>
      <c r="AN101" s="493">
        <f t="shared" si="132"/>
        <v>46113</v>
      </c>
      <c r="AO101" s="493">
        <f t="shared" si="132"/>
        <v>46143</v>
      </c>
      <c r="AP101" s="493">
        <f t="shared" si="132"/>
        <v>46174</v>
      </c>
      <c r="AQ101" s="515" t="s">
        <v>32</v>
      </c>
      <c r="AS101" s="403" t="s">
        <v>245</v>
      </c>
      <c r="AT101" s="197" t="s">
        <v>34</v>
      </c>
      <c r="AU101" s="493">
        <f>AU$3</f>
        <v>45658</v>
      </c>
      <c r="AV101" s="493">
        <f t="shared" ref="AV101:BL101" si="133">AV$3</f>
        <v>45689</v>
      </c>
      <c r="AW101" s="493">
        <f t="shared" si="133"/>
        <v>45717</v>
      </c>
      <c r="AX101" s="493">
        <f t="shared" si="133"/>
        <v>45748</v>
      </c>
      <c r="AY101" s="493">
        <f t="shared" si="133"/>
        <v>45778</v>
      </c>
      <c r="AZ101" s="493">
        <f t="shared" si="133"/>
        <v>45809</v>
      </c>
      <c r="BA101" s="493">
        <f t="shared" si="133"/>
        <v>45839</v>
      </c>
      <c r="BB101" s="493">
        <f t="shared" si="133"/>
        <v>45870</v>
      </c>
      <c r="BC101" s="493">
        <f t="shared" si="133"/>
        <v>45901</v>
      </c>
      <c r="BD101" s="493">
        <f t="shared" si="133"/>
        <v>45931</v>
      </c>
      <c r="BE101" s="493">
        <f t="shared" si="133"/>
        <v>45962</v>
      </c>
      <c r="BF101" s="493">
        <f t="shared" si="133"/>
        <v>45992</v>
      </c>
      <c r="BG101" s="493">
        <f t="shared" si="133"/>
        <v>46023</v>
      </c>
      <c r="BH101" s="493">
        <f t="shared" si="133"/>
        <v>46054</v>
      </c>
      <c r="BI101" s="493">
        <f t="shared" si="133"/>
        <v>46082</v>
      </c>
      <c r="BJ101" s="493">
        <f t="shared" si="133"/>
        <v>46113</v>
      </c>
      <c r="BK101" s="493">
        <f t="shared" si="133"/>
        <v>46143</v>
      </c>
      <c r="BL101" s="493">
        <f t="shared" si="133"/>
        <v>46174</v>
      </c>
      <c r="BM101" s="515" t="s">
        <v>32</v>
      </c>
      <c r="BO101" s="403" t="s">
        <v>245</v>
      </c>
      <c r="BP101" s="197" t="s">
        <v>34</v>
      </c>
      <c r="BQ101" s="493">
        <f>BQ$3</f>
        <v>45658</v>
      </c>
      <c r="BR101" s="493">
        <f t="shared" ref="BR101:CH101" si="134">BR$3</f>
        <v>45689</v>
      </c>
      <c r="BS101" s="493">
        <f t="shared" si="134"/>
        <v>45717</v>
      </c>
      <c r="BT101" s="493">
        <f t="shared" si="134"/>
        <v>45748</v>
      </c>
      <c r="BU101" s="493">
        <f t="shared" si="134"/>
        <v>45778</v>
      </c>
      <c r="BV101" s="493">
        <f t="shared" si="134"/>
        <v>45809</v>
      </c>
      <c r="BW101" s="493">
        <f t="shared" si="134"/>
        <v>45839</v>
      </c>
      <c r="BX101" s="493">
        <f t="shared" si="134"/>
        <v>45870</v>
      </c>
      <c r="BY101" s="493">
        <f t="shared" si="134"/>
        <v>45901</v>
      </c>
      <c r="BZ101" s="493">
        <f t="shared" si="134"/>
        <v>45931</v>
      </c>
      <c r="CA101" s="493">
        <f t="shared" si="134"/>
        <v>45962</v>
      </c>
      <c r="CB101" s="493">
        <f t="shared" si="134"/>
        <v>45992</v>
      </c>
      <c r="CC101" s="493">
        <f t="shared" si="134"/>
        <v>46023</v>
      </c>
      <c r="CD101" s="493">
        <f t="shared" si="134"/>
        <v>46054</v>
      </c>
      <c r="CE101" s="493">
        <f t="shared" si="134"/>
        <v>46082</v>
      </c>
      <c r="CF101" s="493">
        <f t="shared" si="134"/>
        <v>46113</v>
      </c>
      <c r="CG101" s="493">
        <f t="shared" si="134"/>
        <v>46143</v>
      </c>
      <c r="CH101" s="493">
        <f t="shared" si="134"/>
        <v>46174</v>
      </c>
      <c r="CI101" s="515" t="s">
        <v>32</v>
      </c>
    </row>
    <row r="102" spans="1:88" ht="15.95" customHeight="1" x14ac:dyDescent="0.25">
      <c r="A102" s="688" t="s">
        <v>244</v>
      </c>
      <c r="B102" s="497" t="s">
        <v>57</v>
      </c>
      <c r="C102" s="195">
        <f t="shared" ref="C102:T102" si="135">C36</f>
        <v>0</v>
      </c>
      <c r="D102" s="195">
        <f t="shared" si="135"/>
        <v>0</v>
      </c>
      <c r="E102" s="195">
        <f t="shared" si="135"/>
        <v>0</v>
      </c>
      <c r="F102" s="195">
        <f t="shared" si="135"/>
        <v>0</v>
      </c>
      <c r="G102" s="195">
        <f t="shared" si="135"/>
        <v>0</v>
      </c>
      <c r="H102" s="195">
        <f t="shared" si="135"/>
        <v>0</v>
      </c>
      <c r="I102" s="195">
        <f t="shared" si="135"/>
        <v>0</v>
      </c>
      <c r="J102" s="195">
        <f t="shared" si="135"/>
        <v>0</v>
      </c>
      <c r="K102" s="195">
        <f t="shared" si="135"/>
        <v>0</v>
      </c>
      <c r="L102" s="195">
        <f t="shared" si="135"/>
        <v>0</v>
      </c>
      <c r="M102" s="195">
        <f t="shared" si="135"/>
        <v>0</v>
      </c>
      <c r="N102" s="497">
        <f t="shared" si="135"/>
        <v>0</v>
      </c>
      <c r="O102" s="497">
        <f t="shared" si="135"/>
        <v>0</v>
      </c>
      <c r="P102" s="497">
        <f t="shared" si="135"/>
        <v>0</v>
      </c>
      <c r="Q102" s="497">
        <f t="shared" si="135"/>
        <v>0</v>
      </c>
      <c r="R102" s="497">
        <f t="shared" si="135"/>
        <v>0</v>
      </c>
      <c r="S102" s="497">
        <f t="shared" si="135"/>
        <v>0</v>
      </c>
      <c r="T102" s="497">
        <f t="shared" si="135"/>
        <v>0</v>
      </c>
      <c r="U102" s="498">
        <f t="shared" ref="U102:U115" si="136">SUM(C102:T102)</f>
        <v>0</v>
      </c>
      <c r="W102" s="688" t="s">
        <v>244</v>
      </c>
      <c r="X102" s="497" t="s">
        <v>57</v>
      </c>
      <c r="Y102" s="195">
        <f t="shared" ref="Y102:AP102" si="137">Y36</f>
        <v>0</v>
      </c>
      <c r="Z102" s="195">
        <f t="shared" si="137"/>
        <v>0</v>
      </c>
      <c r="AA102" s="195">
        <f t="shared" si="137"/>
        <v>0</v>
      </c>
      <c r="AB102" s="195">
        <f t="shared" si="137"/>
        <v>0</v>
      </c>
      <c r="AC102" s="195">
        <f t="shared" si="137"/>
        <v>0</v>
      </c>
      <c r="AD102" s="195">
        <f t="shared" si="137"/>
        <v>0</v>
      </c>
      <c r="AE102" s="195">
        <f t="shared" si="137"/>
        <v>0</v>
      </c>
      <c r="AF102" s="195">
        <f t="shared" si="137"/>
        <v>0</v>
      </c>
      <c r="AG102" s="195">
        <f t="shared" si="137"/>
        <v>0</v>
      </c>
      <c r="AH102" s="195">
        <f t="shared" si="137"/>
        <v>0</v>
      </c>
      <c r="AI102" s="195">
        <f t="shared" si="137"/>
        <v>0</v>
      </c>
      <c r="AJ102" s="497">
        <f t="shared" si="137"/>
        <v>0</v>
      </c>
      <c r="AK102" s="497">
        <f t="shared" si="137"/>
        <v>0</v>
      </c>
      <c r="AL102" s="497">
        <f t="shared" si="137"/>
        <v>0</v>
      </c>
      <c r="AM102" s="497">
        <f t="shared" si="137"/>
        <v>0</v>
      </c>
      <c r="AN102" s="497">
        <f t="shared" si="137"/>
        <v>0</v>
      </c>
      <c r="AO102" s="497">
        <f t="shared" si="137"/>
        <v>0</v>
      </c>
      <c r="AP102" s="497">
        <f t="shared" si="137"/>
        <v>0</v>
      </c>
      <c r="AQ102" s="498">
        <f t="shared" ref="AQ102:AQ115" si="138">SUM(Y102:AP102)</f>
        <v>0</v>
      </c>
      <c r="AS102" s="688" t="s">
        <v>244</v>
      </c>
      <c r="AT102" s="497" t="s">
        <v>57</v>
      </c>
      <c r="AU102" s="195">
        <f t="shared" ref="AU102:BL102" si="139">AU36</f>
        <v>0</v>
      </c>
      <c r="AV102" s="195">
        <f t="shared" si="139"/>
        <v>0</v>
      </c>
      <c r="AW102" s="195">
        <f t="shared" si="139"/>
        <v>0</v>
      </c>
      <c r="AX102" s="195">
        <f t="shared" si="139"/>
        <v>0</v>
      </c>
      <c r="AY102" s="195">
        <f t="shared" si="139"/>
        <v>0</v>
      </c>
      <c r="AZ102" s="195">
        <f t="shared" si="139"/>
        <v>0</v>
      </c>
      <c r="BA102" s="195">
        <f t="shared" si="139"/>
        <v>0</v>
      </c>
      <c r="BB102" s="195">
        <f t="shared" si="139"/>
        <v>0</v>
      </c>
      <c r="BC102" s="195">
        <f t="shared" si="139"/>
        <v>0</v>
      </c>
      <c r="BD102" s="195">
        <f t="shared" si="139"/>
        <v>0</v>
      </c>
      <c r="BE102" s="195">
        <f t="shared" si="139"/>
        <v>0</v>
      </c>
      <c r="BF102" s="497">
        <f t="shared" si="139"/>
        <v>0</v>
      </c>
      <c r="BG102" s="497">
        <f t="shared" si="139"/>
        <v>0</v>
      </c>
      <c r="BH102" s="497">
        <f t="shared" si="139"/>
        <v>0</v>
      </c>
      <c r="BI102" s="497">
        <f t="shared" si="139"/>
        <v>0</v>
      </c>
      <c r="BJ102" s="497">
        <f t="shared" si="139"/>
        <v>0</v>
      </c>
      <c r="BK102" s="497">
        <f t="shared" si="139"/>
        <v>0</v>
      </c>
      <c r="BL102" s="497">
        <f t="shared" si="139"/>
        <v>0</v>
      </c>
      <c r="BM102" s="498">
        <f t="shared" ref="BM102:BM115" si="140">SUM(AU102:BL102)</f>
        <v>0</v>
      </c>
      <c r="BO102" s="688" t="s">
        <v>244</v>
      </c>
      <c r="BP102" s="497" t="s">
        <v>57</v>
      </c>
      <c r="BQ102" s="195">
        <f t="shared" ref="BQ102:CH102" si="141">BQ36</f>
        <v>0</v>
      </c>
      <c r="BR102" s="195">
        <f t="shared" si="141"/>
        <v>0</v>
      </c>
      <c r="BS102" s="195">
        <f t="shared" si="141"/>
        <v>0</v>
      </c>
      <c r="BT102" s="195">
        <f t="shared" si="141"/>
        <v>0</v>
      </c>
      <c r="BU102" s="195">
        <f t="shared" si="141"/>
        <v>0</v>
      </c>
      <c r="BV102" s="195">
        <f t="shared" si="141"/>
        <v>0</v>
      </c>
      <c r="BW102" s="195">
        <f t="shared" si="141"/>
        <v>0</v>
      </c>
      <c r="BX102" s="195">
        <f t="shared" si="141"/>
        <v>0</v>
      </c>
      <c r="BY102" s="195">
        <f t="shared" si="141"/>
        <v>0</v>
      </c>
      <c r="BZ102" s="195">
        <f t="shared" si="141"/>
        <v>0</v>
      </c>
      <c r="CA102" s="195">
        <f t="shared" si="141"/>
        <v>0</v>
      </c>
      <c r="CB102" s="497">
        <f t="shared" si="141"/>
        <v>0</v>
      </c>
      <c r="CC102" s="497">
        <f t="shared" si="141"/>
        <v>0</v>
      </c>
      <c r="CD102" s="497">
        <f t="shared" si="141"/>
        <v>0</v>
      </c>
      <c r="CE102" s="497">
        <f t="shared" si="141"/>
        <v>0</v>
      </c>
      <c r="CF102" s="497">
        <f t="shared" si="141"/>
        <v>0</v>
      </c>
      <c r="CG102" s="497">
        <f t="shared" si="141"/>
        <v>0</v>
      </c>
      <c r="CH102" s="497">
        <f t="shared" si="141"/>
        <v>0</v>
      </c>
      <c r="CI102" s="498">
        <f t="shared" ref="CI102:CI115" si="142">SUM(BQ102:CH102)</f>
        <v>0</v>
      </c>
    </row>
    <row r="103" spans="1:88" ht="15.95" customHeight="1" x14ac:dyDescent="0.25">
      <c r="A103" s="689"/>
      <c r="B103" s="500" t="s">
        <v>56</v>
      </c>
      <c r="C103" s="120">
        <f t="shared" ref="C103:T103" si="143">C37</f>
        <v>0</v>
      </c>
      <c r="D103" s="120">
        <f t="shared" si="143"/>
        <v>0</v>
      </c>
      <c r="E103" s="120">
        <f t="shared" si="143"/>
        <v>0</v>
      </c>
      <c r="F103" s="120">
        <f t="shared" si="143"/>
        <v>0</v>
      </c>
      <c r="G103" s="120">
        <f t="shared" si="143"/>
        <v>0</v>
      </c>
      <c r="H103" s="120">
        <f t="shared" si="143"/>
        <v>0</v>
      </c>
      <c r="I103" s="120">
        <f t="shared" si="143"/>
        <v>0</v>
      </c>
      <c r="J103" s="120">
        <f t="shared" si="143"/>
        <v>0</v>
      </c>
      <c r="K103" s="120">
        <f t="shared" si="143"/>
        <v>0</v>
      </c>
      <c r="L103" s="120">
        <f t="shared" si="143"/>
        <v>0</v>
      </c>
      <c r="M103" s="120">
        <f t="shared" si="143"/>
        <v>0</v>
      </c>
      <c r="N103" s="500">
        <f t="shared" si="143"/>
        <v>0</v>
      </c>
      <c r="O103" s="500">
        <f t="shared" si="143"/>
        <v>0</v>
      </c>
      <c r="P103" s="500">
        <f t="shared" si="143"/>
        <v>0</v>
      </c>
      <c r="Q103" s="500">
        <f t="shared" si="143"/>
        <v>0</v>
      </c>
      <c r="R103" s="500">
        <f t="shared" si="143"/>
        <v>0</v>
      </c>
      <c r="S103" s="500">
        <f t="shared" si="143"/>
        <v>0</v>
      </c>
      <c r="T103" s="500">
        <f t="shared" si="143"/>
        <v>0</v>
      </c>
      <c r="U103" s="226">
        <f t="shared" si="136"/>
        <v>0</v>
      </c>
      <c r="W103" s="689"/>
      <c r="X103" s="500" t="s">
        <v>56</v>
      </c>
      <c r="Y103" s="120">
        <f t="shared" ref="Y103:AP103" si="144">Y37</f>
        <v>0</v>
      </c>
      <c r="Z103" s="120">
        <f t="shared" si="144"/>
        <v>0</v>
      </c>
      <c r="AA103" s="120">
        <f t="shared" si="144"/>
        <v>0</v>
      </c>
      <c r="AB103" s="120">
        <f t="shared" si="144"/>
        <v>0</v>
      </c>
      <c r="AC103" s="120">
        <f t="shared" si="144"/>
        <v>0</v>
      </c>
      <c r="AD103" s="120">
        <f t="shared" si="144"/>
        <v>0</v>
      </c>
      <c r="AE103" s="120">
        <f t="shared" si="144"/>
        <v>0</v>
      </c>
      <c r="AF103" s="120">
        <f t="shared" si="144"/>
        <v>0</v>
      </c>
      <c r="AG103" s="120">
        <f t="shared" si="144"/>
        <v>0</v>
      </c>
      <c r="AH103" s="120">
        <f t="shared" si="144"/>
        <v>0</v>
      </c>
      <c r="AI103" s="120">
        <f t="shared" si="144"/>
        <v>0</v>
      </c>
      <c r="AJ103" s="500">
        <f t="shared" si="144"/>
        <v>0</v>
      </c>
      <c r="AK103" s="500">
        <f t="shared" si="144"/>
        <v>0</v>
      </c>
      <c r="AL103" s="500">
        <f t="shared" si="144"/>
        <v>0</v>
      </c>
      <c r="AM103" s="500">
        <f t="shared" si="144"/>
        <v>0</v>
      </c>
      <c r="AN103" s="500">
        <f t="shared" si="144"/>
        <v>0</v>
      </c>
      <c r="AO103" s="500">
        <f t="shared" si="144"/>
        <v>0</v>
      </c>
      <c r="AP103" s="500">
        <f t="shared" si="144"/>
        <v>0</v>
      </c>
      <c r="AQ103" s="226">
        <f t="shared" si="138"/>
        <v>0</v>
      </c>
      <c r="AS103" s="689"/>
      <c r="AT103" s="500" t="s">
        <v>56</v>
      </c>
      <c r="AU103" s="120">
        <f t="shared" ref="AU103:BL103" si="145">AU37</f>
        <v>0</v>
      </c>
      <c r="AV103" s="120">
        <f t="shared" si="145"/>
        <v>0</v>
      </c>
      <c r="AW103" s="120">
        <f t="shared" si="145"/>
        <v>0</v>
      </c>
      <c r="AX103" s="120">
        <f t="shared" si="145"/>
        <v>0</v>
      </c>
      <c r="AY103" s="120">
        <f t="shared" si="145"/>
        <v>0</v>
      </c>
      <c r="AZ103" s="120">
        <f t="shared" si="145"/>
        <v>0</v>
      </c>
      <c r="BA103" s="120">
        <f t="shared" si="145"/>
        <v>0</v>
      </c>
      <c r="BB103" s="120">
        <f t="shared" si="145"/>
        <v>0</v>
      </c>
      <c r="BC103" s="120">
        <f t="shared" si="145"/>
        <v>0</v>
      </c>
      <c r="BD103" s="120">
        <f t="shared" si="145"/>
        <v>0</v>
      </c>
      <c r="BE103" s="120">
        <f t="shared" si="145"/>
        <v>0</v>
      </c>
      <c r="BF103" s="500">
        <f t="shared" si="145"/>
        <v>0</v>
      </c>
      <c r="BG103" s="500">
        <f t="shared" si="145"/>
        <v>0</v>
      </c>
      <c r="BH103" s="500">
        <f t="shared" si="145"/>
        <v>0</v>
      </c>
      <c r="BI103" s="500">
        <f t="shared" si="145"/>
        <v>0</v>
      </c>
      <c r="BJ103" s="500">
        <f t="shared" si="145"/>
        <v>0</v>
      </c>
      <c r="BK103" s="500">
        <f t="shared" si="145"/>
        <v>0</v>
      </c>
      <c r="BL103" s="500">
        <f t="shared" si="145"/>
        <v>0</v>
      </c>
      <c r="BM103" s="226">
        <f t="shared" si="140"/>
        <v>0</v>
      </c>
      <c r="BO103" s="689"/>
      <c r="BP103" s="500" t="s">
        <v>56</v>
      </c>
      <c r="BQ103" s="120">
        <f t="shared" ref="BQ103:CH103" si="146">BQ37</f>
        <v>0</v>
      </c>
      <c r="BR103" s="120">
        <f t="shared" si="146"/>
        <v>0</v>
      </c>
      <c r="BS103" s="120">
        <f t="shared" si="146"/>
        <v>0</v>
      </c>
      <c r="BT103" s="120">
        <f t="shared" si="146"/>
        <v>0</v>
      </c>
      <c r="BU103" s="120">
        <f t="shared" si="146"/>
        <v>0</v>
      </c>
      <c r="BV103" s="120">
        <f t="shared" si="146"/>
        <v>0</v>
      </c>
      <c r="BW103" s="120">
        <f t="shared" si="146"/>
        <v>0</v>
      </c>
      <c r="BX103" s="120">
        <f t="shared" si="146"/>
        <v>0</v>
      </c>
      <c r="BY103" s="120">
        <f t="shared" si="146"/>
        <v>0</v>
      </c>
      <c r="BZ103" s="120">
        <f t="shared" si="146"/>
        <v>0</v>
      </c>
      <c r="CA103" s="120">
        <f t="shared" si="146"/>
        <v>0</v>
      </c>
      <c r="CB103" s="500">
        <f t="shared" si="146"/>
        <v>0</v>
      </c>
      <c r="CC103" s="500">
        <f t="shared" si="146"/>
        <v>0</v>
      </c>
      <c r="CD103" s="500">
        <f t="shared" si="146"/>
        <v>0</v>
      </c>
      <c r="CE103" s="500">
        <f t="shared" si="146"/>
        <v>0</v>
      </c>
      <c r="CF103" s="500">
        <f t="shared" si="146"/>
        <v>0</v>
      </c>
      <c r="CG103" s="500">
        <f t="shared" si="146"/>
        <v>0</v>
      </c>
      <c r="CH103" s="500">
        <f t="shared" si="146"/>
        <v>0</v>
      </c>
      <c r="CI103" s="226">
        <f t="shared" si="142"/>
        <v>0</v>
      </c>
    </row>
    <row r="104" spans="1:88" ht="15.95" customHeight="1" x14ac:dyDescent="0.25">
      <c r="A104" s="689"/>
      <c r="B104" s="500" t="s">
        <v>55</v>
      </c>
      <c r="C104" s="120">
        <f t="shared" ref="C104:T104" si="147">C38</f>
        <v>0</v>
      </c>
      <c r="D104" s="120">
        <f t="shared" si="147"/>
        <v>0</v>
      </c>
      <c r="E104" s="120">
        <f t="shared" si="147"/>
        <v>0</v>
      </c>
      <c r="F104" s="120">
        <f t="shared" si="147"/>
        <v>0</v>
      </c>
      <c r="G104" s="120">
        <f t="shared" si="147"/>
        <v>0</v>
      </c>
      <c r="H104" s="120">
        <f t="shared" si="147"/>
        <v>0</v>
      </c>
      <c r="I104" s="120">
        <f t="shared" si="147"/>
        <v>0</v>
      </c>
      <c r="J104" s="120">
        <f t="shared" si="147"/>
        <v>0</v>
      </c>
      <c r="K104" s="120">
        <f t="shared" si="147"/>
        <v>0</v>
      </c>
      <c r="L104" s="120">
        <f t="shared" si="147"/>
        <v>0</v>
      </c>
      <c r="M104" s="120">
        <f t="shared" si="147"/>
        <v>0</v>
      </c>
      <c r="N104" s="500">
        <f t="shared" si="147"/>
        <v>0</v>
      </c>
      <c r="O104" s="500">
        <f t="shared" si="147"/>
        <v>0</v>
      </c>
      <c r="P104" s="500">
        <f t="shared" si="147"/>
        <v>0</v>
      </c>
      <c r="Q104" s="500">
        <f t="shared" si="147"/>
        <v>0</v>
      </c>
      <c r="R104" s="500">
        <f t="shared" si="147"/>
        <v>0</v>
      </c>
      <c r="S104" s="500">
        <f t="shared" si="147"/>
        <v>0</v>
      </c>
      <c r="T104" s="500">
        <f t="shared" si="147"/>
        <v>0</v>
      </c>
      <c r="U104" s="226">
        <f t="shared" si="136"/>
        <v>0</v>
      </c>
      <c r="W104" s="689"/>
      <c r="X104" s="500" t="s">
        <v>55</v>
      </c>
      <c r="Y104" s="120">
        <f t="shared" ref="Y104:AP104" si="148">Y38</f>
        <v>0</v>
      </c>
      <c r="Z104" s="120">
        <f t="shared" si="148"/>
        <v>0</v>
      </c>
      <c r="AA104" s="120">
        <f t="shared" si="148"/>
        <v>0</v>
      </c>
      <c r="AB104" s="120">
        <f t="shared" si="148"/>
        <v>0</v>
      </c>
      <c r="AC104" s="120">
        <f t="shared" si="148"/>
        <v>0</v>
      </c>
      <c r="AD104" s="120">
        <f t="shared" si="148"/>
        <v>0</v>
      </c>
      <c r="AE104" s="120">
        <f t="shared" si="148"/>
        <v>0</v>
      </c>
      <c r="AF104" s="120">
        <f t="shared" si="148"/>
        <v>0</v>
      </c>
      <c r="AG104" s="120">
        <f t="shared" si="148"/>
        <v>0</v>
      </c>
      <c r="AH104" s="120">
        <f t="shared" si="148"/>
        <v>0</v>
      </c>
      <c r="AI104" s="120">
        <f t="shared" si="148"/>
        <v>0</v>
      </c>
      <c r="AJ104" s="500">
        <f t="shared" si="148"/>
        <v>0</v>
      </c>
      <c r="AK104" s="500">
        <f t="shared" si="148"/>
        <v>0</v>
      </c>
      <c r="AL104" s="500">
        <f t="shared" si="148"/>
        <v>0</v>
      </c>
      <c r="AM104" s="500">
        <f t="shared" si="148"/>
        <v>0</v>
      </c>
      <c r="AN104" s="500">
        <f t="shared" si="148"/>
        <v>0</v>
      </c>
      <c r="AO104" s="500">
        <f t="shared" si="148"/>
        <v>0</v>
      </c>
      <c r="AP104" s="500">
        <f t="shared" si="148"/>
        <v>0</v>
      </c>
      <c r="AQ104" s="226">
        <f t="shared" si="138"/>
        <v>0</v>
      </c>
      <c r="AS104" s="689"/>
      <c r="AT104" s="500" t="s">
        <v>55</v>
      </c>
      <c r="AU104" s="120">
        <f t="shared" ref="AU104:BL104" si="149">AU38</f>
        <v>0</v>
      </c>
      <c r="AV104" s="120">
        <f t="shared" si="149"/>
        <v>0</v>
      </c>
      <c r="AW104" s="120">
        <f t="shared" si="149"/>
        <v>0</v>
      </c>
      <c r="AX104" s="120">
        <f t="shared" si="149"/>
        <v>0</v>
      </c>
      <c r="AY104" s="120">
        <f t="shared" si="149"/>
        <v>0</v>
      </c>
      <c r="AZ104" s="120">
        <f t="shared" si="149"/>
        <v>0</v>
      </c>
      <c r="BA104" s="120">
        <f t="shared" si="149"/>
        <v>0</v>
      </c>
      <c r="BB104" s="120">
        <f t="shared" si="149"/>
        <v>0</v>
      </c>
      <c r="BC104" s="120">
        <f t="shared" si="149"/>
        <v>0</v>
      </c>
      <c r="BD104" s="120">
        <f t="shared" si="149"/>
        <v>0</v>
      </c>
      <c r="BE104" s="120">
        <f t="shared" si="149"/>
        <v>0</v>
      </c>
      <c r="BF104" s="500">
        <f t="shared" si="149"/>
        <v>0</v>
      </c>
      <c r="BG104" s="500">
        <f t="shared" si="149"/>
        <v>0</v>
      </c>
      <c r="BH104" s="500">
        <f t="shared" si="149"/>
        <v>0</v>
      </c>
      <c r="BI104" s="500">
        <f t="shared" si="149"/>
        <v>0</v>
      </c>
      <c r="BJ104" s="500">
        <f t="shared" si="149"/>
        <v>0</v>
      </c>
      <c r="BK104" s="500">
        <f t="shared" si="149"/>
        <v>0</v>
      </c>
      <c r="BL104" s="500">
        <f t="shared" si="149"/>
        <v>0</v>
      </c>
      <c r="BM104" s="226">
        <f t="shared" si="140"/>
        <v>0</v>
      </c>
      <c r="BO104" s="689"/>
      <c r="BP104" s="500" t="s">
        <v>55</v>
      </c>
      <c r="BQ104" s="120">
        <f t="shared" ref="BQ104:CH104" si="150">BQ38</f>
        <v>0</v>
      </c>
      <c r="BR104" s="120">
        <f t="shared" si="150"/>
        <v>0</v>
      </c>
      <c r="BS104" s="120">
        <f t="shared" si="150"/>
        <v>0</v>
      </c>
      <c r="BT104" s="120">
        <f t="shared" si="150"/>
        <v>0</v>
      </c>
      <c r="BU104" s="120">
        <f t="shared" si="150"/>
        <v>0</v>
      </c>
      <c r="BV104" s="120">
        <f t="shared" si="150"/>
        <v>0</v>
      </c>
      <c r="BW104" s="120">
        <f t="shared" si="150"/>
        <v>0</v>
      </c>
      <c r="BX104" s="120">
        <f t="shared" si="150"/>
        <v>0</v>
      </c>
      <c r="BY104" s="120">
        <f t="shared" si="150"/>
        <v>0</v>
      </c>
      <c r="BZ104" s="120">
        <f t="shared" si="150"/>
        <v>0</v>
      </c>
      <c r="CA104" s="120">
        <f t="shared" si="150"/>
        <v>0</v>
      </c>
      <c r="CB104" s="500">
        <f t="shared" si="150"/>
        <v>0</v>
      </c>
      <c r="CC104" s="500">
        <f t="shared" si="150"/>
        <v>0</v>
      </c>
      <c r="CD104" s="500">
        <f t="shared" si="150"/>
        <v>0</v>
      </c>
      <c r="CE104" s="500">
        <f t="shared" si="150"/>
        <v>0</v>
      </c>
      <c r="CF104" s="500">
        <f t="shared" si="150"/>
        <v>0</v>
      </c>
      <c r="CG104" s="500">
        <f t="shared" si="150"/>
        <v>0</v>
      </c>
      <c r="CH104" s="500">
        <f t="shared" si="150"/>
        <v>0</v>
      </c>
      <c r="CI104" s="226">
        <f t="shared" si="142"/>
        <v>0</v>
      </c>
    </row>
    <row r="105" spans="1:88" ht="15.95" customHeight="1" x14ac:dyDescent="0.25">
      <c r="A105" s="689"/>
      <c r="B105" s="500" t="s">
        <v>54</v>
      </c>
      <c r="C105" s="120">
        <f t="shared" ref="C105:T105" si="151">C39</f>
        <v>0</v>
      </c>
      <c r="D105" s="120">
        <f t="shared" si="151"/>
        <v>0</v>
      </c>
      <c r="E105" s="120">
        <f t="shared" si="151"/>
        <v>0</v>
      </c>
      <c r="F105" s="120">
        <f t="shared" si="151"/>
        <v>0</v>
      </c>
      <c r="G105" s="120">
        <f t="shared" si="151"/>
        <v>0</v>
      </c>
      <c r="H105" s="120">
        <f t="shared" si="151"/>
        <v>0</v>
      </c>
      <c r="I105" s="120">
        <f t="shared" si="151"/>
        <v>0</v>
      </c>
      <c r="J105" s="120">
        <f t="shared" si="151"/>
        <v>0</v>
      </c>
      <c r="K105" s="120">
        <f t="shared" si="151"/>
        <v>0</v>
      </c>
      <c r="L105" s="120">
        <f t="shared" si="151"/>
        <v>0</v>
      </c>
      <c r="M105" s="120">
        <f t="shared" si="151"/>
        <v>0</v>
      </c>
      <c r="N105" s="500">
        <f t="shared" si="151"/>
        <v>0</v>
      </c>
      <c r="O105" s="500">
        <f t="shared" si="151"/>
        <v>0</v>
      </c>
      <c r="P105" s="500">
        <f t="shared" si="151"/>
        <v>0</v>
      </c>
      <c r="Q105" s="500">
        <f t="shared" si="151"/>
        <v>0</v>
      </c>
      <c r="R105" s="500">
        <f t="shared" si="151"/>
        <v>0</v>
      </c>
      <c r="S105" s="500">
        <f t="shared" si="151"/>
        <v>0</v>
      </c>
      <c r="T105" s="500">
        <f t="shared" si="151"/>
        <v>0</v>
      </c>
      <c r="U105" s="226">
        <f t="shared" si="136"/>
        <v>0</v>
      </c>
      <c r="W105" s="689"/>
      <c r="X105" s="500" t="s">
        <v>54</v>
      </c>
      <c r="Y105" s="120">
        <f t="shared" ref="Y105:AP105" si="152">Y39</f>
        <v>0</v>
      </c>
      <c r="Z105" s="120">
        <f t="shared" si="152"/>
        <v>0</v>
      </c>
      <c r="AA105" s="120">
        <f t="shared" si="152"/>
        <v>0</v>
      </c>
      <c r="AB105" s="120">
        <f t="shared" si="152"/>
        <v>0</v>
      </c>
      <c r="AC105" s="120">
        <f t="shared" si="152"/>
        <v>0</v>
      </c>
      <c r="AD105" s="120">
        <f t="shared" si="152"/>
        <v>0</v>
      </c>
      <c r="AE105" s="120">
        <f t="shared" si="152"/>
        <v>0</v>
      </c>
      <c r="AF105" s="120">
        <f t="shared" si="152"/>
        <v>0</v>
      </c>
      <c r="AG105" s="120">
        <f t="shared" si="152"/>
        <v>0</v>
      </c>
      <c r="AH105" s="120">
        <f t="shared" si="152"/>
        <v>0</v>
      </c>
      <c r="AI105" s="120">
        <f t="shared" si="152"/>
        <v>0</v>
      </c>
      <c r="AJ105" s="500">
        <f t="shared" si="152"/>
        <v>0</v>
      </c>
      <c r="AK105" s="500">
        <f t="shared" si="152"/>
        <v>0</v>
      </c>
      <c r="AL105" s="500">
        <f t="shared" si="152"/>
        <v>0</v>
      </c>
      <c r="AM105" s="500">
        <f t="shared" si="152"/>
        <v>0</v>
      </c>
      <c r="AN105" s="500">
        <f t="shared" si="152"/>
        <v>0</v>
      </c>
      <c r="AO105" s="500">
        <f t="shared" si="152"/>
        <v>0</v>
      </c>
      <c r="AP105" s="500">
        <f t="shared" si="152"/>
        <v>0</v>
      </c>
      <c r="AQ105" s="226">
        <f t="shared" si="138"/>
        <v>0</v>
      </c>
      <c r="AS105" s="689"/>
      <c r="AT105" s="500" t="s">
        <v>54</v>
      </c>
      <c r="AU105" s="120">
        <f t="shared" ref="AU105:BL105" si="153">AU39</f>
        <v>0</v>
      </c>
      <c r="AV105" s="120">
        <f t="shared" si="153"/>
        <v>0</v>
      </c>
      <c r="AW105" s="120">
        <f t="shared" si="153"/>
        <v>0</v>
      </c>
      <c r="AX105" s="120">
        <f t="shared" si="153"/>
        <v>0</v>
      </c>
      <c r="AY105" s="120">
        <f t="shared" si="153"/>
        <v>0</v>
      </c>
      <c r="AZ105" s="120">
        <f t="shared" si="153"/>
        <v>0</v>
      </c>
      <c r="BA105" s="120">
        <f t="shared" si="153"/>
        <v>0</v>
      </c>
      <c r="BB105" s="120">
        <f t="shared" si="153"/>
        <v>0</v>
      </c>
      <c r="BC105" s="120">
        <f t="shared" si="153"/>
        <v>0</v>
      </c>
      <c r="BD105" s="120">
        <f t="shared" si="153"/>
        <v>0</v>
      </c>
      <c r="BE105" s="120">
        <f t="shared" si="153"/>
        <v>0</v>
      </c>
      <c r="BF105" s="500">
        <f t="shared" si="153"/>
        <v>0</v>
      </c>
      <c r="BG105" s="500">
        <f t="shared" si="153"/>
        <v>0</v>
      </c>
      <c r="BH105" s="500">
        <f t="shared" si="153"/>
        <v>0</v>
      </c>
      <c r="BI105" s="500">
        <f t="shared" si="153"/>
        <v>0</v>
      </c>
      <c r="BJ105" s="500">
        <f t="shared" si="153"/>
        <v>0</v>
      </c>
      <c r="BK105" s="500">
        <f t="shared" si="153"/>
        <v>0</v>
      </c>
      <c r="BL105" s="500">
        <f t="shared" si="153"/>
        <v>0</v>
      </c>
      <c r="BM105" s="226">
        <f t="shared" si="140"/>
        <v>0</v>
      </c>
      <c r="BO105" s="689"/>
      <c r="BP105" s="500" t="s">
        <v>54</v>
      </c>
      <c r="BQ105" s="120">
        <f t="shared" ref="BQ105:CH105" si="154">BQ39</f>
        <v>0</v>
      </c>
      <c r="BR105" s="120">
        <f t="shared" si="154"/>
        <v>0</v>
      </c>
      <c r="BS105" s="120">
        <f t="shared" si="154"/>
        <v>0</v>
      </c>
      <c r="BT105" s="120">
        <f t="shared" si="154"/>
        <v>0</v>
      </c>
      <c r="BU105" s="120">
        <f t="shared" si="154"/>
        <v>0</v>
      </c>
      <c r="BV105" s="120">
        <f t="shared" si="154"/>
        <v>0</v>
      </c>
      <c r="BW105" s="120">
        <f t="shared" si="154"/>
        <v>0</v>
      </c>
      <c r="BX105" s="120">
        <f t="shared" si="154"/>
        <v>0</v>
      </c>
      <c r="BY105" s="120">
        <f t="shared" si="154"/>
        <v>0</v>
      </c>
      <c r="BZ105" s="120">
        <f t="shared" si="154"/>
        <v>0</v>
      </c>
      <c r="CA105" s="120">
        <f t="shared" si="154"/>
        <v>0</v>
      </c>
      <c r="CB105" s="500">
        <f t="shared" si="154"/>
        <v>0</v>
      </c>
      <c r="CC105" s="500">
        <f t="shared" si="154"/>
        <v>0</v>
      </c>
      <c r="CD105" s="500">
        <f t="shared" si="154"/>
        <v>0</v>
      </c>
      <c r="CE105" s="500">
        <f t="shared" si="154"/>
        <v>0</v>
      </c>
      <c r="CF105" s="500">
        <f t="shared" si="154"/>
        <v>0</v>
      </c>
      <c r="CG105" s="500">
        <f t="shared" si="154"/>
        <v>0</v>
      </c>
      <c r="CH105" s="500">
        <f t="shared" si="154"/>
        <v>0</v>
      </c>
      <c r="CI105" s="226">
        <f t="shared" si="142"/>
        <v>0</v>
      </c>
    </row>
    <row r="106" spans="1:88" ht="15.95" customHeight="1" x14ac:dyDescent="0.25">
      <c r="A106" s="689"/>
      <c r="B106" s="500" t="s">
        <v>53</v>
      </c>
      <c r="C106" s="120">
        <f t="shared" ref="C106:T106" si="155">C40</f>
        <v>0</v>
      </c>
      <c r="D106" s="120">
        <f t="shared" si="155"/>
        <v>0</v>
      </c>
      <c r="E106" s="120">
        <f t="shared" si="155"/>
        <v>0</v>
      </c>
      <c r="F106" s="120">
        <f t="shared" si="155"/>
        <v>0</v>
      </c>
      <c r="G106" s="120">
        <f t="shared" si="155"/>
        <v>0</v>
      </c>
      <c r="H106" s="120">
        <f t="shared" si="155"/>
        <v>0</v>
      </c>
      <c r="I106" s="120">
        <f t="shared" si="155"/>
        <v>0</v>
      </c>
      <c r="J106" s="120">
        <f t="shared" si="155"/>
        <v>0</v>
      </c>
      <c r="K106" s="120">
        <f t="shared" si="155"/>
        <v>0</v>
      </c>
      <c r="L106" s="120">
        <f t="shared" si="155"/>
        <v>0</v>
      </c>
      <c r="M106" s="120">
        <f t="shared" si="155"/>
        <v>0</v>
      </c>
      <c r="N106" s="500">
        <f t="shared" si="155"/>
        <v>0</v>
      </c>
      <c r="O106" s="500">
        <f t="shared" si="155"/>
        <v>0</v>
      </c>
      <c r="P106" s="500">
        <f t="shared" si="155"/>
        <v>0</v>
      </c>
      <c r="Q106" s="500">
        <f t="shared" si="155"/>
        <v>0</v>
      </c>
      <c r="R106" s="500">
        <f t="shared" si="155"/>
        <v>0</v>
      </c>
      <c r="S106" s="500">
        <f t="shared" si="155"/>
        <v>0</v>
      </c>
      <c r="T106" s="500">
        <f t="shared" si="155"/>
        <v>0</v>
      </c>
      <c r="U106" s="226">
        <f t="shared" si="136"/>
        <v>0</v>
      </c>
      <c r="W106" s="689"/>
      <c r="X106" s="500" t="s">
        <v>53</v>
      </c>
      <c r="Y106" s="120">
        <f t="shared" ref="Y106:AP106" si="156">Y40</f>
        <v>0</v>
      </c>
      <c r="Z106" s="120">
        <f t="shared" si="156"/>
        <v>0</v>
      </c>
      <c r="AA106" s="120">
        <f t="shared" si="156"/>
        <v>0</v>
      </c>
      <c r="AB106" s="120">
        <f t="shared" si="156"/>
        <v>0</v>
      </c>
      <c r="AC106" s="120">
        <f t="shared" si="156"/>
        <v>0</v>
      </c>
      <c r="AD106" s="120">
        <f t="shared" si="156"/>
        <v>0</v>
      </c>
      <c r="AE106" s="120">
        <f t="shared" si="156"/>
        <v>0</v>
      </c>
      <c r="AF106" s="120">
        <f t="shared" si="156"/>
        <v>0</v>
      </c>
      <c r="AG106" s="120">
        <f t="shared" si="156"/>
        <v>0</v>
      </c>
      <c r="AH106" s="120">
        <f t="shared" si="156"/>
        <v>0</v>
      </c>
      <c r="AI106" s="120">
        <f t="shared" si="156"/>
        <v>0</v>
      </c>
      <c r="AJ106" s="500">
        <f t="shared" si="156"/>
        <v>0</v>
      </c>
      <c r="AK106" s="500">
        <f t="shared" si="156"/>
        <v>0</v>
      </c>
      <c r="AL106" s="500">
        <f t="shared" si="156"/>
        <v>0</v>
      </c>
      <c r="AM106" s="500">
        <f t="shared" si="156"/>
        <v>0</v>
      </c>
      <c r="AN106" s="500">
        <f t="shared" si="156"/>
        <v>0</v>
      </c>
      <c r="AO106" s="500">
        <f t="shared" si="156"/>
        <v>0</v>
      </c>
      <c r="AP106" s="500">
        <f t="shared" si="156"/>
        <v>0</v>
      </c>
      <c r="AQ106" s="226">
        <f t="shared" si="138"/>
        <v>0</v>
      </c>
      <c r="AS106" s="689"/>
      <c r="AT106" s="500" t="s">
        <v>53</v>
      </c>
      <c r="AU106" s="120">
        <f t="shared" ref="AU106:BL106" si="157">AU40</f>
        <v>0</v>
      </c>
      <c r="AV106" s="120">
        <f t="shared" si="157"/>
        <v>0</v>
      </c>
      <c r="AW106" s="120">
        <f t="shared" si="157"/>
        <v>0</v>
      </c>
      <c r="AX106" s="120">
        <f t="shared" si="157"/>
        <v>0</v>
      </c>
      <c r="AY106" s="120">
        <f t="shared" si="157"/>
        <v>0</v>
      </c>
      <c r="AZ106" s="120">
        <f t="shared" si="157"/>
        <v>0</v>
      </c>
      <c r="BA106" s="120">
        <f t="shared" si="157"/>
        <v>0</v>
      </c>
      <c r="BB106" s="120">
        <f t="shared" si="157"/>
        <v>0</v>
      </c>
      <c r="BC106" s="120">
        <f t="shared" si="157"/>
        <v>0</v>
      </c>
      <c r="BD106" s="120">
        <f t="shared" si="157"/>
        <v>0</v>
      </c>
      <c r="BE106" s="120">
        <f t="shared" si="157"/>
        <v>0</v>
      </c>
      <c r="BF106" s="500">
        <f t="shared" si="157"/>
        <v>0</v>
      </c>
      <c r="BG106" s="500">
        <f t="shared" si="157"/>
        <v>0</v>
      </c>
      <c r="BH106" s="500">
        <f t="shared" si="157"/>
        <v>0</v>
      </c>
      <c r="BI106" s="500">
        <f t="shared" si="157"/>
        <v>0</v>
      </c>
      <c r="BJ106" s="500">
        <f t="shared" si="157"/>
        <v>0</v>
      </c>
      <c r="BK106" s="500">
        <f t="shared" si="157"/>
        <v>0</v>
      </c>
      <c r="BL106" s="500">
        <f t="shared" si="157"/>
        <v>0</v>
      </c>
      <c r="BM106" s="226">
        <f t="shared" si="140"/>
        <v>0</v>
      </c>
      <c r="BO106" s="689"/>
      <c r="BP106" s="500" t="s">
        <v>53</v>
      </c>
      <c r="BQ106" s="120">
        <f t="shared" ref="BQ106:CH106" si="158">BQ40</f>
        <v>0</v>
      </c>
      <c r="BR106" s="120">
        <f t="shared" si="158"/>
        <v>0</v>
      </c>
      <c r="BS106" s="120">
        <f t="shared" si="158"/>
        <v>0</v>
      </c>
      <c r="BT106" s="120">
        <f t="shared" si="158"/>
        <v>0</v>
      </c>
      <c r="BU106" s="120">
        <f t="shared" si="158"/>
        <v>0</v>
      </c>
      <c r="BV106" s="120">
        <f t="shared" si="158"/>
        <v>0</v>
      </c>
      <c r="BW106" s="120">
        <f t="shared" si="158"/>
        <v>0</v>
      </c>
      <c r="BX106" s="120">
        <f t="shared" si="158"/>
        <v>0</v>
      </c>
      <c r="BY106" s="120">
        <f t="shared" si="158"/>
        <v>0</v>
      </c>
      <c r="BZ106" s="120">
        <f t="shared" si="158"/>
        <v>0</v>
      </c>
      <c r="CA106" s="120">
        <f t="shared" si="158"/>
        <v>0</v>
      </c>
      <c r="CB106" s="500">
        <f t="shared" si="158"/>
        <v>0</v>
      </c>
      <c r="CC106" s="500">
        <f t="shared" si="158"/>
        <v>0</v>
      </c>
      <c r="CD106" s="500">
        <f t="shared" si="158"/>
        <v>0</v>
      </c>
      <c r="CE106" s="500">
        <f t="shared" si="158"/>
        <v>0</v>
      </c>
      <c r="CF106" s="500">
        <f t="shared" si="158"/>
        <v>0</v>
      </c>
      <c r="CG106" s="500">
        <f t="shared" si="158"/>
        <v>0</v>
      </c>
      <c r="CH106" s="500">
        <f t="shared" si="158"/>
        <v>0</v>
      </c>
      <c r="CI106" s="226">
        <f t="shared" si="142"/>
        <v>0</v>
      </c>
    </row>
    <row r="107" spans="1:88" ht="15.95" customHeight="1" x14ac:dyDescent="0.25">
      <c r="A107" s="689"/>
      <c r="B107" s="500" t="s">
        <v>52</v>
      </c>
      <c r="C107" s="120">
        <f t="shared" ref="C107:T107" si="159">C41</f>
        <v>0</v>
      </c>
      <c r="D107" s="120">
        <f t="shared" si="159"/>
        <v>0</v>
      </c>
      <c r="E107" s="120">
        <f t="shared" si="159"/>
        <v>0</v>
      </c>
      <c r="F107" s="120">
        <f t="shared" si="159"/>
        <v>0</v>
      </c>
      <c r="G107" s="120">
        <f t="shared" si="159"/>
        <v>0</v>
      </c>
      <c r="H107" s="120">
        <f t="shared" si="159"/>
        <v>0</v>
      </c>
      <c r="I107" s="120">
        <f t="shared" si="159"/>
        <v>0</v>
      </c>
      <c r="J107" s="120">
        <f t="shared" si="159"/>
        <v>0</v>
      </c>
      <c r="K107" s="120">
        <f t="shared" si="159"/>
        <v>0</v>
      </c>
      <c r="L107" s="120">
        <f t="shared" si="159"/>
        <v>0</v>
      </c>
      <c r="M107" s="120">
        <f t="shared" si="159"/>
        <v>0</v>
      </c>
      <c r="N107" s="500">
        <f t="shared" si="159"/>
        <v>0</v>
      </c>
      <c r="O107" s="500">
        <f t="shared" si="159"/>
        <v>0</v>
      </c>
      <c r="P107" s="500">
        <f t="shared" si="159"/>
        <v>0</v>
      </c>
      <c r="Q107" s="500">
        <f t="shared" si="159"/>
        <v>0</v>
      </c>
      <c r="R107" s="500">
        <f t="shared" si="159"/>
        <v>0</v>
      </c>
      <c r="S107" s="500">
        <f t="shared" si="159"/>
        <v>0</v>
      </c>
      <c r="T107" s="500">
        <f t="shared" si="159"/>
        <v>0</v>
      </c>
      <c r="U107" s="226">
        <f t="shared" si="136"/>
        <v>0</v>
      </c>
      <c r="W107" s="689"/>
      <c r="X107" s="500" t="s">
        <v>52</v>
      </c>
      <c r="Y107" s="120">
        <f t="shared" ref="Y107:AP107" si="160">Y41</f>
        <v>0</v>
      </c>
      <c r="Z107" s="120">
        <f t="shared" si="160"/>
        <v>0</v>
      </c>
      <c r="AA107" s="120">
        <f t="shared" si="160"/>
        <v>0</v>
      </c>
      <c r="AB107" s="120">
        <f t="shared" si="160"/>
        <v>0</v>
      </c>
      <c r="AC107" s="120">
        <f t="shared" si="160"/>
        <v>0</v>
      </c>
      <c r="AD107" s="120">
        <f t="shared" si="160"/>
        <v>0</v>
      </c>
      <c r="AE107" s="120">
        <f t="shared" si="160"/>
        <v>0</v>
      </c>
      <c r="AF107" s="120">
        <f t="shared" si="160"/>
        <v>0</v>
      </c>
      <c r="AG107" s="120">
        <f t="shared" si="160"/>
        <v>0</v>
      </c>
      <c r="AH107" s="120">
        <f t="shared" si="160"/>
        <v>0</v>
      </c>
      <c r="AI107" s="120">
        <f t="shared" si="160"/>
        <v>0</v>
      </c>
      <c r="AJ107" s="500">
        <f t="shared" si="160"/>
        <v>0</v>
      </c>
      <c r="AK107" s="500">
        <f t="shared" si="160"/>
        <v>0</v>
      </c>
      <c r="AL107" s="500">
        <f t="shared" si="160"/>
        <v>0</v>
      </c>
      <c r="AM107" s="500">
        <f t="shared" si="160"/>
        <v>0</v>
      </c>
      <c r="AN107" s="500">
        <f t="shared" si="160"/>
        <v>0</v>
      </c>
      <c r="AO107" s="500">
        <f t="shared" si="160"/>
        <v>0</v>
      </c>
      <c r="AP107" s="500">
        <f t="shared" si="160"/>
        <v>0</v>
      </c>
      <c r="AQ107" s="226">
        <f t="shared" si="138"/>
        <v>0</v>
      </c>
      <c r="AS107" s="689"/>
      <c r="AT107" s="500" t="s">
        <v>52</v>
      </c>
      <c r="AU107" s="120">
        <f t="shared" ref="AU107:BL107" si="161">AU41</f>
        <v>0</v>
      </c>
      <c r="AV107" s="120">
        <f t="shared" si="161"/>
        <v>0</v>
      </c>
      <c r="AW107" s="120">
        <f t="shared" si="161"/>
        <v>0</v>
      </c>
      <c r="AX107" s="120">
        <f t="shared" si="161"/>
        <v>0</v>
      </c>
      <c r="AY107" s="120">
        <f t="shared" si="161"/>
        <v>0</v>
      </c>
      <c r="AZ107" s="120">
        <f t="shared" si="161"/>
        <v>0</v>
      </c>
      <c r="BA107" s="120">
        <f t="shared" si="161"/>
        <v>0</v>
      </c>
      <c r="BB107" s="120">
        <f t="shared" si="161"/>
        <v>0</v>
      </c>
      <c r="BC107" s="120">
        <f t="shared" si="161"/>
        <v>0</v>
      </c>
      <c r="BD107" s="120">
        <f t="shared" si="161"/>
        <v>0</v>
      </c>
      <c r="BE107" s="120">
        <f t="shared" si="161"/>
        <v>0</v>
      </c>
      <c r="BF107" s="500">
        <f t="shared" si="161"/>
        <v>0</v>
      </c>
      <c r="BG107" s="500">
        <f t="shared" si="161"/>
        <v>0</v>
      </c>
      <c r="BH107" s="500">
        <f t="shared" si="161"/>
        <v>0</v>
      </c>
      <c r="BI107" s="500">
        <f t="shared" si="161"/>
        <v>0</v>
      </c>
      <c r="BJ107" s="500">
        <f t="shared" si="161"/>
        <v>0</v>
      </c>
      <c r="BK107" s="500">
        <f t="shared" si="161"/>
        <v>0</v>
      </c>
      <c r="BL107" s="500">
        <f t="shared" si="161"/>
        <v>0</v>
      </c>
      <c r="BM107" s="226">
        <f t="shared" si="140"/>
        <v>0</v>
      </c>
      <c r="BO107" s="689"/>
      <c r="BP107" s="500" t="s">
        <v>52</v>
      </c>
      <c r="BQ107" s="120">
        <f t="shared" ref="BQ107:CH107" si="162">BQ41</f>
        <v>0</v>
      </c>
      <c r="BR107" s="120">
        <f t="shared" si="162"/>
        <v>0</v>
      </c>
      <c r="BS107" s="120">
        <f t="shared" si="162"/>
        <v>0</v>
      </c>
      <c r="BT107" s="120">
        <f t="shared" si="162"/>
        <v>0</v>
      </c>
      <c r="BU107" s="120">
        <f t="shared" si="162"/>
        <v>0</v>
      </c>
      <c r="BV107" s="120">
        <f t="shared" si="162"/>
        <v>0</v>
      </c>
      <c r="BW107" s="120">
        <f t="shared" si="162"/>
        <v>0</v>
      </c>
      <c r="BX107" s="120">
        <f t="shared" si="162"/>
        <v>0</v>
      </c>
      <c r="BY107" s="120">
        <f t="shared" si="162"/>
        <v>0</v>
      </c>
      <c r="BZ107" s="120">
        <f t="shared" si="162"/>
        <v>0</v>
      </c>
      <c r="CA107" s="120">
        <f t="shared" si="162"/>
        <v>0</v>
      </c>
      <c r="CB107" s="500">
        <f t="shared" si="162"/>
        <v>0</v>
      </c>
      <c r="CC107" s="500">
        <f t="shared" si="162"/>
        <v>0</v>
      </c>
      <c r="CD107" s="500">
        <f t="shared" si="162"/>
        <v>0</v>
      </c>
      <c r="CE107" s="500">
        <f t="shared" si="162"/>
        <v>0</v>
      </c>
      <c r="CF107" s="500">
        <f t="shared" si="162"/>
        <v>0</v>
      </c>
      <c r="CG107" s="500">
        <f t="shared" si="162"/>
        <v>0</v>
      </c>
      <c r="CH107" s="500">
        <f t="shared" si="162"/>
        <v>0</v>
      </c>
      <c r="CI107" s="226">
        <f t="shared" si="142"/>
        <v>0</v>
      </c>
    </row>
    <row r="108" spans="1:88" ht="15.95" customHeight="1" x14ac:dyDescent="0.25">
      <c r="A108" s="689"/>
      <c r="B108" s="500" t="s">
        <v>51</v>
      </c>
      <c r="C108" s="120">
        <f t="shared" ref="C108:T108" si="163">C42</f>
        <v>0</v>
      </c>
      <c r="D108" s="120">
        <f t="shared" si="163"/>
        <v>0</v>
      </c>
      <c r="E108" s="120">
        <f t="shared" si="163"/>
        <v>0</v>
      </c>
      <c r="F108" s="120">
        <f t="shared" si="163"/>
        <v>0</v>
      </c>
      <c r="G108" s="120">
        <f t="shared" si="163"/>
        <v>0</v>
      </c>
      <c r="H108" s="120">
        <f t="shared" si="163"/>
        <v>0</v>
      </c>
      <c r="I108" s="120">
        <f t="shared" si="163"/>
        <v>0</v>
      </c>
      <c r="J108" s="120">
        <f t="shared" si="163"/>
        <v>0</v>
      </c>
      <c r="K108" s="120">
        <f t="shared" si="163"/>
        <v>0</v>
      </c>
      <c r="L108" s="120">
        <f t="shared" si="163"/>
        <v>0</v>
      </c>
      <c r="M108" s="120">
        <f t="shared" si="163"/>
        <v>0</v>
      </c>
      <c r="N108" s="500">
        <f t="shared" si="163"/>
        <v>0</v>
      </c>
      <c r="O108" s="500">
        <f t="shared" si="163"/>
        <v>0</v>
      </c>
      <c r="P108" s="500">
        <f t="shared" si="163"/>
        <v>0</v>
      </c>
      <c r="Q108" s="500">
        <f t="shared" si="163"/>
        <v>0</v>
      </c>
      <c r="R108" s="500">
        <f t="shared" si="163"/>
        <v>0</v>
      </c>
      <c r="S108" s="500">
        <f t="shared" si="163"/>
        <v>0</v>
      </c>
      <c r="T108" s="500">
        <f t="shared" si="163"/>
        <v>0</v>
      </c>
      <c r="U108" s="226">
        <f t="shared" si="136"/>
        <v>0</v>
      </c>
      <c r="W108" s="689"/>
      <c r="X108" s="500" t="s">
        <v>51</v>
      </c>
      <c r="Y108" s="120">
        <f t="shared" ref="Y108:AP108" si="164">Y42</f>
        <v>0</v>
      </c>
      <c r="Z108" s="120">
        <f t="shared" si="164"/>
        <v>0</v>
      </c>
      <c r="AA108" s="120">
        <f t="shared" si="164"/>
        <v>0</v>
      </c>
      <c r="AB108" s="120">
        <f t="shared" si="164"/>
        <v>0</v>
      </c>
      <c r="AC108" s="120">
        <f t="shared" si="164"/>
        <v>0</v>
      </c>
      <c r="AD108" s="120">
        <f t="shared" si="164"/>
        <v>0</v>
      </c>
      <c r="AE108" s="120">
        <f t="shared" si="164"/>
        <v>0</v>
      </c>
      <c r="AF108" s="120">
        <f t="shared" si="164"/>
        <v>0</v>
      </c>
      <c r="AG108" s="120">
        <f t="shared" si="164"/>
        <v>0</v>
      </c>
      <c r="AH108" s="120">
        <f t="shared" si="164"/>
        <v>0</v>
      </c>
      <c r="AI108" s="120">
        <f t="shared" si="164"/>
        <v>0</v>
      </c>
      <c r="AJ108" s="500">
        <f t="shared" si="164"/>
        <v>0</v>
      </c>
      <c r="AK108" s="500">
        <f t="shared" si="164"/>
        <v>0</v>
      </c>
      <c r="AL108" s="500">
        <f t="shared" si="164"/>
        <v>0</v>
      </c>
      <c r="AM108" s="500">
        <f t="shared" si="164"/>
        <v>0</v>
      </c>
      <c r="AN108" s="500">
        <f t="shared" si="164"/>
        <v>0</v>
      </c>
      <c r="AO108" s="500">
        <f t="shared" si="164"/>
        <v>0</v>
      </c>
      <c r="AP108" s="500">
        <f t="shared" si="164"/>
        <v>0</v>
      </c>
      <c r="AQ108" s="226">
        <f t="shared" si="138"/>
        <v>0</v>
      </c>
      <c r="AS108" s="689"/>
      <c r="AT108" s="500" t="s">
        <v>51</v>
      </c>
      <c r="AU108" s="120">
        <f t="shared" ref="AU108:BL108" si="165">AU42</f>
        <v>0</v>
      </c>
      <c r="AV108" s="120">
        <f t="shared" si="165"/>
        <v>0</v>
      </c>
      <c r="AW108" s="120">
        <f t="shared" si="165"/>
        <v>0</v>
      </c>
      <c r="AX108" s="120">
        <f t="shared" si="165"/>
        <v>0</v>
      </c>
      <c r="AY108" s="120">
        <f t="shared" si="165"/>
        <v>0</v>
      </c>
      <c r="AZ108" s="120">
        <f t="shared" si="165"/>
        <v>0</v>
      </c>
      <c r="BA108" s="120">
        <f t="shared" si="165"/>
        <v>0</v>
      </c>
      <c r="BB108" s="120">
        <f t="shared" si="165"/>
        <v>0</v>
      </c>
      <c r="BC108" s="120">
        <f t="shared" si="165"/>
        <v>0</v>
      </c>
      <c r="BD108" s="120">
        <f t="shared" si="165"/>
        <v>0</v>
      </c>
      <c r="BE108" s="120">
        <f t="shared" si="165"/>
        <v>0</v>
      </c>
      <c r="BF108" s="500">
        <f t="shared" si="165"/>
        <v>0</v>
      </c>
      <c r="BG108" s="500">
        <f t="shared" si="165"/>
        <v>0</v>
      </c>
      <c r="BH108" s="500">
        <f t="shared" si="165"/>
        <v>0</v>
      </c>
      <c r="BI108" s="500">
        <f t="shared" si="165"/>
        <v>0</v>
      </c>
      <c r="BJ108" s="500">
        <f t="shared" si="165"/>
        <v>0</v>
      </c>
      <c r="BK108" s="500">
        <f t="shared" si="165"/>
        <v>0</v>
      </c>
      <c r="BL108" s="500">
        <f t="shared" si="165"/>
        <v>0</v>
      </c>
      <c r="BM108" s="226">
        <f t="shared" si="140"/>
        <v>0</v>
      </c>
      <c r="BO108" s="689"/>
      <c r="BP108" s="500" t="s">
        <v>51</v>
      </c>
      <c r="BQ108" s="120">
        <f t="shared" ref="BQ108:CH108" si="166">BQ42</f>
        <v>0</v>
      </c>
      <c r="BR108" s="120">
        <f t="shared" si="166"/>
        <v>0</v>
      </c>
      <c r="BS108" s="120">
        <f t="shared" si="166"/>
        <v>0</v>
      </c>
      <c r="BT108" s="120">
        <f t="shared" si="166"/>
        <v>0</v>
      </c>
      <c r="BU108" s="120">
        <f t="shared" si="166"/>
        <v>0</v>
      </c>
      <c r="BV108" s="120">
        <f t="shared" si="166"/>
        <v>0</v>
      </c>
      <c r="BW108" s="120">
        <f t="shared" si="166"/>
        <v>0</v>
      </c>
      <c r="BX108" s="120">
        <f t="shared" si="166"/>
        <v>0</v>
      </c>
      <c r="BY108" s="120">
        <f t="shared" si="166"/>
        <v>0</v>
      </c>
      <c r="BZ108" s="120">
        <f t="shared" si="166"/>
        <v>0</v>
      </c>
      <c r="CA108" s="120">
        <f t="shared" si="166"/>
        <v>0</v>
      </c>
      <c r="CB108" s="500">
        <f t="shared" si="166"/>
        <v>0</v>
      </c>
      <c r="CC108" s="500">
        <f t="shared" si="166"/>
        <v>0</v>
      </c>
      <c r="CD108" s="500">
        <f t="shared" si="166"/>
        <v>0</v>
      </c>
      <c r="CE108" s="500">
        <f t="shared" si="166"/>
        <v>0</v>
      </c>
      <c r="CF108" s="500">
        <f t="shared" si="166"/>
        <v>0</v>
      </c>
      <c r="CG108" s="500">
        <f t="shared" si="166"/>
        <v>0</v>
      </c>
      <c r="CH108" s="500">
        <f t="shared" si="166"/>
        <v>0</v>
      </c>
      <c r="CI108" s="226">
        <f t="shared" si="142"/>
        <v>0</v>
      </c>
    </row>
    <row r="109" spans="1:88" ht="15.95" customHeight="1" x14ac:dyDescent="0.25">
      <c r="A109" s="689"/>
      <c r="B109" s="500" t="s">
        <v>50</v>
      </c>
      <c r="C109" s="120">
        <f t="shared" ref="C109:T109" si="167">C43</f>
        <v>0</v>
      </c>
      <c r="D109" s="120">
        <f t="shared" si="167"/>
        <v>0</v>
      </c>
      <c r="E109" s="120">
        <f t="shared" si="167"/>
        <v>0</v>
      </c>
      <c r="F109" s="120">
        <f t="shared" si="167"/>
        <v>0</v>
      </c>
      <c r="G109" s="120">
        <f t="shared" si="167"/>
        <v>0</v>
      </c>
      <c r="H109" s="120">
        <f t="shared" si="167"/>
        <v>0</v>
      </c>
      <c r="I109" s="120">
        <f t="shared" si="167"/>
        <v>0</v>
      </c>
      <c r="J109" s="120">
        <f t="shared" si="167"/>
        <v>0</v>
      </c>
      <c r="K109" s="120">
        <f t="shared" si="167"/>
        <v>0</v>
      </c>
      <c r="L109" s="120">
        <f t="shared" si="167"/>
        <v>0</v>
      </c>
      <c r="M109" s="120">
        <f t="shared" si="167"/>
        <v>0</v>
      </c>
      <c r="N109" s="500">
        <f t="shared" si="167"/>
        <v>0</v>
      </c>
      <c r="O109" s="500">
        <f t="shared" si="167"/>
        <v>0</v>
      </c>
      <c r="P109" s="500">
        <f t="shared" si="167"/>
        <v>0</v>
      </c>
      <c r="Q109" s="500">
        <f t="shared" si="167"/>
        <v>0</v>
      </c>
      <c r="R109" s="500">
        <f t="shared" si="167"/>
        <v>0</v>
      </c>
      <c r="S109" s="500">
        <f t="shared" si="167"/>
        <v>0</v>
      </c>
      <c r="T109" s="500">
        <f t="shared" si="167"/>
        <v>0</v>
      </c>
      <c r="U109" s="226">
        <f t="shared" si="136"/>
        <v>0</v>
      </c>
      <c r="W109" s="689"/>
      <c r="X109" s="500" t="s">
        <v>50</v>
      </c>
      <c r="Y109" s="120">
        <f t="shared" ref="Y109:AP109" si="168">Y43</f>
        <v>0</v>
      </c>
      <c r="Z109" s="120">
        <f t="shared" si="168"/>
        <v>0</v>
      </c>
      <c r="AA109" s="120">
        <f t="shared" si="168"/>
        <v>0</v>
      </c>
      <c r="AB109" s="120">
        <f t="shared" si="168"/>
        <v>0</v>
      </c>
      <c r="AC109" s="120">
        <f t="shared" si="168"/>
        <v>0</v>
      </c>
      <c r="AD109" s="120">
        <f t="shared" si="168"/>
        <v>0</v>
      </c>
      <c r="AE109" s="120">
        <f t="shared" si="168"/>
        <v>0</v>
      </c>
      <c r="AF109" s="120">
        <f t="shared" si="168"/>
        <v>0</v>
      </c>
      <c r="AG109" s="120">
        <f t="shared" si="168"/>
        <v>0</v>
      </c>
      <c r="AH109" s="120">
        <f t="shared" si="168"/>
        <v>0</v>
      </c>
      <c r="AI109" s="120">
        <f t="shared" si="168"/>
        <v>0</v>
      </c>
      <c r="AJ109" s="500">
        <f t="shared" si="168"/>
        <v>0</v>
      </c>
      <c r="AK109" s="500">
        <f t="shared" si="168"/>
        <v>0</v>
      </c>
      <c r="AL109" s="500">
        <f t="shared" si="168"/>
        <v>0</v>
      </c>
      <c r="AM109" s="500">
        <f t="shared" si="168"/>
        <v>0</v>
      </c>
      <c r="AN109" s="500">
        <f t="shared" si="168"/>
        <v>0</v>
      </c>
      <c r="AO109" s="500">
        <f t="shared" si="168"/>
        <v>0</v>
      </c>
      <c r="AP109" s="500">
        <f t="shared" si="168"/>
        <v>0</v>
      </c>
      <c r="AQ109" s="226">
        <f t="shared" si="138"/>
        <v>0</v>
      </c>
      <c r="AS109" s="689"/>
      <c r="AT109" s="500" t="s">
        <v>50</v>
      </c>
      <c r="AU109" s="120">
        <f t="shared" ref="AU109:BL109" si="169">AU43</f>
        <v>0</v>
      </c>
      <c r="AV109" s="120">
        <f t="shared" si="169"/>
        <v>0</v>
      </c>
      <c r="AW109" s="120">
        <f t="shared" si="169"/>
        <v>0</v>
      </c>
      <c r="AX109" s="120">
        <f t="shared" si="169"/>
        <v>0</v>
      </c>
      <c r="AY109" s="120">
        <f t="shared" si="169"/>
        <v>0</v>
      </c>
      <c r="AZ109" s="120">
        <f t="shared" si="169"/>
        <v>0</v>
      </c>
      <c r="BA109" s="120">
        <f t="shared" si="169"/>
        <v>0</v>
      </c>
      <c r="BB109" s="120">
        <f t="shared" si="169"/>
        <v>0</v>
      </c>
      <c r="BC109" s="120">
        <f t="shared" si="169"/>
        <v>0</v>
      </c>
      <c r="BD109" s="120">
        <f t="shared" si="169"/>
        <v>0</v>
      </c>
      <c r="BE109" s="120">
        <f t="shared" si="169"/>
        <v>0</v>
      </c>
      <c r="BF109" s="500">
        <f t="shared" si="169"/>
        <v>0</v>
      </c>
      <c r="BG109" s="500">
        <f t="shared" si="169"/>
        <v>0</v>
      </c>
      <c r="BH109" s="500">
        <f t="shared" si="169"/>
        <v>0</v>
      </c>
      <c r="BI109" s="500">
        <f t="shared" si="169"/>
        <v>0</v>
      </c>
      <c r="BJ109" s="500">
        <f t="shared" si="169"/>
        <v>0</v>
      </c>
      <c r="BK109" s="500">
        <f t="shared" si="169"/>
        <v>0</v>
      </c>
      <c r="BL109" s="500">
        <f t="shared" si="169"/>
        <v>0</v>
      </c>
      <c r="BM109" s="226">
        <f t="shared" si="140"/>
        <v>0</v>
      </c>
      <c r="BO109" s="689"/>
      <c r="BP109" s="500" t="s">
        <v>50</v>
      </c>
      <c r="BQ109" s="120">
        <f t="shared" ref="BQ109:CH109" si="170">BQ43</f>
        <v>0</v>
      </c>
      <c r="BR109" s="120">
        <f t="shared" si="170"/>
        <v>0</v>
      </c>
      <c r="BS109" s="120">
        <f t="shared" si="170"/>
        <v>0</v>
      </c>
      <c r="BT109" s="120">
        <f t="shared" si="170"/>
        <v>0</v>
      </c>
      <c r="BU109" s="120">
        <f t="shared" si="170"/>
        <v>0</v>
      </c>
      <c r="BV109" s="120">
        <f t="shared" si="170"/>
        <v>0</v>
      </c>
      <c r="BW109" s="120">
        <f t="shared" si="170"/>
        <v>0</v>
      </c>
      <c r="BX109" s="120">
        <f t="shared" si="170"/>
        <v>0</v>
      </c>
      <c r="BY109" s="120">
        <f t="shared" si="170"/>
        <v>0</v>
      </c>
      <c r="BZ109" s="120">
        <f t="shared" si="170"/>
        <v>0</v>
      </c>
      <c r="CA109" s="120">
        <f t="shared" si="170"/>
        <v>0</v>
      </c>
      <c r="CB109" s="500">
        <f t="shared" si="170"/>
        <v>0</v>
      </c>
      <c r="CC109" s="500">
        <f t="shared" si="170"/>
        <v>0</v>
      </c>
      <c r="CD109" s="500">
        <f t="shared" si="170"/>
        <v>0</v>
      </c>
      <c r="CE109" s="500">
        <f t="shared" si="170"/>
        <v>0</v>
      </c>
      <c r="CF109" s="500">
        <f t="shared" si="170"/>
        <v>0</v>
      </c>
      <c r="CG109" s="500">
        <f t="shared" si="170"/>
        <v>0</v>
      </c>
      <c r="CH109" s="500">
        <f t="shared" si="170"/>
        <v>0</v>
      </c>
      <c r="CI109" s="226">
        <f t="shared" si="142"/>
        <v>0</v>
      </c>
    </row>
    <row r="110" spans="1:88" ht="15.95" customHeight="1" x14ac:dyDescent="0.25">
      <c r="A110" s="689"/>
      <c r="B110" s="500" t="s">
        <v>49</v>
      </c>
      <c r="C110" s="120">
        <f t="shared" ref="C110:T110" si="171">C44</f>
        <v>0</v>
      </c>
      <c r="D110" s="120">
        <f t="shared" si="171"/>
        <v>0</v>
      </c>
      <c r="E110" s="120">
        <f t="shared" si="171"/>
        <v>0</v>
      </c>
      <c r="F110" s="120">
        <f t="shared" si="171"/>
        <v>0</v>
      </c>
      <c r="G110" s="120">
        <f t="shared" si="171"/>
        <v>0</v>
      </c>
      <c r="H110" s="120">
        <f t="shared" si="171"/>
        <v>0</v>
      </c>
      <c r="I110" s="120">
        <f t="shared" si="171"/>
        <v>0</v>
      </c>
      <c r="J110" s="120">
        <f t="shared" si="171"/>
        <v>0</v>
      </c>
      <c r="K110" s="120">
        <f t="shared" si="171"/>
        <v>0</v>
      </c>
      <c r="L110" s="120">
        <f t="shared" si="171"/>
        <v>0</v>
      </c>
      <c r="M110" s="120">
        <f t="shared" si="171"/>
        <v>0</v>
      </c>
      <c r="N110" s="500">
        <f t="shared" si="171"/>
        <v>0</v>
      </c>
      <c r="O110" s="500">
        <f t="shared" si="171"/>
        <v>0</v>
      </c>
      <c r="P110" s="500">
        <f t="shared" si="171"/>
        <v>0</v>
      </c>
      <c r="Q110" s="500">
        <f t="shared" si="171"/>
        <v>0</v>
      </c>
      <c r="R110" s="500">
        <f t="shared" si="171"/>
        <v>0</v>
      </c>
      <c r="S110" s="500">
        <f t="shared" si="171"/>
        <v>0</v>
      </c>
      <c r="T110" s="500">
        <f t="shared" si="171"/>
        <v>0</v>
      </c>
      <c r="U110" s="226">
        <f t="shared" si="136"/>
        <v>0</v>
      </c>
      <c r="W110" s="689"/>
      <c r="X110" s="500" t="s">
        <v>49</v>
      </c>
      <c r="Y110" s="120">
        <f t="shared" ref="Y110:AP110" si="172">Y44</f>
        <v>0</v>
      </c>
      <c r="Z110" s="120">
        <f t="shared" si="172"/>
        <v>0</v>
      </c>
      <c r="AA110" s="120">
        <f t="shared" si="172"/>
        <v>0</v>
      </c>
      <c r="AB110" s="120">
        <f t="shared" si="172"/>
        <v>0</v>
      </c>
      <c r="AC110" s="120">
        <f t="shared" si="172"/>
        <v>0</v>
      </c>
      <c r="AD110" s="120">
        <f t="shared" si="172"/>
        <v>0</v>
      </c>
      <c r="AE110" s="120">
        <f t="shared" si="172"/>
        <v>0</v>
      </c>
      <c r="AF110" s="120">
        <f t="shared" si="172"/>
        <v>0</v>
      </c>
      <c r="AG110" s="120">
        <f t="shared" si="172"/>
        <v>0</v>
      </c>
      <c r="AH110" s="120">
        <f t="shared" si="172"/>
        <v>0</v>
      </c>
      <c r="AI110" s="120">
        <f t="shared" si="172"/>
        <v>0</v>
      </c>
      <c r="AJ110" s="500">
        <f t="shared" si="172"/>
        <v>0</v>
      </c>
      <c r="AK110" s="500">
        <f t="shared" si="172"/>
        <v>0</v>
      </c>
      <c r="AL110" s="500">
        <f t="shared" si="172"/>
        <v>0</v>
      </c>
      <c r="AM110" s="500">
        <f t="shared" si="172"/>
        <v>0</v>
      </c>
      <c r="AN110" s="500">
        <f t="shared" si="172"/>
        <v>0</v>
      </c>
      <c r="AO110" s="500">
        <f t="shared" si="172"/>
        <v>0</v>
      </c>
      <c r="AP110" s="500">
        <f t="shared" si="172"/>
        <v>0</v>
      </c>
      <c r="AQ110" s="226">
        <f t="shared" si="138"/>
        <v>0</v>
      </c>
      <c r="AS110" s="689"/>
      <c r="AT110" s="500" t="s">
        <v>49</v>
      </c>
      <c r="AU110" s="120">
        <f t="shared" ref="AU110:BL110" si="173">AU44</f>
        <v>0</v>
      </c>
      <c r="AV110" s="120">
        <f t="shared" si="173"/>
        <v>0</v>
      </c>
      <c r="AW110" s="120">
        <f t="shared" si="173"/>
        <v>0</v>
      </c>
      <c r="AX110" s="120">
        <f t="shared" si="173"/>
        <v>0</v>
      </c>
      <c r="AY110" s="120">
        <f t="shared" si="173"/>
        <v>0</v>
      </c>
      <c r="AZ110" s="120">
        <f t="shared" si="173"/>
        <v>0</v>
      </c>
      <c r="BA110" s="120">
        <f t="shared" si="173"/>
        <v>0</v>
      </c>
      <c r="BB110" s="120">
        <f t="shared" si="173"/>
        <v>0</v>
      </c>
      <c r="BC110" s="120">
        <f t="shared" si="173"/>
        <v>0</v>
      </c>
      <c r="BD110" s="120">
        <f t="shared" si="173"/>
        <v>0</v>
      </c>
      <c r="BE110" s="120">
        <f t="shared" si="173"/>
        <v>0</v>
      </c>
      <c r="BF110" s="500">
        <f t="shared" si="173"/>
        <v>0</v>
      </c>
      <c r="BG110" s="500">
        <f t="shared" si="173"/>
        <v>0</v>
      </c>
      <c r="BH110" s="500">
        <f t="shared" si="173"/>
        <v>0</v>
      </c>
      <c r="BI110" s="500">
        <f t="shared" si="173"/>
        <v>0</v>
      </c>
      <c r="BJ110" s="500">
        <f t="shared" si="173"/>
        <v>0</v>
      </c>
      <c r="BK110" s="500">
        <f t="shared" si="173"/>
        <v>0</v>
      </c>
      <c r="BL110" s="500">
        <f t="shared" si="173"/>
        <v>0</v>
      </c>
      <c r="BM110" s="226">
        <f t="shared" si="140"/>
        <v>0</v>
      </c>
      <c r="BO110" s="689"/>
      <c r="BP110" s="500" t="s">
        <v>49</v>
      </c>
      <c r="BQ110" s="120">
        <f t="shared" ref="BQ110:CH110" si="174">BQ44</f>
        <v>0</v>
      </c>
      <c r="BR110" s="120">
        <f t="shared" si="174"/>
        <v>0</v>
      </c>
      <c r="BS110" s="120">
        <f t="shared" si="174"/>
        <v>0</v>
      </c>
      <c r="BT110" s="120">
        <f t="shared" si="174"/>
        <v>0</v>
      </c>
      <c r="BU110" s="120">
        <f t="shared" si="174"/>
        <v>0</v>
      </c>
      <c r="BV110" s="120">
        <f t="shared" si="174"/>
        <v>0</v>
      </c>
      <c r="BW110" s="120">
        <f t="shared" si="174"/>
        <v>0</v>
      </c>
      <c r="BX110" s="120">
        <f t="shared" si="174"/>
        <v>0</v>
      </c>
      <c r="BY110" s="120">
        <f t="shared" si="174"/>
        <v>0</v>
      </c>
      <c r="BZ110" s="120">
        <f t="shared" si="174"/>
        <v>0</v>
      </c>
      <c r="CA110" s="120">
        <f t="shared" si="174"/>
        <v>0</v>
      </c>
      <c r="CB110" s="500">
        <f t="shared" si="174"/>
        <v>0</v>
      </c>
      <c r="CC110" s="500">
        <f t="shared" si="174"/>
        <v>0</v>
      </c>
      <c r="CD110" s="500">
        <f t="shared" si="174"/>
        <v>0</v>
      </c>
      <c r="CE110" s="500">
        <f t="shared" si="174"/>
        <v>0</v>
      </c>
      <c r="CF110" s="500">
        <f t="shared" si="174"/>
        <v>0</v>
      </c>
      <c r="CG110" s="500">
        <f t="shared" si="174"/>
        <v>0</v>
      </c>
      <c r="CH110" s="500">
        <f t="shared" si="174"/>
        <v>0</v>
      </c>
      <c r="CI110" s="226">
        <f t="shared" si="142"/>
        <v>0</v>
      </c>
    </row>
    <row r="111" spans="1:88" ht="15.95" customHeight="1" x14ac:dyDescent="0.25">
      <c r="A111" s="689"/>
      <c r="B111" s="500" t="s">
        <v>48</v>
      </c>
      <c r="C111" s="120">
        <f t="shared" ref="C111:T111" si="175">C45</f>
        <v>0</v>
      </c>
      <c r="D111" s="120">
        <f t="shared" si="175"/>
        <v>0</v>
      </c>
      <c r="E111" s="120">
        <f t="shared" si="175"/>
        <v>0</v>
      </c>
      <c r="F111" s="120">
        <f t="shared" si="175"/>
        <v>0</v>
      </c>
      <c r="G111" s="120">
        <f t="shared" si="175"/>
        <v>0</v>
      </c>
      <c r="H111" s="120">
        <f t="shared" si="175"/>
        <v>0</v>
      </c>
      <c r="I111" s="120">
        <f t="shared" si="175"/>
        <v>0</v>
      </c>
      <c r="J111" s="120">
        <f t="shared" si="175"/>
        <v>0</v>
      </c>
      <c r="K111" s="120">
        <f t="shared" si="175"/>
        <v>0</v>
      </c>
      <c r="L111" s="120">
        <f t="shared" si="175"/>
        <v>0</v>
      </c>
      <c r="M111" s="120">
        <f t="shared" si="175"/>
        <v>0</v>
      </c>
      <c r="N111" s="500">
        <f t="shared" si="175"/>
        <v>0</v>
      </c>
      <c r="O111" s="500">
        <f t="shared" si="175"/>
        <v>0</v>
      </c>
      <c r="P111" s="500">
        <f t="shared" si="175"/>
        <v>0</v>
      </c>
      <c r="Q111" s="500">
        <f t="shared" si="175"/>
        <v>0</v>
      </c>
      <c r="R111" s="500">
        <f t="shared" si="175"/>
        <v>0</v>
      </c>
      <c r="S111" s="500">
        <f t="shared" si="175"/>
        <v>0</v>
      </c>
      <c r="T111" s="500">
        <f t="shared" si="175"/>
        <v>0</v>
      </c>
      <c r="U111" s="226">
        <f t="shared" si="136"/>
        <v>0</v>
      </c>
      <c r="W111" s="689"/>
      <c r="X111" s="500" t="s">
        <v>48</v>
      </c>
      <c r="Y111" s="120">
        <f t="shared" ref="Y111:AP111" si="176">Y45</f>
        <v>0</v>
      </c>
      <c r="Z111" s="120">
        <f t="shared" si="176"/>
        <v>0</v>
      </c>
      <c r="AA111" s="120">
        <f t="shared" si="176"/>
        <v>0</v>
      </c>
      <c r="AB111" s="120">
        <f t="shared" si="176"/>
        <v>0</v>
      </c>
      <c r="AC111" s="120">
        <f t="shared" si="176"/>
        <v>0</v>
      </c>
      <c r="AD111" s="120">
        <f t="shared" si="176"/>
        <v>0</v>
      </c>
      <c r="AE111" s="120">
        <f t="shared" si="176"/>
        <v>0</v>
      </c>
      <c r="AF111" s="120">
        <f t="shared" si="176"/>
        <v>0</v>
      </c>
      <c r="AG111" s="120">
        <f t="shared" si="176"/>
        <v>0</v>
      </c>
      <c r="AH111" s="120">
        <f t="shared" si="176"/>
        <v>0</v>
      </c>
      <c r="AI111" s="120">
        <f t="shared" si="176"/>
        <v>0</v>
      </c>
      <c r="AJ111" s="500">
        <f t="shared" si="176"/>
        <v>0</v>
      </c>
      <c r="AK111" s="500">
        <f t="shared" si="176"/>
        <v>0</v>
      </c>
      <c r="AL111" s="500">
        <f t="shared" si="176"/>
        <v>0</v>
      </c>
      <c r="AM111" s="500">
        <f t="shared" si="176"/>
        <v>0</v>
      </c>
      <c r="AN111" s="500">
        <f t="shared" si="176"/>
        <v>0</v>
      </c>
      <c r="AO111" s="500">
        <f t="shared" si="176"/>
        <v>0</v>
      </c>
      <c r="AP111" s="500">
        <f t="shared" si="176"/>
        <v>0</v>
      </c>
      <c r="AQ111" s="226">
        <f t="shared" si="138"/>
        <v>0</v>
      </c>
      <c r="AS111" s="689"/>
      <c r="AT111" s="500" t="s">
        <v>48</v>
      </c>
      <c r="AU111" s="120">
        <f t="shared" ref="AU111:BL111" si="177">AU45</f>
        <v>0</v>
      </c>
      <c r="AV111" s="120">
        <f t="shared" si="177"/>
        <v>0</v>
      </c>
      <c r="AW111" s="120">
        <f t="shared" si="177"/>
        <v>0</v>
      </c>
      <c r="AX111" s="120">
        <f t="shared" si="177"/>
        <v>0</v>
      </c>
      <c r="AY111" s="120">
        <f t="shared" si="177"/>
        <v>0</v>
      </c>
      <c r="AZ111" s="120">
        <f t="shared" si="177"/>
        <v>0</v>
      </c>
      <c r="BA111" s="120">
        <f t="shared" si="177"/>
        <v>0</v>
      </c>
      <c r="BB111" s="120">
        <f t="shared" si="177"/>
        <v>0</v>
      </c>
      <c r="BC111" s="120">
        <f t="shared" si="177"/>
        <v>0</v>
      </c>
      <c r="BD111" s="120">
        <f t="shared" si="177"/>
        <v>0</v>
      </c>
      <c r="BE111" s="120">
        <f t="shared" si="177"/>
        <v>0</v>
      </c>
      <c r="BF111" s="500">
        <f t="shared" si="177"/>
        <v>0</v>
      </c>
      <c r="BG111" s="500">
        <f t="shared" si="177"/>
        <v>0</v>
      </c>
      <c r="BH111" s="500">
        <f t="shared" si="177"/>
        <v>0</v>
      </c>
      <c r="BI111" s="500">
        <f t="shared" si="177"/>
        <v>0</v>
      </c>
      <c r="BJ111" s="500">
        <f t="shared" si="177"/>
        <v>0</v>
      </c>
      <c r="BK111" s="500">
        <f t="shared" si="177"/>
        <v>0</v>
      </c>
      <c r="BL111" s="500">
        <f t="shared" si="177"/>
        <v>0</v>
      </c>
      <c r="BM111" s="226">
        <f t="shared" si="140"/>
        <v>0</v>
      </c>
      <c r="BO111" s="689"/>
      <c r="BP111" s="500" t="s">
        <v>48</v>
      </c>
      <c r="BQ111" s="120">
        <f t="shared" ref="BQ111:CH111" si="178">BQ45</f>
        <v>0</v>
      </c>
      <c r="BR111" s="120">
        <f t="shared" si="178"/>
        <v>0</v>
      </c>
      <c r="BS111" s="120">
        <f t="shared" si="178"/>
        <v>0</v>
      </c>
      <c r="BT111" s="120">
        <f t="shared" si="178"/>
        <v>0</v>
      </c>
      <c r="BU111" s="120">
        <f t="shared" si="178"/>
        <v>0</v>
      </c>
      <c r="BV111" s="120">
        <f t="shared" si="178"/>
        <v>0</v>
      </c>
      <c r="BW111" s="120">
        <f t="shared" si="178"/>
        <v>0</v>
      </c>
      <c r="BX111" s="120">
        <f t="shared" si="178"/>
        <v>0</v>
      </c>
      <c r="BY111" s="120">
        <f t="shared" si="178"/>
        <v>0</v>
      </c>
      <c r="BZ111" s="120">
        <f t="shared" si="178"/>
        <v>0</v>
      </c>
      <c r="CA111" s="120">
        <f t="shared" si="178"/>
        <v>0</v>
      </c>
      <c r="CB111" s="500">
        <f t="shared" si="178"/>
        <v>0</v>
      </c>
      <c r="CC111" s="500">
        <f t="shared" si="178"/>
        <v>0</v>
      </c>
      <c r="CD111" s="500">
        <f t="shared" si="178"/>
        <v>0</v>
      </c>
      <c r="CE111" s="500">
        <f t="shared" si="178"/>
        <v>0</v>
      </c>
      <c r="CF111" s="500">
        <f t="shared" si="178"/>
        <v>0</v>
      </c>
      <c r="CG111" s="500">
        <f t="shared" si="178"/>
        <v>0</v>
      </c>
      <c r="CH111" s="500">
        <f t="shared" si="178"/>
        <v>0</v>
      </c>
      <c r="CI111" s="226">
        <f t="shared" si="142"/>
        <v>0</v>
      </c>
    </row>
    <row r="112" spans="1:88" ht="15.95" customHeight="1" x14ac:dyDescent="0.25">
      <c r="A112" s="689"/>
      <c r="B112" s="500" t="s">
        <v>47</v>
      </c>
      <c r="C112" s="120">
        <f t="shared" ref="C112:T112" si="179">C46</f>
        <v>0</v>
      </c>
      <c r="D112" s="120">
        <f t="shared" si="179"/>
        <v>0</v>
      </c>
      <c r="E112" s="120">
        <f t="shared" si="179"/>
        <v>0</v>
      </c>
      <c r="F112" s="120">
        <f t="shared" si="179"/>
        <v>0</v>
      </c>
      <c r="G112" s="120">
        <f t="shared" si="179"/>
        <v>0</v>
      </c>
      <c r="H112" s="120">
        <f t="shared" si="179"/>
        <v>0</v>
      </c>
      <c r="I112" s="120">
        <f t="shared" si="179"/>
        <v>0</v>
      </c>
      <c r="J112" s="120">
        <f t="shared" si="179"/>
        <v>0</v>
      </c>
      <c r="K112" s="120">
        <f t="shared" si="179"/>
        <v>0</v>
      </c>
      <c r="L112" s="120">
        <f t="shared" si="179"/>
        <v>0</v>
      </c>
      <c r="M112" s="120">
        <f t="shared" si="179"/>
        <v>0</v>
      </c>
      <c r="N112" s="500">
        <f t="shared" si="179"/>
        <v>0</v>
      </c>
      <c r="O112" s="500">
        <f t="shared" si="179"/>
        <v>0</v>
      </c>
      <c r="P112" s="500">
        <f t="shared" si="179"/>
        <v>0</v>
      </c>
      <c r="Q112" s="500">
        <f t="shared" si="179"/>
        <v>0</v>
      </c>
      <c r="R112" s="500">
        <f t="shared" si="179"/>
        <v>0</v>
      </c>
      <c r="S112" s="500">
        <f t="shared" si="179"/>
        <v>0</v>
      </c>
      <c r="T112" s="500">
        <f t="shared" si="179"/>
        <v>0</v>
      </c>
      <c r="U112" s="226">
        <f t="shared" si="136"/>
        <v>0</v>
      </c>
      <c r="W112" s="689"/>
      <c r="X112" s="500" t="s">
        <v>47</v>
      </c>
      <c r="Y112" s="120">
        <f t="shared" ref="Y112:AP112" si="180">Y46</f>
        <v>0</v>
      </c>
      <c r="Z112" s="120">
        <f t="shared" si="180"/>
        <v>0</v>
      </c>
      <c r="AA112" s="120">
        <f t="shared" si="180"/>
        <v>0</v>
      </c>
      <c r="AB112" s="120">
        <f t="shared" si="180"/>
        <v>0</v>
      </c>
      <c r="AC112" s="120">
        <f t="shared" si="180"/>
        <v>0</v>
      </c>
      <c r="AD112" s="120">
        <f t="shared" si="180"/>
        <v>0</v>
      </c>
      <c r="AE112" s="120">
        <f t="shared" si="180"/>
        <v>0</v>
      </c>
      <c r="AF112" s="120">
        <f t="shared" si="180"/>
        <v>0</v>
      </c>
      <c r="AG112" s="120">
        <f t="shared" si="180"/>
        <v>0</v>
      </c>
      <c r="AH112" s="120">
        <f t="shared" si="180"/>
        <v>0</v>
      </c>
      <c r="AI112" s="120">
        <f t="shared" si="180"/>
        <v>0</v>
      </c>
      <c r="AJ112" s="500">
        <f t="shared" si="180"/>
        <v>0</v>
      </c>
      <c r="AK112" s="500">
        <f t="shared" si="180"/>
        <v>0</v>
      </c>
      <c r="AL112" s="500">
        <f t="shared" si="180"/>
        <v>0</v>
      </c>
      <c r="AM112" s="500">
        <f t="shared" si="180"/>
        <v>0</v>
      </c>
      <c r="AN112" s="500">
        <f t="shared" si="180"/>
        <v>0</v>
      </c>
      <c r="AO112" s="500">
        <f t="shared" si="180"/>
        <v>0</v>
      </c>
      <c r="AP112" s="500">
        <f t="shared" si="180"/>
        <v>0</v>
      </c>
      <c r="AQ112" s="226">
        <f t="shared" si="138"/>
        <v>0</v>
      </c>
      <c r="AS112" s="689"/>
      <c r="AT112" s="500" t="s">
        <v>47</v>
      </c>
      <c r="AU112" s="120">
        <f t="shared" ref="AU112:BL112" si="181">AU46</f>
        <v>0</v>
      </c>
      <c r="AV112" s="120">
        <f t="shared" si="181"/>
        <v>0</v>
      </c>
      <c r="AW112" s="120">
        <f t="shared" si="181"/>
        <v>0</v>
      </c>
      <c r="AX112" s="120">
        <f t="shared" si="181"/>
        <v>0</v>
      </c>
      <c r="AY112" s="120">
        <f t="shared" si="181"/>
        <v>0</v>
      </c>
      <c r="AZ112" s="120">
        <f t="shared" si="181"/>
        <v>0</v>
      </c>
      <c r="BA112" s="120">
        <f t="shared" si="181"/>
        <v>0</v>
      </c>
      <c r="BB112" s="120">
        <f t="shared" si="181"/>
        <v>0</v>
      </c>
      <c r="BC112" s="120">
        <f t="shared" si="181"/>
        <v>0</v>
      </c>
      <c r="BD112" s="120">
        <f t="shared" si="181"/>
        <v>0</v>
      </c>
      <c r="BE112" s="120">
        <f t="shared" si="181"/>
        <v>0</v>
      </c>
      <c r="BF112" s="500">
        <f t="shared" si="181"/>
        <v>0</v>
      </c>
      <c r="BG112" s="500">
        <f t="shared" si="181"/>
        <v>0</v>
      </c>
      <c r="BH112" s="500">
        <f t="shared" si="181"/>
        <v>0</v>
      </c>
      <c r="BI112" s="500">
        <f t="shared" si="181"/>
        <v>0</v>
      </c>
      <c r="BJ112" s="500">
        <f t="shared" si="181"/>
        <v>0</v>
      </c>
      <c r="BK112" s="500">
        <f t="shared" si="181"/>
        <v>0</v>
      </c>
      <c r="BL112" s="500">
        <f t="shared" si="181"/>
        <v>0</v>
      </c>
      <c r="BM112" s="226">
        <f t="shared" si="140"/>
        <v>0</v>
      </c>
      <c r="BO112" s="689"/>
      <c r="BP112" s="500" t="s">
        <v>47</v>
      </c>
      <c r="BQ112" s="120">
        <f t="shared" ref="BQ112:CH112" si="182">BQ46</f>
        <v>0</v>
      </c>
      <c r="BR112" s="120">
        <f t="shared" si="182"/>
        <v>0</v>
      </c>
      <c r="BS112" s="120">
        <f t="shared" si="182"/>
        <v>0</v>
      </c>
      <c r="BT112" s="120">
        <f t="shared" si="182"/>
        <v>0</v>
      </c>
      <c r="BU112" s="120">
        <f t="shared" si="182"/>
        <v>0</v>
      </c>
      <c r="BV112" s="120">
        <f t="shared" si="182"/>
        <v>0</v>
      </c>
      <c r="BW112" s="120">
        <f t="shared" si="182"/>
        <v>0</v>
      </c>
      <c r="BX112" s="120">
        <f t="shared" si="182"/>
        <v>0</v>
      </c>
      <c r="BY112" s="120">
        <f t="shared" si="182"/>
        <v>0</v>
      </c>
      <c r="BZ112" s="120">
        <f t="shared" si="182"/>
        <v>0</v>
      </c>
      <c r="CA112" s="120">
        <f t="shared" si="182"/>
        <v>0</v>
      </c>
      <c r="CB112" s="500">
        <f t="shared" si="182"/>
        <v>0</v>
      </c>
      <c r="CC112" s="500">
        <f t="shared" si="182"/>
        <v>0</v>
      </c>
      <c r="CD112" s="500">
        <f t="shared" si="182"/>
        <v>0</v>
      </c>
      <c r="CE112" s="500">
        <f t="shared" si="182"/>
        <v>0</v>
      </c>
      <c r="CF112" s="500">
        <f t="shared" si="182"/>
        <v>0</v>
      </c>
      <c r="CG112" s="500">
        <f t="shared" si="182"/>
        <v>0</v>
      </c>
      <c r="CH112" s="500">
        <f t="shared" si="182"/>
        <v>0</v>
      </c>
      <c r="CI112" s="226">
        <f t="shared" si="142"/>
        <v>0</v>
      </c>
    </row>
    <row r="113" spans="1:88" ht="15.95" customHeight="1" x14ac:dyDescent="0.25">
      <c r="A113" s="689"/>
      <c r="B113" s="500" t="s">
        <v>46</v>
      </c>
      <c r="C113" s="120">
        <f t="shared" ref="C113:T113" si="183">C47</f>
        <v>0</v>
      </c>
      <c r="D113" s="120">
        <f t="shared" si="183"/>
        <v>0</v>
      </c>
      <c r="E113" s="120">
        <f t="shared" si="183"/>
        <v>0</v>
      </c>
      <c r="F113" s="120">
        <f t="shared" si="183"/>
        <v>0</v>
      </c>
      <c r="G113" s="120">
        <f t="shared" si="183"/>
        <v>0</v>
      </c>
      <c r="H113" s="120">
        <f t="shared" si="183"/>
        <v>0</v>
      </c>
      <c r="I113" s="120">
        <f t="shared" si="183"/>
        <v>0</v>
      </c>
      <c r="J113" s="120">
        <f t="shared" si="183"/>
        <v>0</v>
      </c>
      <c r="K113" s="120">
        <f t="shared" si="183"/>
        <v>0</v>
      </c>
      <c r="L113" s="120">
        <f t="shared" si="183"/>
        <v>0</v>
      </c>
      <c r="M113" s="120">
        <f t="shared" si="183"/>
        <v>0</v>
      </c>
      <c r="N113" s="500">
        <f t="shared" si="183"/>
        <v>0</v>
      </c>
      <c r="O113" s="500">
        <f t="shared" si="183"/>
        <v>0</v>
      </c>
      <c r="P113" s="500">
        <f t="shared" si="183"/>
        <v>0</v>
      </c>
      <c r="Q113" s="500">
        <f t="shared" si="183"/>
        <v>0</v>
      </c>
      <c r="R113" s="500">
        <f t="shared" si="183"/>
        <v>0</v>
      </c>
      <c r="S113" s="500">
        <f t="shared" si="183"/>
        <v>0</v>
      </c>
      <c r="T113" s="500">
        <f t="shared" si="183"/>
        <v>0</v>
      </c>
      <c r="U113" s="226">
        <f t="shared" si="136"/>
        <v>0</v>
      </c>
      <c r="W113" s="689"/>
      <c r="X113" s="500" t="s">
        <v>46</v>
      </c>
      <c r="Y113" s="120">
        <f t="shared" ref="Y113:AP113" si="184">Y47</f>
        <v>0</v>
      </c>
      <c r="Z113" s="120">
        <f t="shared" si="184"/>
        <v>0</v>
      </c>
      <c r="AA113" s="120">
        <f t="shared" si="184"/>
        <v>0</v>
      </c>
      <c r="AB113" s="120">
        <f t="shared" si="184"/>
        <v>0</v>
      </c>
      <c r="AC113" s="120">
        <f t="shared" si="184"/>
        <v>0</v>
      </c>
      <c r="AD113" s="120">
        <f t="shared" si="184"/>
        <v>0</v>
      </c>
      <c r="AE113" s="120">
        <f t="shared" si="184"/>
        <v>0</v>
      </c>
      <c r="AF113" s="120">
        <f t="shared" si="184"/>
        <v>0</v>
      </c>
      <c r="AG113" s="120">
        <f t="shared" si="184"/>
        <v>0</v>
      </c>
      <c r="AH113" s="120">
        <f t="shared" si="184"/>
        <v>0</v>
      </c>
      <c r="AI113" s="120">
        <f t="shared" si="184"/>
        <v>0</v>
      </c>
      <c r="AJ113" s="500">
        <f t="shared" si="184"/>
        <v>0</v>
      </c>
      <c r="AK113" s="500">
        <f t="shared" si="184"/>
        <v>0</v>
      </c>
      <c r="AL113" s="500">
        <f t="shared" si="184"/>
        <v>0</v>
      </c>
      <c r="AM113" s="500">
        <f t="shared" si="184"/>
        <v>0</v>
      </c>
      <c r="AN113" s="500">
        <f t="shared" si="184"/>
        <v>0</v>
      </c>
      <c r="AO113" s="500">
        <f t="shared" si="184"/>
        <v>0</v>
      </c>
      <c r="AP113" s="500">
        <f t="shared" si="184"/>
        <v>0</v>
      </c>
      <c r="AQ113" s="226">
        <f t="shared" si="138"/>
        <v>0</v>
      </c>
      <c r="AS113" s="689"/>
      <c r="AT113" s="500" t="s">
        <v>46</v>
      </c>
      <c r="AU113" s="120">
        <f t="shared" ref="AU113:BL113" si="185">AU47</f>
        <v>0</v>
      </c>
      <c r="AV113" s="120">
        <f t="shared" si="185"/>
        <v>0</v>
      </c>
      <c r="AW113" s="120">
        <f t="shared" si="185"/>
        <v>0</v>
      </c>
      <c r="AX113" s="120">
        <f t="shared" si="185"/>
        <v>0</v>
      </c>
      <c r="AY113" s="120">
        <f t="shared" si="185"/>
        <v>0</v>
      </c>
      <c r="AZ113" s="120">
        <f t="shared" si="185"/>
        <v>0</v>
      </c>
      <c r="BA113" s="120">
        <f t="shared" si="185"/>
        <v>0</v>
      </c>
      <c r="BB113" s="120">
        <f t="shared" si="185"/>
        <v>0</v>
      </c>
      <c r="BC113" s="120">
        <f t="shared" si="185"/>
        <v>0</v>
      </c>
      <c r="BD113" s="120">
        <f t="shared" si="185"/>
        <v>0</v>
      </c>
      <c r="BE113" s="120">
        <f t="shared" si="185"/>
        <v>0</v>
      </c>
      <c r="BF113" s="500">
        <f t="shared" si="185"/>
        <v>0</v>
      </c>
      <c r="BG113" s="500">
        <f t="shared" si="185"/>
        <v>0</v>
      </c>
      <c r="BH113" s="500">
        <f t="shared" si="185"/>
        <v>0</v>
      </c>
      <c r="BI113" s="500">
        <f t="shared" si="185"/>
        <v>0</v>
      </c>
      <c r="BJ113" s="500">
        <f t="shared" si="185"/>
        <v>0</v>
      </c>
      <c r="BK113" s="500">
        <f t="shared" si="185"/>
        <v>0</v>
      </c>
      <c r="BL113" s="500">
        <f t="shared" si="185"/>
        <v>0</v>
      </c>
      <c r="BM113" s="226">
        <f t="shared" si="140"/>
        <v>0</v>
      </c>
      <c r="BO113" s="689"/>
      <c r="BP113" s="500" t="s">
        <v>46</v>
      </c>
      <c r="BQ113" s="120">
        <f t="shared" ref="BQ113:CH113" si="186">BQ47</f>
        <v>0</v>
      </c>
      <c r="BR113" s="120">
        <f t="shared" si="186"/>
        <v>0</v>
      </c>
      <c r="BS113" s="120">
        <f t="shared" si="186"/>
        <v>0</v>
      </c>
      <c r="BT113" s="120">
        <f t="shared" si="186"/>
        <v>0</v>
      </c>
      <c r="BU113" s="120">
        <f t="shared" si="186"/>
        <v>0</v>
      </c>
      <c r="BV113" s="120">
        <f t="shared" si="186"/>
        <v>0</v>
      </c>
      <c r="BW113" s="120">
        <f t="shared" si="186"/>
        <v>0</v>
      </c>
      <c r="BX113" s="120">
        <f t="shared" si="186"/>
        <v>0</v>
      </c>
      <c r="BY113" s="120">
        <f t="shared" si="186"/>
        <v>0</v>
      </c>
      <c r="BZ113" s="120">
        <f t="shared" si="186"/>
        <v>0</v>
      </c>
      <c r="CA113" s="120">
        <f t="shared" si="186"/>
        <v>0</v>
      </c>
      <c r="CB113" s="500">
        <f t="shared" si="186"/>
        <v>0</v>
      </c>
      <c r="CC113" s="500">
        <f t="shared" si="186"/>
        <v>0</v>
      </c>
      <c r="CD113" s="500">
        <f t="shared" si="186"/>
        <v>0</v>
      </c>
      <c r="CE113" s="500">
        <f t="shared" si="186"/>
        <v>0</v>
      </c>
      <c r="CF113" s="500">
        <f t="shared" si="186"/>
        <v>0</v>
      </c>
      <c r="CG113" s="500">
        <f t="shared" si="186"/>
        <v>0</v>
      </c>
      <c r="CH113" s="500">
        <f t="shared" si="186"/>
        <v>0</v>
      </c>
      <c r="CI113" s="226">
        <f t="shared" si="142"/>
        <v>0</v>
      </c>
    </row>
    <row r="114" spans="1:88" ht="15.95" customHeight="1" thickBot="1" x14ac:dyDescent="0.3">
      <c r="A114" s="690"/>
      <c r="B114" s="500" t="s">
        <v>45</v>
      </c>
      <c r="C114" s="120">
        <f t="shared" ref="C114:T114" si="187">C48</f>
        <v>0</v>
      </c>
      <c r="D114" s="120">
        <f t="shared" si="187"/>
        <v>0</v>
      </c>
      <c r="E114" s="120">
        <f t="shared" si="187"/>
        <v>0</v>
      </c>
      <c r="F114" s="120">
        <f t="shared" si="187"/>
        <v>0</v>
      </c>
      <c r="G114" s="120">
        <f t="shared" si="187"/>
        <v>0</v>
      </c>
      <c r="H114" s="120">
        <f t="shared" si="187"/>
        <v>0</v>
      </c>
      <c r="I114" s="120">
        <f t="shared" si="187"/>
        <v>0</v>
      </c>
      <c r="J114" s="120">
        <f t="shared" si="187"/>
        <v>0</v>
      </c>
      <c r="K114" s="120">
        <f t="shared" si="187"/>
        <v>0</v>
      </c>
      <c r="L114" s="120">
        <f t="shared" si="187"/>
        <v>0</v>
      </c>
      <c r="M114" s="120">
        <f t="shared" si="187"/>
        <v>0</v>
      </c>
      <c r="N114" s="500">
        <f t="shared" si="187"/>
        <v>0</v>
      </c>
      <c r="O114" s="500">
        <f t="shared" si="187"/>
        <v>0</v>
      </c>
      <c r="P114" s="500">
        <f t="shared" si="187"/>
        <v>0</v>
      </c>
      <c r="Q114" s="500">
        <f t="shared" si="187"/>
        <v>0</v>
      </c>
      <c r="R114" s="500">
        <f t="shared" si="187"/>
        <v>0</v>
      </c>
      <c r="S114" s="500">
        <f t="shared" si="187"/>
        <v>0</v>
      </c>
      <c r="T114" s="500">
        <f t="shared" si="187"/>
        <v>0</v>
      </c>
      <c r="U114" s="226">
        <f t="shared" si="136"/>
        <v>0</v>
      </c>
      <c r="V114" s="407">
        <f>SUM(U102:U114)</f>
        <v>0</v>
      </c>
      <c r="W114" s="690"/>
      <c r="X114" s="500" t="s">
        <v>45</v>
      </c>
      <c r="Y114" s="120">
        <f t="shared" ref="Y114:AP114" si="188">Y48</f>
        <v>0</v>
      </c>
      <c r="Z114" s="120">
        <f t="shared" si="188"/>
        <v>0</v>
      </c>
      <c r="AA114" s="120">
        <f t="shared" si="188"/>
        <v>0</v>
      </c>
      <c r="AB114" s="120">
        <f t="shared" si="188"/>
        <v>0</v>
      </c>
      <c r="AC114" s="120">
        <f t="shared" si="188"/>
        <v>0</v>
      </c>
      <c r="AD114" s="120">
        <f t="shared" si="188"/>
        <v>0</v>
      </c>
      <c r="AE114" s="120">
        <f t="shared" si="188"/>
        <v>0</v>
      </c>
      <c r="AF114" s="120">
        <f t="shared" si="188"/>
        <v>0</v>
      </c>
      <c r="AG114" s="120">
        <f t="shared" si="188"/>
        <v>0</v>
      </c>
      <c r="AH114" s="120">
        <f t="shared" si="188"/>
        <v>0</v>
      </c>
      <c r="AI114" s="120">
        <f t="shared" si="188"/>
        <v>0</v>
      </c>
      <c r="AJ114" s="500">
        <f t="shared" si="188"/>
        <v>0</v>
      </c>
      <c r="AK114" s="500">
        <f t="shared" si="188"/>
        <v>0</v>
      </c>
      <c r="AL114" s="500">
        <f t="shared" si="188"/>
        <v>0</v>
      </c>
      <c r="AM114" s="500">
        <f t="shared" si="188"/>
        <v>0</v>
      </c>
      <c r="AN114" s="500">
        <f t="shared" si="188"/>
        <v>0</v>
      </c>
      <c r="AO114" s="500">
        <f t="shared" si="188"/>
        <v>0</v>
      </c>
      <c r="AP114" s="500">
        <f t="shared" si="188"/>
        <v>0</v>
      </c>
      <c r="AQ114" s="226">
        <f t="shared" si="138"/>
        <v>0</v>
      </c>
      <c r="AR114" s="407">
        <f>SUM(AQ102:AQ114)</f>
        <v>0</v>
      </c>
      <c r="AS114" s="690"/>
      <c r="AT114" s="500" t="s">
        <v>45</v>
      </c>
      <c r="AU114" s="120">
        <f t="shared" ref="AU114:BL114" si="189">AU48</f>
        <v>0</v>
      </c>
      <c r="AV114" s="120">
        <f t="shared" si="189"/>
        <v>0</v>
      </c>
      <c r="AW114" s="120">
        <f t="shared" si="189"/>
        <v>0</v>
      </c>
      <c r="AX114" s="120">
        <f t="shared" si="189"/>
        <v>0</v>
      </c>
      <c r="AY114" s="120">
        <f t="shared" si="189"/>
        <v>0</v>
      </c>
      <c r="AZ114" s="120">
        <f t="shared" si="189"/>
        <v>0</v>
      </c>
      <c r="BA114" s="120">
        <f t="shared" si="189"/>
        <v>0</v>
      </c>
      <c r="BB114" s="120">
        <f t="shared" si="189"/>
        <v>0</v>
      </c>
      <c r="BC114" s="120">
        <f t="shared" si="189"/>
        <v>0</v>
      </c>
      <c r="BD114" s="120">
        <f t="shared" si="189"/>
        <v>0</v>
      </c>
      <c r="BE114" s="120">
        <f t="shared" si="189"/>
        <v>0</v>
      </c>
      <c r="BF114" s="500">
        <f t="shared" si="189"/>
        <v>0</v>
      </c>
      <c r="BG114" s="500">
        <f t="shared" si="189"/>
        <v>0</v>
      </c>
      <c r="BH114" s="500">
        <f t="shared" si="189"/>
        <v>0</v>
      </c>
      <c r="BI114" s="500">
        <f t="shared" si="189"/>
        <v>0</v>
      </c>
      <c r="BJ114" s="500">
        <f t="shared" si="189"/>
        <v>0</v>
      </c>
      <c r="BK114" s="500">
        <f t="shared" si="189"/>
        <v>0</v>
      </c>
      <c r="BL114" s="500">
        <f t="shared" si="189"/>
        <v>0</v>
      </c>
      <c r="BM114" s="226">
        <f t="shared" si="140"/>
        <v>0</v>
      </c>
      <c r="BN114" s="407">
        <f>SUM(BM102:BM114)</f>
        <v>0</v>
      </c>
      <c r="BO114" s="690"/>
      <c r="BP114" s="500" t="s">
        <v>45</v>
      </c>
      <c r="BQ114" s="120">
        <f t="shared" ref="BQ114:CH114" si="190">BQ48</f>
        <v>0</v>
      </c>
      <c r="BR114" s="120">
        <f t="shared" si="190"/>
        <v>0</v>
      </c>
      <c r="BS114" s="120">
        <f t="shared" si="190"/>
        <v>0</v>
      </c>
      <c r="BT114" s="120">
        <f t="shared" si="190"/>
        <v>0</v>
      </c>
      <c r="BU114" s="120">
        <f t="shared" si="190"/>
        <v>0</v>
      </c>
      <c r="BV114" s="120">
        <f t="shared" si="190"/>
        <v>0</v>
      </c>
      <c r="BW114" s="120">
        <f t="shared" si="190"/>
        <v>0</v>
      </c>
      <c r="BX114" s="120">
        <f t="shared" si="190"/>
        <v>0</v>
      </c>
      <c r="BY114" s="120">
        <f t="shared" si="190"/>
        <v>0</v>
      </c>
      <c r="BZ114" s="120">
        <f t="shared" si="190"/>
        <v>0</v>
      </c>
      <c r="CA114" s="120">
        <f t="shared" si="190"/>
        <v>0</v>
      </c>
      <c r="CB114" s="500">
        <f t="shared" si="190"/>
        <v>0</v>
      </c>
      <c r="CC114" s="500">
        <f t="shared" si="190"/>
        <v>0</v>
      </c>
      <c r="CD114" s="500">
        <f t="shared" si="190"/>
        <v>0</v>
      </c>
      <c r="CE114" s="500">
        <f t="shared" si="190"/>
        <v>0</v>
      </c>
      <c r="CF114" s="500">
        <f t="shared" si="190"/>
        <v>0</v>
      </c>
      <c r="CG114" s="500">
        <f t="shared" si="190"/>
        <v>0</v>
      </c>
      <c r="CH114" s="500">
        <f t="shared" si="190"/>
        <v>0</v>
      </c>
      <c r="CI114" s="226">
        <f t="shared" si="142"/>
        <v>0</v>
      </c>
      <c r="CJ114" s="407">
        <f>SUM(CI102:CI114)</f>
        <v>0</v>
      </c>
    </row>
    <row r="115" spans="1:88" ht="15.95" customHeight="1" thickBot="1" x14ac:dyDescent="0.3">
      <c r="A115"/>
      <c r="B115" s="198" t="s">
        <v>41</v>
      </c>
      <c r="C115" s="199">
        <f>SUM(C102:C114)</f>
        <v>0</v>
      </c>
      <c r="D115" s="199">
        <f t="shared" ref="D115:T115" si="191">SUM(D102:D114)</f>
        <v>0</v>
      </c>
      <c r="E115" s="199">
        <f t="shared" si="191"/>
        <v>0</v>
      </c>
      <c r="F115" s="199">
        <f t="shared" si="191"/>
        <v>0</v>
      </c>
      <c r="G115" s="199">
        <f t="shared" si="191"/>
        <v>0</v>
      </c>
      <c r="H115" s="199">
        <f t="shared" si="191"/>
        <v>0</v>
      </c>
      <c r="I115" s="199">
        <f t="shared" si="191"/>
        <v>0</v>
      </c>
      <c r="J115" s="199">
        <f t="shared" si="191"/>
        <v>0</v>
      </c>
      <c r="K115" s="199">
        <f t="shared" si="191"/>
        <v>0</v>
      </c>
      <c r="L115" s="199">
        <f t="shared" si="191"/>
        <v>0</v>
      </c>
      <c r="M115" s="199">
        <f t="shared" si="191"/>
        <v>0</v>
      </c>
      <c r="N115" s="199">
        <f t="shared" si="191"/>
        <v>0</v>
      </c>
      <c r="O115" s="199">
        <f t="shared" si="191"/>
        <v>0</v>
      </c>
      <c r="P115" s="199">
        <f t="shared" si="191"/>
        <v>0</v>
      </c>
      <c r="Q115" s="199">
        <f t="shared" si="191"/>
        <v>0</v>
      </c>
      <c r="R115" s="199">
        <f t="shared" si="191"/>
        <v>0</v>
      </c>
      <c r="S115" s="199">
        <f t="shared" si="191"/>
        <v>0</v>
      </c>
      <c r="T115" s="199">
        <f t="shared" si="191"/>
        <v>0</v>
      </c>
      <c r="U115" s="516">
        <f t="shared" si="136"/>
        <v>0</v>
      </c>
      <c r="V115" s="396" t="str">
        <f>IF(U115=V114,"ok","ERROR")</f>
        <v>ok</v>
      </c>
      <c r="X115" s="198" t="s">
        <v>41</v>
      </c>
      <c r="Y115" s="199">
        <f>SUM(Y102:Y114)</f>
        <v>0</v>
      </c>
      <c r="Z115" s="199">
        <f t="shared" ref="Z115:AP115" si="192">SUM(Z102:Z114)</f>
        <v>0</v>
      </c>
      <c r="AA115" s="199">
        <f t="shared" si="192"/>
        <v>0</v>
      </c>
      <c r="AB115" s="199">
        <f t="shared" si="192"/>
        <v>0</v>
      </c>
      <c r="AC115" s="199">
        <f t="shared" si="192"/>
        <v>0</v>
      </c>
      <c r="AD115" s="199">
        <f t="shared" si="192"/>
        <v>0</v>
      </c>
      <c r="AE115" s="199">
        <f t="shared" si="192"/>
        <v>0</v>
      </c>
      <c r="AF115" s="199">
        <f t="shared" si="192"/>
        <v>0</v>
      </c>
      <c r="AG115" s="199">
        <f t="shared" si="192"/>
        <v>0</v>
      </c>
      <c r="AH115" s="199">
        <f t="shared" si="192"/>
        <v>0</v>
      </c>
      <c r="AI115" s="199">
        <f t="shared" si="192"/>
        <v>0</v>
      </c>
      <c r="AJ115" s="199">
        <f t="shared" si="192"/>
        <v>0</v>
      </c>
      <c r="AK115" s="199">
        <f t="shared" si="192"/>
        <v>0</v>
      </c>
      <c r="AL115" s="199">
        <f t="shared" si="192"/>
        <v>0</v>
      </c>
      <c r="AM115" s="199">
        <f t="shared" si="192"/>
        <v>0</v>
      </c>
      <c r="AN115" s="199">
        <f t="shared" si="192"/>
        <v>0</v>
      </c>
      <c r="AO115" s="199">
        <f t="shared" si="192"/>
        <v>0</v>
      </c>
      <c r="AP115" s="199">
        <f t="shared" si="192"/>
        <v>0</v>
      </c>
      <c r="AQ115" s="516">
        <f t="shared" si="138"/>
        <v>0</v>
      </c>
      <c r="AR115" s="396" t="str">
        <f>IF(AQ115=AR114,"ok","ERROR")</f>
        <v>ok</v>
      </c>
      <c r="AT115" s="198" t="s">
        <v>41</v>
      </c>
      <c r="AU115" s="199">
        <f>SUM(AU102:AU114)</f>
        <v>0</v>
      </c>
      <c r="AV115" s="199">
        <f t="shared" ref="AV115:BL115" si="193">SUM(AV102:AV114)</f>
        <v>0</v>
      </c>
      <c r="AW115" s="199">
        <f t="shared" si="193"/>
        <v>0</v>
      </c>
      <c r="AX115" s="199">
        <f t="shared" si="193"/>
        <v>0</v>
      </c>
      <c r="AY115" s="199">
        <f t="shared" si="193"/>
        <v>0</v>
      </c>
      <c r="AZ115" s="199">
        <f t="shared" si="193"/>
        <v>0</v>
      </c>
      <c r="BA115" s="199">
        <f t="shared" si="193"/>
        <v>0</v>
      </c>
      <c r="BB115" s="199">
        <f t="shared" si="193"/>
        <v>0</v>
      </c>
      <c r="BC115" s="199">
        <f t="shared" si="193"/>
        <v>0</v>
      </c>
      <c r="BD115" s="199">
        <f t="shared" si="193"/>
        <v>0</v>
      </c>
      <c r="BE115" s="199">
        <f t="shared" si="193"/>
        <v>0</v>
      </c>
      <c r="BF115" s="199">
        <f t="shared" si="193"/>
        <v>0</v>
      </c>
      <c r="BG115" s="199">
        <f t="shared" si="193"/>
        <v>0</v>
      </c>
      <c r="BH115" s="199">
        <f t="shared" si="193"/>
        <v>0</v>
      </c>
      <c r="BI115" s="199">
        <f t="shared" si="193"/>
        <v>0</v>
      </c>
      <c r="BJ115" s="199">
        <f t="shared" si="193"/>
        <v>0</v>
      </c>
      <c r="BK115" s="199">
        <f t="shared" si="193"/>
        <v>0</v>
      </c>
      <c r="BL115" s="199">
        <f t="shared" si="193"/>
        <v>0</v>
      </c>
      <c r="BM115" s="516">
        <f t="shared" si="140"/>
        <v>0</v>
      </c>
      <c r="BN115" s="396" t="str">
        <f>IF(BM115=BN114,"ok","ERROR")</f>
        <v>ok</v>
      </c>
      <c r="BP115" s="198" t="s">
        <v>41</v>
      </c>
      <c r="BQ115" s="199">
        <f>SUM(BQ102:BQ114)</f>
        <v>0</v>
      </c>
      <c r="BR115" s="199">
        <f t="shared" ref="BR115:CH115" si="194">SUM(BR102:BR114)</f>
        <v>0</v>
      </c>
      <c r="BS115" s="199">
        <f t="shared" si="194"/>
        <v>0</v>
      </c>
      <c r="BT115" s="199">
        <f t="shared" si="194"/>
        <v>0</v>
      </c>
      <c r="BU115" s="199">
        <f t="shared" si="194"/>
        <v>0</v>
      </c>
      <c r="BV115" s="199">
        <f t="shared" si="194"/>
        <v>0</v>
      </c>
      <c r="BW115" s="199">
        <f t="shared" si="194"/>
        <v>0</v>
      </c>
      <c r="BX115" s="199">
        <f t="shared" si="194"/>
        <v>0</v>
      </c>
      <c r="BY115" s="199">
        <f t="shared" si="194"/>
        <v>0</v>
      </c>
      <c r="BZ115" s="199">
        <f t="shared" si="194"/>
        <v>0</v>
      </c>
      <c r="CA115" s="199">
        <f t="shared" si="194"/>
        <v>0</v>
      </c>
      <c r="CB115" s="199">
        <f t="shared" si="194"/>
        <v>0</v>
      </c>
      <c r="CC115" s="199">
        <f t="shared" si="194"/>
        <v>0</v>
      </c>
      <c r="CD115" s="199">
        <f t="shared" si="194"/>
        <v>0</v>
      </c>
      <c r="CE115" s="199">
        <f t="shared" si="194"/>
        <v>0</v>
      </c>
      <c r="CF115" s="199">
        <f t="shared" si="194"/>
        <v>0</v>
      </c>
      <c r="CG115" s="199">
        <f t="shared" si="194"/>
        <v>0</v>
      </c>
      <c r="CH115" s="199">
        <f t="shared" si="194"/>
        <v>0</v>
      </c>
      <c r="CI115" s="516">
        <f t="shared" si="142"/>
        <v>0</v>
      </c>
      <c r="CJ115" s="396" t="str">
        <f>IF(CI115=CJ114,"ok","ERROR")</f>
        <v>ok</v>
      </c>
    </row>
    <row r="116" spans="1:88" ht="15.95" customHeight="1" thickBot="1" x14ac:dyDescent="0.3">
      <c r="A116"/>
      <c r="S116" s="448" t="s">
        <v>135</v>
      </c>
      <c r="T116" s="446"/>
      <c r="U116" s="447">
        <f>U83+U99+U115</f>
        <v>2159031.6012071455</v>
      </c>
      <c r="AO116" s="448" t="s">
        <v>136</v>
      </c>
      <c r="AP116" s="446"/>
      <c r="AQ116" s="447">
        <f>AQ83+AQ99+AQ115</f>
        <v>25679612.375233926</v>
      </c>
      <c r="BK116" s="314" t="s">
        <v>137</v>
      </c>
      <c r="BL116" s="446"/>
      <c r="BM116" s="447">
        <f>BM83+BM99+BM115</f>
        <v>8171061.6146255452</v>
      </c>
      <c r="CG116" s="314" t="s">
        <v>138</v>
      </c>
      <c r="CH116" s="446"/>
      <c r="CI116" s="447">
        <f>CI83+CI99+CI115</f>
        <v>612334.96114317095</v>
      </c>
    </row>
    <row r="117" spans="1:88" ht="15.95" customHeight="1" x14ac:dyDescent="0.25">
      <c r="A117"/>
      <c r="B117" s="449" t="s">
        <v>253</v>
      </c>
      <c r="V117" s="407">
        <f>V16+V32+V48+V64</f>
        <v>2159031.6012071455</v>
      </c>
      <c r="AR117" s="407">
        <f>AR16+AR32+AR48+AR64</f>
        <v>25679612.375233922</v>
      </c>
      <c r="BN117" s="407">
        <f>BN16+BN32+BN48+BN64</f>
        <v>8171061.6146255461</v>
      </c>
      <c r="CJ117" s="407">
        <f>CJ16+CJ32+CJ48+CJ64</f>
        <v>612334.96114317095</v>
      </c>
    </row>
    <row r="118" spans="1:88" ht="15.95" customHeight="1" x14ac:dyDescent="0.25">
      <c r="A118"/>
      <c r="B118" s="449" t="s">
        <v>254</v>
      </c>
      <c r="U118" s="407">
        <f>U17+U33+U49+U65</f>
        <v>2159031.601207146</v>
      </c>
      <c r="V118" s="450" t="str">
        <f>IF(AND(U118=V117,U116=V117),"ok","ERROR")</f>
        <v>ok</v>
      </c>
      <c r="AQ118" s="407">
        <f>AQ17+AQ33+AQ49+AQ65</f>
        <v>25679612.375233926</v>
      </c>
      <c r="AR118" s="450" t="str">
        <f>IF(AND(AQ118=AR117,AQ116=AR117),"ok","ERROR")</f>
        <v>ok</v>
      </c>
      <c r="BM118" s="407">
        <f>BM17+BM33+BM49+BM65</f>
        <v>8171061.6146255452</v>
      </c>
      <c r="BN118" s="450" t="str">
        <f>IF(AND(BM118=BN117,BM116=BN117),"ok","ERROR")</f>
        <v>ok</v>
      </c>
      <c r="CI118" s="407">
        <f>CI17+CI33+CI49+CI65</f>
        <v>612334.96114317095</v>
      </c>
      <c r="CJ118" s="450" t="str">
        <f>IF(AND(CI118=CJ117,CI116=CJ117),"ok","ERROR")</f>
        <v>ok</v>
      </c>
    </row>
    <row r="119" spans="1:88" ht="15.95" customHeight="1" x14ac:dyDescent="0.25">
      <c r="A119"/>
      <c r="B119" s="192" t="s">
        <v>255</v>
      </c>
      <c r="U119" s="407"/>
      <c r="V119" s="450"/>
      <c r="AQ119" s="407"/>
      <c r="AR119" s="450"/>
      <c r="BM119" s="407"/>
      <c r="BN119" s="450"/>
      <c r="CI119" s="407"/>
      <c r="CJ119" s="450"/>
    </row>
    <row r="120" spans="1:88" ht="15.95" customHeight="1" thickBot="1" x14ac:dyDescent="0.3">
      <c r="A120"/>
      <c r="U120" s="407"/>
      <c r="V120" s="450"/>
      <c r="AQ120" s="407"/>
      <c r="AR120" s="450"/>
      <c r="BM120" s="407"/>
      <c r="BN120" s="450"/>
      <c r="CI120" s="407"/>
      <c r="CJ120" s="450"/>
    </row>
    <row r="121" spans="1:88" ht="15.95" customHeight="1" thickBot="1" x14ac:dyDescent="0.3">
      <c r="A121"/>
      <c r="B121" s="451" t="s">
        <v>34</v>
      </c>
      <c r="C121" s="452">
        <f>C$3</f>
        <v>45658</v>
      </c>
      <c r="D121" s="452">
        <f t="shared" ref="D121:T121" si="195">D$3</f>
        <v>45689</v>
      </c>
      <c r="E121" s="452">
        <f t="shared" si="195"/>
        <v>45717</v>
      </c>
      <c r="F121" s="452">
        <f t="shared" si="195"/>
        <v>45748</v>
      </c>
      <c r="G121" s="452">
        <f t="shared" si="195"/>
        <v>45778</v>
      </c>
      <c r="H121" s="452">
        <f t="shared" si="195"/>
        <v>45809</v>
      </c>
      <c r="I121" s="452">
        <f t="shared" si="195"/>
        <v>45839</v>
      </c>
      <c r="J121" s="452">
        <f t="shared" si="195"/>
        <v>45870</v>
      </c>
      <c r="K121" s="452">
        <f t="shared" si="195"/>
        <v>45901</v>
      </c>
      <c r="L121" s="452">
        <f t="shared" si="195"/>
        <v>45931</v>
      </c>
      <c r="M121" s="452">
        <f t="shared" si="195"/>
        <v>45962</v>
      </c>
      <c r="N121" s="453">
        <f t="shared" si="195"/>
        <v>45992</v>
      </c>
      <c r="O121" s="453">
        <f t="shared" si="195"/>
        <v>46023</v>
      </c>
      <c r="P121" s="453">
        <f t="shared" si="195"/>
        <v>46054</v>
      </c>
      <c r="Q121" s="453">
        <f t="shared" si="195"/>
        <v>46082</v>
      </c>
      <c r="R121" s="453">
        <f t="shared" si="195"/>
        <v>46113</v>
      </c>
      <c r="S121" s="453">
        <f t="shared" si="195"/>
        <v>46143</v>
      </c>
      <c r="T121" s="453">
        <f t="shared" si="195"/>
        <v>46174</v>
      </c>
      <c r="U121" s="454" t="s">
        <v>32</v>
      </c>
      <c r="V121" s="450"/>
      <c r="X121" s="451" t="s">
        <v>34</v>
      </c>
      <c r="Y121" s="452">
        <f>Y$3</f>
        <v>45658</v>
      </c>
      <c r="Z121" s="452">
        <f t="shared" ref="Z121:AP121" si="196">Z$3</f>
        <v>45689</v>
      </c>
      <c r="AA121" s="452">
        <f t="shared" si="196"/>
        <v>45717</v>
      </c>
      <c r="AB121" s="452">
        <f t="shared" si="196"/>
        <v>45748</v>
      </c>
      <c r="AC121" s="452">
        <f t="shared" si="196"/>
        <v>45778</v>
      </c>
      <c r="AD121" s="452">
        <f t="shared" si="196"/>
        <v>45809</v>
      </c>
      <c r="AE121" s="452">
        <f t="shared" si="196"/>
        <v>45839</v>
      </c>
      <c r="AF121" s="452">
        <f t="shared" si="196"/>
        <v>45870</v>
      </c>
      <c r="AG121" s="452">
        <f t="shared" si="196"/>
        <v>45901</v>
      </c>
      <c r="AH121" s="452">
        <f t="shared" si="196"/>
        <v>45931</v>
      </c>
      <c r="AI121" s="452">
        <f t="shared" si="196"/>
        <v>45962</v>
      </c>
      <c r="AJ121" s="453">
        <f t="shared" si="196"/>
        <v>45992</v>
      </c>
      <c r="AK121" s="453">
        <f t="shared" si="196"/>
        <v>46023</v>
      </c>
      <c r="AL121" s="453">
        <f t="shared" si="196"/>
        <v>46054</v>
      </c>
      <c r="AM121" s="453">
        <f t="shared" si="196"/>
        <v>46082</v>
      </c>
      <c r="AN121" s="453">
        <f t="shared" si="196"/>
        <v>46113</v>
      </c>
      <c r="AO121" s="453">
        <f t="shared" si="196"/>
        <v>46143</v>
      </c>
      <c r="AP121" s="453">
        <f t="shared" si="196"/>
        <v>46174</v>
      </c>
      <c r="AQ121" s="454" t="s">
        <v>32</v>
      </c>
      <c r="AR121" s="450"/>
      <c r="AT121" s="451" t="s">
        <v>34</v>
      </c>
      <c r="AU121" s="452">
        <f>AU$3</f>
        <v>45658</v>
      </c>
      <c r="AV121" s="452">
        <f t="shared" ref="AV121:BL121" si="197">AV$3</f>
        <v>45689</v>
      </c>
      <c r="AW121" s="452">
        <f t="shared" si="197"/>
        <v>45717</v>
      </c>
      <c r="AX121" s="452">
        <f t="shared" si="197"/>
        <v>45748</v>
      </c>
      <c r="AY121" s="452">
        <f t="shared" si="197"/>
        <v>45778</v>
      </c>
      <c r="AZ121" s="452">
        <f t="shared" si="197"/>
        <v>45809</v>
      </c>
      <c r="BA121" s="452">
        <f t="shared" si="197"/>
        <v>45839</v>
      </c>
      <c r="BB121" s="452">
        <f t="shared" si="197"/>
        <v>45870</v>
      </c>
      <c r="BC121" s="452">
        <f t="shared" si="197"/>
        <v>45901</v>
      </c>
      <c r="BD121" s="452">
        <f t="shared" si="197"/>
        <v>45931</v>
      </c>
      <c r="BE121" s="452">
        <f t="shared" si="197"/>
        <v>45962</v>
      </c>
      <c r="BF121" s="453">
        <f t="shared" si="197"/>
        <v>45992</v>
      </c>
      <c r="BG121" s="453">
        <f t="shared" si="197"/>
        <v>46023</v>
      </c>
      <c r="BH121" s="453">
        <f t="shared" si="197"/>
        <v>46054</v>
      </c>
      <c r="BI121" s="453">
        <f t="shared" si="197"/>
        <v>46082</v>
      </c>
      <c r="BJ121" s="453">
        <f t="shared" si="197"/>
        <v>46113</v>
      </c>
      <c r="BK121" s="453">
        <f t="shared" si="197"/>
        <v>46143</v>
      </c>
      <c r="BL121" s="453">
        <f t="shared" si="197"/>
        <v>46174</v>
      </c>
      <c r="BM121" s="454" t="s">
        <v>32</v>
      </c>
      <c r="BN121" s="450"/>
      <c r="BP121" s="451" t="s">
        <v>34</v>
      </c>
      <c r="BQ121" s="452">
        <f>BQ$3</f>
        <v>45658</v>
      </c>
      <c r="BR121" s="452">
        <f t="shared" ref="BR121:CH121" si="198">BR$3</f>
        <v>45689</v>
      </c>
      <c r="BS121" s="452">
        <f t="shared" si="198"/>
        <v>45717</v>
      </c>
      <c r="BT121" s="452">
        <f t="shared" si="198"/>
        <v>45748</v>
      </c>
      <c r="BU121" s="452">
        <f t="shared" si="198"/>
        <v>45778</v>
      </c>
      <c r="BV121" s="452">
        <f t="shared" si="198"/>
        <v>45809</v>
      </c>
      <c r="BW121" s="452">
        <f t="shared" si="198"/>
        <v>45839</v>
      </c>
      <c r="BX121" s="452">
        <f t="shared" si="198"/>
        <v>45870</v>
      </c>
      <c r="BY121" s="452">
        <f t="shared" si="198"/>
        <v>45901</v>
      </c>
      <c r="BZ121" s="452">
        <f t="shared" si="198"/>
        <v>45931</v>
      </c>
      <c r="CA121" s="452">
        <f t="shared" si="198"/>
        <v>45962</v>
      </c>
      <c r="CB121" s="453">
        <f t="shared" si="198"/>
        <v>45992</v>
      </c>
      <c r="CC121" s="453">
        <f t="shared" si="198"/>
        <v>46023</v>
      </c>
      <c r="CD121" s="453">
        <f t="shared" si="198"/>
        <v>46054</v>
      </c>
      <c r="CE121" s="453">
        <f t="shared" si="198"/>
        <v>46082</v>
      </c>
      <c r="CF121" s="453">
        <f t="shared" si="198"/>
        <v>46113</v>
      </c>
      <c r="CG121" s="453">
        <f t="shared" si="198"/>
        <v>46143</v>
      </c>
      <c r="CH121" s="453">
        <f t="shared" si="198"/>
        <v>46174</v>
      </c>
      <c r="CI121" s="454" t="s">
        <v>32</v>
      </c>
      <c r="CJ121" s="450"/>
    </row>
    <row r="122" spans="1:88" s="184" customFormat="1" ht="14.45" customHeight="1" x14ac:dyDescent="0.25">
      <c r="A122" s="685" t="s">
        <v>256</v>
      </c>
      <c r="B122" s="455" t="s">
        <v>57</v>
      </c>
      <c r="C122" s="417">
        <f>C70+C86+C102</f>
        <v>0</v>
      </c>
      <c r="D122" s="417">
        <f t="shared" ref="D122:U122" si="199">D70+D86+D102</f>
        <v>0</v>
      </c>
      <c r="E122" s="417">
        <f t="shared" si="199"/>
        <v>0</v>
      </c>
      <c r="F122" s="417">
        <f t="shared" si="199"/>
        <v>0</v>
      </c>
      <c r="G122" s="417">
        <f t="shared" si="199"/>
        <v>0</v>
      </c>
      <c r="H122" s="417">
        <f t="shared" si="199"/>
        <v>0</v>
      </c>
      <c r="I122" s="417">
        <f t="shared" si="199"/>
        <v>420808</v>
      </c>
      <c r="J122" s="417">
        <f t="shared" si="199"/>
        <v>-420808</v>
      </c>
      <c r="K122" s="417">
        <f t="shared" si="199"/>
        <v>420808</v>
      </c>
      <c r="L122" s="417">
        <f t="shared" si="199"/>
        <v>-420808</v>
      </c>
      <c r="M122" s="417">
        <f t="shared" si="199"/>
        <v>0</v>
      </c>
      <c r="N122" s="418">
        <f t="shared" si="199"/>
        <v>0</v>
      </c>
      <c r="O122" s="418">
        <f t="shared" si="199"/>
        <v>0</v>
      </c>
      <c r="P122" s="418">
        <f t="shared" si="199"/>
        <v>0</v>
      </c>
      <c r="Q122" s="418">
        <f t="shared" si="199"/>
        <v>0</v>
      </c>
      <c r="R122" s="418">
        <f t="shared" si="199"/>
        <v>0</v>
      </c>
      <c r="S122" s="418">
        <f t="shared" si="199"/>
        <v>0</v>
      </c>
      <c r="T122" s="418">
        <f t="shared" si="199"/>
        <v>0</v>
      </c>
      <c r="U122" s="456">
        <f t="shared" si="199"/>
        <v>0</v>
      </c>
      <c r="W122" s="685" t="s">
        <v>256</v>
      </c>
      <c r="X122" s="455" t="s">
        <v>57</v>
      </c>
      <c r="Y122" s="417">
        <f>Y70+Y86+Y102</f>
        <v>0</v>
      </c>
      <c r="Z122" s="417">
        <f t="shared" ref="Z122:AQ122" si="200">Z70+Z86+Z102</f>
        <v>0</v>
      </c>
      <c r="AA122" s="417">
        <f t="shared" si="200"/>
        <v>0</v>
      </c>
      <c r="AB122" s="417">
        <f t="shared" si="200"/>
        <v>0</v>
      </c>
      <c r="AC122" s="417">
        <f t="shared" si="200"/>
        <v>0</v>
      </c>
      <c r="AD122" s="417">
        <f t="shared" si="200"/>
        <v>0</v>
      </c>
      <c r="AE122" s="417">
        <f t="shared" si="200"/>
        <v>0</v>
      </c>
      <c r="AF122" s="417">
        <f t="shared" si="200"/>
        <v>0</v>
      </c>
      <c r="AG122" s="417">
        <f t="shared" si="200"/>
        <v>0</v>
      </c>
      <c r="AH122" s="417">
        <f t="shared" si="200"/>
        <v>490911</v>
      </c>
      <c r="AI122" s="417">
        <f t="shared" si="200"/>
        <v>19479.757437580822</v>
      </c>
      <c r="AJ122" s="418">
        <f t="shared" si="200"/>
        <v>242135.7175265711</v>
      </c>
      <c r="AK122" s="418">
        <f t="shared" si="200"/>
        <v>0</v>
      </c>
      <c r="AL122" s="418">
        <f t="shared" si="200"/>
        <v>0</v>
      </c>
      <c r="AM122" s="418">
        <f t="shared" si="200"/>
        <v>0</v>
      </c>
      <c r="AN122" s="418">
        <f t="shared" si="200"/>
        <v>0</v>
      </c>
      <c r="AO122" s="418">
        <f t="shared" si="200"/>
        <v>0</v>
      </c>
      <c r="AP122" s="418">
        <f t="shared" si="200"/>
        <v>0</v>
      </c>
      <c r="AQ122" s="456">
        <f t="shared" si="200"/>
        <v>752526.47496415197</v>
      </c>
      <c r="AS122" s="685" t="s">
        <v>256</v>
      </c>
      <c r="AT122" s="455" t="s">
        <v>57</v>
      </c>
      <c r="AU122" s="417">
        <f>AU70+AU86+AU102</f>
        <v>0</v>
      </c>
      <c r="AV122" s="417">
        <f t="shared" ref="AV122:BM122" si="201">AV70+AV86+AV102</f>
        <v>0</v>
      </c>
      <c r="AW122" s="417">
        <f t="shared" si="201"/>
        <v>0</v>
      </c>
      <c r="AX122" s="417">
        <f t="shared" si="201"/>
        <v>0</v>
      </c>
      <c r="AY122" s="417">
        <f t="shared" si="201"/>
        <v>193001</v>
      </c>
      <c r="AZ122" s="417">
        <f t="shared" si="201"/>
        <v>638788</v>
      </c>
      <c r="BA122" s="417">
        <f t="shared" si="201"/>
        <v>-420808</v>
      </c>
      <c r="BB122" s="417">
        <f t="shared" si="201"/>
        <v>420808</v>
      </c>
      <c r="BC122" s="417">
        <f t="shared" si="201"/>
        <v>-420808</v>
      </c>
      <c r="BD122" s="417">
        <f t="shared" si="201"/>
        <v>420808</v>
      </c>
      <c r="BE122" s="417">
        <f t="shared" si="201"/>
        <v>33006.080448895853</v>
      </c>
      <c r="BF122" s="418">
        <f t="shared" si="201"/>
        <v>410269.53224863374</v>
      </c>
      <c r="BG122" s="418">
        <f t="shared" si="201"/>
        <v>0</v>
      </c>
      <c r="BH122" s="418">
        <f t="shared" si="201"/>
        <v>0</v>
      </c>
      <c r="BI122" s="418">
        <f t="shared" si="201"/>
        <v>0</v>
      </c>
      <c r="BJ122" s="418">
        <f t="shared" si="201"/>
        <v>0</v>
      </c>
      <c r="BK122" s="418">
        <f t="shared" si="201"/>
        <v>0</v>
      </c>
      <c r="BL122" s="418">
        <f t="shared" si="201"/>
        <v>0</v>
      </c>
      <c r="BM122" s="456">
        <f t="shared" si="201"/>
        <v>1275064.6126975296</v>
      </c>
      <c r="BO122" s="685" t="s">
        <v>256</v>
      </c>
      <c r="BP122" s="455" t="s">
        <v>57</v>
      </c>
      <c r="BQ122" s="417">
        <f>BQ70+BQ86+BQ102</f>
        <v>0</v>
      </c>
      <c r="BR122" s="417">
        <f t="shared" ref="BR122:CI122" si="202">BR70+BR86+BR102</f>
        <v>0</v>
      </c>
      <c r="BS122" s="417">
        <f t="shared" si="202"/>
        <v>0</v>
      </c>
      <c r="BT122" s="417">
        <f t="shared" si="202"/>
        <v>0</v>
      </c>
      <c r="BU122" s="417">
        <f t="shared" si="202"/>
        <v>0</v>
      </c>
      <c r="BV122" s="417">
        <f t="shared" si="202"/>
        <v>0</v>
      </c>
      <c r="BW122" s="417">
        <f t="shared" si="202"/>
        <v>0</v>
      </c>
      <c r="BX122" s="417">
        <f t="shared" si="202"/>
        <v>0</v>
      </c>
      <c r="BY122" s="417">
        <f t="shared" si="202"/>
        <v>0</v>
      </c>
      <c r="BZ122" s="417">
        <f t="shared" si="202"/>
        <v>0</v>
      </c>
      <c r="CA122" s="417">
        <f t="shared" si="202"/>
        <v>0</v>
      </c>
      <c r="CB122" s="418">
        <f t="shared" si="202"/>
        <v>0</v>
      </c>
      <c r="CC122" s="418">
        <f t="shared" si="202"/>
        <v>0</v>
      </c>
      <c r="CD122" s="418">
        <f t="shared" si="202"/>
        <v>0</v>
      </c>
      <c r="CE122" s="418">
        <f t="shared" si="202"/>
        <v>0</v>
      </c>
      <c r="CF122" s="418">
        <f t="shared" si="202"/>
        <v>0</v>
      </c>
      <c r="CG122" s="418">
        <f t="shared" si="202"/>
        <v>0</v>
      </c>
      <c r="CH122" s="418">
        <f t="shared" si="202"/>
        <v>0</v>
      </c>
      <c r="CI122" s="456">
        <f t="shared" si="202"/>
        <v>0</v>
      </c>
    </row>
    <row r="123" spans="1:88" s="184" customFormat="1" x14ac:dyDescent="0.25">
      <c r="A123" s="686"/>
      <c r="B123" s="457" t="s">
        <v>56</v>
      </c>
      <c r="C123" s="422">
        <f t="shared" ref="C123:U123" si="203">C71+C87+C103</f>
        <v>0</v>
      </c>
      <c r="D123" s="422">
        <f t="shared" si="203"/>
        <v>0</v>
      </c>
      <c r="E123" s="422">
        <f t="shared" si="203"/>
        <v>0</v>
      </c>
      <c r="F123" s="422">
        <f t="shared" si="203"/>
        <v>0</v>
      </c>
      <c r="G123" s="422">
        <f t="shared" si="203"/>
        <v>0</v>
      </c>
      <c r="H123" s="422">
        <f t="shared" si="203"/>
        <v>0</v>
      </c>
      <c r="I123" s="422">
        <f t="shared" si="203"/>
        <v>0</v>
      </c>
      <c r="J123" s="422">
        <f t="shared" si="203"/>
        <v>0</v>
      </c>
      <c r="K123" s="422">
        <f t="shared" si="203"/>
        <v>0</v>
      </c>
      <c r="L123" s="422">
        <f t="shared" si="203"/>
        <v>0</v>
      </c>
      <c r="M123" s="422">
        <f t="shared" si="203"/>
        <v>0</v>
      </c>
      <c r="N123" s="423">
        <f t="shared" si="203"/>
        <v>0</v>
      </c>
      <c r="O123" s="423">
        <f t="shared" si="203"/>
        <v>0</v>
      </c>
      <c r="P123" s="423">
        <f t="shared" si="203"/>
        <v>0</v>
      </c>
      <c r="Q123" s="423">
        <f t="shared" si="203"/>
        <v>0</v>
      </c>
      <c r="R123" s="423">
        <f t="shared" si="203"/>
        <v>0</v>
      </c>
      <c r="S123" s="423">
        <f t="shared" si="203"/>
        <v>0</v>
      </c>
      <c r="T123" s="423">
        <f t="shared" si="203"/>
        <v>0</v>
      </c>
      <c r="U123" s="458">
        <f t="shared" si="203"/>
        <v>0</v>
      </c>
      <c r="W123" s="686"/>
      <c r="X123" s="457" t="s">
        <v>56</v>
      </c>
      <c r="Y123" s="422">
        <f t="shared" ref="Y123:AQ123" si="204">Y71+Y87+Y103</f>
        <v>0</v>
      </c>
      <c r="Z123" s="422">
        <f t="shared" si="204"/>
        <v>0</v>
      </c>
      <c r="AA123" s="422">
        <f t="shared" si="204"/>
        <v>0</v>
      </c>
      <c r="AB123" s="422">
        <f t="shared" si="204"/>
        <v>0</v>
      </c>
      <c r="AC123" s="422">
        <f t="shared" si="204"/>
        <v>0</v>
      </c>
      <c r="AD123" s="422">
        <f t="shared" si="204"/>
        <v>0</v>
      </c>
      <c r="AE123" s="422">
        <f t="shared" si="204"/>
        <v>0</v>
      </c>
      <c r="AF123" s="422">
        <f t="shared" si="204"/>
        <v>0</v>
      </c>
      <c r="AG123" s="422">
        <f t="shared" si="204"/>
        <v>0</v>
      </c>
      <c r="AH123" s="422">
        <f t="shared" si="204"/>
        <v>0</v>
      </c>
      <c r="AI123" s="422">
        <f t="shared" si="204"/>
        <v>0</v>
      </c>
      <c r="AJ123" s="423">
        <f t="shared" si="204"/>
        <v>0</v>
      </c>
      <c r="AK123" s="423">
        <f t="shared" si="204"/>
        <v>0</v>
      </c>
      <c r="AL123" s="423">
        <f t="shared" si="204"/>
        <v>0</v>
      </c>
      <c r="AM123" s="423">
        <f t="shared" si="204"/>
        <v>0</v>
      </c>
      <c r="AN123" s="423">
        <f t="shared" si="204"/>
        <v>0</v>
      </c>
      <c r="AO123" s="423">
        <f t="shared" si="204"/>
        <v>0</v>
      </c>
      <c r="AP123" s="423">
        <f t="shared" si="204"/>
        <v>0</v>
      </c>
      <c r="AQ123" s="458">
        <f t="shared" si="204"/>
        <v>0</v>
      </c>
      <c r="AS123" s="686"/>
      <c r="AT123" s="457" t="s">
        <v>56</v>
      </c>
      <c r="AU123" s="422">
        <f t="shared" ref="AU123:BM123" si="205">AU71+AU87+AU103</f>
        <v>0</v>
      </c>
      <c r="AV123" s="422">
        <f t="shared" si="205"/>
        <v>0</v>
      </c>
      <c r="AW123" s="422">
        <f t="shared" si="205"/>
        <v>0</v>
      </c>
      <c r="AX123" s="422">
        <f t="shared" si="205"/>
        <v>0</v>
      </c>
      <c r="AY123" s="422">
        <f t="shared" si="205"/>
        <v>0</v>
      </c>
      <c r="AZ123" s="422">
        <f t="shared" si="205"/>
        <v>0</v>
      </c>
      <c r="BA123" s="422">
        <f t="shared" si="205"/>
        <v>0</v>
      </c>
      <c r="BB123" s="422">
        <f t="shared" si="205"/>
        <v>0</v>
      </c>
      <c r="BC123" s="422">
        <f t="shared" si="205"/>
        <v>0</v>
      </c>
      <c r="BD123" s="422">
        <f t="shared" si="205"/>
        <v>0</v>
      </c>
      <c r="BE123" s="422">
        <f t="shared" si="205"/>
        <v>0</v>
      </c>
      <c r="BF123" s="423">
        <f t="shared" si="205"/>
        <v>0</v>
      </c>
      <c r="BG123" s="423">
        <f t="shared" si="205"/>
        <v>0</v>
      </c>
      <c r="BH123" s="423">
        <f t="shared" si="205"/>
        <v>0</v>
      </c>
      <c r="BI123" s="423">
        <f t="shared" si="205"/>
        <v>0</v>
      </c>
      <c r="BJ123" s="423">
        <f t="shared" si="205"/>
        <v>0</v>
      </c>
      <c r="BK123" s="423">
        <f t="shared" si="205"/>
        <v>0</v>
      </c>
      <c r="BL123" s="423">
        <f t="shared" si="205"/>
        <v>0</v>
      </c>
      <c r="BM123" s="458">
        <f t="shared" si="205"/>
        <v>0</v>
      </c>
      <c r="BO123" s="686"/>
      <c r="BP123" s="457" t="s">
        <v>56</v>
      </c>
      <c r="BQ123" s="422">
        <f t="shared" ref="BQ123:CI123" si="206">BQ71+BQ87+BQ103</f>
        <v>0</v>
      </c>
      <c r="BR123" s="422">
        <f t="shared" si="206"/>
        <v>0</v>
      </c>
      <c r="BS123" s="422">
        <f t="shared" si="206"/>
        <v>0</v>
      </c>
      <c r="BT123" s="422">
        <f t="shared" si="206"/>
        <v>0</v>
      </c>
      <c r="BU123" s="422">
        <f t="shared" si="206"/>
        <v>0</v>
      </c>
      <c r="BV123" s="422">
        <f t="shared" si="206"/>
        <v>0</v>
      </c>
      <c r="BW123" s="422">
        <f t="shared" si="206"/>
        <v>0</v>
      </c>
      <c r="BX123" s="422">
        <f t="shared" si="206"/>
        <v>0</v>
      </c>
      <c r="BY123" s="422">
        <f t="shared" si="206"/>
        <v>0</v>
      </c>
      <c r="BZ123" s="422">
        <f t="shared" si="206"/>
        <v>0</v>
      </c>
      <c r="CA123" s="422">
        <f t="shared" si="206"/>
        <v>0</v>
      </c>
      <c r="CB123" s="423">
        <f t="shared" si="206"/>
        <v>0</v>
      </c>
      <c r="CC123" s="423">
        <f t="shared" si="206"/>
        <v>0</v>
      </c>
      <c r="CD123" s="423">
        <f t="shared" si="206"/>
        <v>0</v>
      </c>
      <c r="CE123" s="423">
        <f t="shared" si="206"/>
        <v>0</v>
      </c>
      <c r="CF123" s="423">
        <f t="shared" si="206"/>
        <v>0</v>
      </c>
      <c r="CG123" s="423">
        <f t="shared" si="206"/>
        <v>0</v>
      </c>
      <c r="CH123" s="423">
        <f t="shared" si="206"/>
        <v>0</v>
      </c>
      <c r="CI123" s="458">
        <f t="shared" si="206"/>
        <v>0</v>
      </c>
    </row>
    <row r="124" spans="1:88" s="184" customFormat="1" x14ac:dyDescent="0.25">
      <c r="A124" s="686"/>
      <c r="B124" s="457" t="s">
        <v>55</v>
      </c>
      <c r="C124" s="422">
        <f t="shared" ref="C124:U124" si="207">C72+C88+C104</f>
        <v>0</v>
      </c>
      <c r="D124" s="422">
        <f t="shared" si="207"/>
        <v>0</v>
      </c>
      <c r="E124" s="422">
        <f t="shared" si="207"/>
        <v>33576</v>
      </c>
      <c r="F124" s="422">
        <f t="shared" si="207"/>
        <v>0</v>
      </c>
      <c r="G124" s="422">
        <f t="shared" si="207"/>
        <v>0</v>
      </c>
      <c r="H124" s="422">
        <f t="shared" si="207"/>
        <v>0</v>
      </c>
      <c r="I124" s="422">
        <f t="shared" si="207"/>
        <v>0</v>
      </c>
      <c r="J124" s="422">
        <f t="shared" si="207"/>
        <v>0</v>
      </c>
      <c r="K124" s="422">
        <f t="shared" si="207"/>
        <v>0</v>
      </c>
      <c r="L124" s="422">
        <f t="shared" si="207"/>
        <v>0</v>
      </c>
      <c r="M124" s="422">
        <f t="shared" si="207"/>
        <v>1332.3236507721635</v>
      </c>
      <c r="N124" s="423">
        <f t="shared" si="207"/>
        <v>16560.942516407555</v>
      </c>
      <c r="O124" s="423">
        <f t="shared" si="207"/>
        <v>0</v>
      </c>
      <c r="P124" s="423">
        <f t="shared" si="207"/>
        <v>0</v>
      </c>
      <c r="Q124" s="423">
        <f t="shared" si="207"/>
        <v>0</v>
      </c>
      <c r="R124" s="423">
        <f t="shared" si="207"/>
        <v>0</v>
      </c>
      <c r="S124" s="423">
        <f t="shared" si="207"/>
        <v>0</v>
      </c>
      <c r="T124" s="423">
        <f t="shared" si="207"/>
        <v>0</v>
      </c>
      <c r="U124" s="458">
        <f t="shared" si="207"/>
        <v>51469.266167179725</v>
      </c>
      <c r="W124" s="686"/>
      <c r="X124" s="457" t="s">
        <v>55</v>
      </c>
      <c r="Y124" s="422">
        <f t="shared" ref="Y124:AQ124" si="208">Y72+Y88+Y104</f>
        <v>0</v>
      </c>
      <c r="Z124" s="422">
        <f t="shared" si="208"/>
        <v>0</v>
      </c>
      <c r="AA124" s="422">
        <f t="shared" si="208"/>
        <v>29379</v>
      </c>
      <c r="AB124" s="422">
        <f t="shared" si="208"/>
        <v>0</v>
      </c>
      <c r="AC124" s="422">
        <f t="shared" si="208"/>
        <v>0</v>
      </c>
      <c r="AD124" s="422">
        <f t="shared" si="208"/>
        <v>0</v>
      </c>
      <c r="AE124" s="422">
        <f t="shared" si="208"/>
        <v>0</v>
      </c>
      <c r="AF124" s="422">
        <f t="shared" si="208"/>
        <v>0</v>
      </c>
      <c r="AG124" s="422">
        <f t="shared" si="208"/>
        <v>0</v>
      </c>
      <c r="AH124" s="422">
        <f t="shared" si="208"/>
        <v>0</v>
      </c>
      <c r="AI124" s="422">
        <f t="shared" si="208"/>
        <v>1165.7831944256432</v>
      </c>
      <c r="AJ124" s="423">
        <f t="shared" si="208"/>
        <v>14490.824701856613</v>
      </c>
      <c r="AK124" s="423">
        <f t="shared" si="208"/>
        <v>0</v>
      </c>
      <c r="AL124" s="423">
        <f t="shared" si="208"/>
        <v>0</v>
      </c>
      <c r="AM124" s="423">
        <f t="shared" si="208"/>
        <v>0</v>
      </c>
      <c r="AN124" s="423">
        <f t="shared" si="208"/>
        <v>0</v>
      </c>
      <c r="AO124" s="423">
        <f t="shared" si="208"/>
        <v>0</v>
      </c>
      <c r="AP124" s="423">
        <f t="shared" si="208"/>
        <v>0</v>
      </c>
      <c r="AQ124" s="458">
        <f t="shared" si="208"/>
        <v>45035.607896282258</v>
      </c>
      <c r="AS124" s="686"/>
      <c r="AT124" s="457" t="s">
        <v>55</v>
      </c>
      <c r="AU124" s="422">
        <f t="shared" ref="AU124:BM124" si="209">AU72+AU88+AU104</f>
        <v>0</v>
      </c>
      <c r="AV124" s="422">
        <f t="shared" si="209"/>
        <v>0</v>
      </c>
      <c r="AW124" s="422">
        <f t="shared" si="209"/>
        <v>0</v>
      </c>
      <c r="AX124" s="422">
        <f t="shared" si="209"/>
        <v>0</v>
      </c>
      <c r="AY124" s="422">
        <f t="shared" si="209"/>
        <v>0</v>
      </c>
      <c r="AZ124" s="422">
        <f t="shared" si="209"/>
        <v>0</v>
      </c>
      <c r="BA124" s="422">
        <f t="shared" si="209"/>
        <v>0</v>
      </c>
      <c r="BB124" s="422">
        <f t="shared" si="209"/>
        <v>0</v>
      </c>
      <c r="BC124" s="422">
        <f t="shared" si="209"/>
        <v>0</v>
      </c>
      <c r="BD124" s="422">
        <f t="shared" si="209"/>
        <v>0</v>
      </c>
      <c r="BE124" s="422">
        <f t="shared" si="209"/>
        <v>0</v>
      </c>
      <c r="BF124" s="423">
        <f t="shared" si="209"/>
        <v>0</v>
      </c>
      <c r="BG124" s="423">
        <f t="shared" si="209"/>
        <v>0</v>
      </c>
      <c r="BH124" s="423">
        <f t="shared" si="209"/>
        <v>0</v>
      </c>
      <c r="BI124" s="423">
        <f t="shared" si="209"/>
        <v>0</v>
      </c>
      <c r="BJ124" s="423">
        <f t="shared" si="209"/>
        <v>0</v>
      </c>
      <c r="BK124" s="423">
        <f t="shared" si="209"/>
        <v>0</v>
      </c>
      <c r="BL124" s="423">
        <f t="shared" si="209"/>
        <v>0</v>
      </c>
      <c r="BM124" s="458">
        <f t="shared" si="209"/>
        <v>0</v>
      </c>
      <c r="BO124" s="686"/>
      <c r="BP124" s="457" t="s">
        <v>55</v>
      </c>
      <c r="BQ124" s="422">
        <f t="shared" ref="BQ124:CI124" si="210">BQ72+BQ88+BQ104</f>
        <v>0</v>
      </c>
      <c r="BR124" s="422">
        <f t="shared" si="210"/>
        <v>0</v>
      </c>
      <c r="BS124" s="422">
        <f t="shared" si="210"/>
        <v>0</v>
      </c>
      <c r="BT124" s="422">
        <f t="shared" si="210"/>
        <v>0</v>
      </c>
      <c r="BU124" s="422">
        <f t="shared" si="210"/>
        <v>0</v>
      </c>
      <c r="BV124" s="422">
        <f t="shared" si="210"/>
        <v>0</v>
      </c>
      <c r="BW124" s="422">
        <f t="shared" si="210"/>
        <v>0</v>
      </c>
      <c r="BX124" s="422">
        <f t="shared" si="210"/>
        <v>0</v>
      </c>
      <c r="BY124" s="422">
        <f t="shared" si="210"/>
        <v>0</v>
      </c>
      <c r="BZ124" s="422">
        <f t="shared" si="210"/>
        <v>0</v>
      </c>
      <c r="CA124" s="422">
        <f t="shared" si="210"/>
        <v>0</v>
      </c>
      <c r="CB124" s="423">
        <f t="shared" si="210"/>
        <v>0</v>
      </c>
      <c r="CC124" s="423">
        <f t="shared" si="210"/>
        <v>0</v>
      </c>
      <c r="CD124" s="423">
        <f t="shared" si="210"/>
        <v>0</v>
      </c>
      <c r="CE124" s="423">
        <f t="shared" si="210"/>
        <v>0</v>
      </c>
      <c r="CF124" s="423">
        <f t="shared" si="210"/>
        <v>0</v>
      </c>
      <c r="CG124" s="423">
        <f t="shared" si="210"/>
        <v>0</v>
      </c>
      <c r="CH124" s="423">
        <f t="shared" si="210"/>
        <v>0</v>
      </c>
      <c r="CI124" s="458">
        <f t="shared" si="210"/>
        <v>0</v>
      </c>
    </row>
    <row r="125" spans="1:88" s="184" customFormat="1" x14ac:dyDescent="0.25">
      <c r="A125" s="686"/>
      <c r="B125" s="457" t="s">
        <v>54</v>
      </c>
      <c r="C125" s="422">
        <f t="shared" ref="C125:U125" si="211">C73+C89+C105</f>
        <v>0</v>
      </c>
      <c r="D125" s="422">
        <f t="shared" si="211"/>
        <v>0</v>
      </c>
      <c r="E125" s="422">
        <f t="shared" si="211"/>
        <v>18997</v>
      </c>
      <c r="F125" s="422">
        <f t="shared" si="211"/>
        <v>1423</v>
      </c>
      <c r="G125" s="422">
        <f t="shared" si="211"/>
        <v>734</v>
      </c>
      <c r="H125" s="422">
        <f t="shared" si="211"/>
        <v>9090</v>
      </c>
      <c r="I125" s="422">
        <f t="shared" si="211"/>
        <v>734</v>
      </c>
      <c r="J125" s="422">
        <f t="shared" si="211"/>
        <v>121561</v>
      </c>
      <c r="K125" s="422">
        <f t="shared" si="211"/>
        <v>98431</v>
      </c>
      <c r="L125" s="422">
        <f t="shared" si="211"/>
        <v>160685</v>
      </c>
      <c r="M125" s="422">
        <f t="shared" si="211"/>
        <v>16334.813332696418</v>
      </c>
      <c r="N125" s="423">
        <f t="shared" si="211"/>
        <v>203043.68571574197</v>
      </c>
      <c r="O125" s="423">
        <f t="shared" si="211"/>
        <v>0</v>
      </c>
      <c r="P125" s="423">
        <f t="shared" si="211"/>
        <v>0</v>
      </c>
      <c r="Q125" s="423">
        <f t="shared" si="211"/>
        <v>0</v>
      </c>
      <c r="R125" s="423">
        <f t="shared" si="211"/>
        <v>0</v>
      </c>
      <c r="S125" s="423">
        <f t="shared" si="211"/>
        <v>0</v>
      </c>
      <c r="T125" s="423">
        <f t="shared" si="211"/>
        <v>0</v>
      </c>
      <c r="U125" s="458">
        <f t="shared" si="211"/>
        <v>631033.49904843839</v>
      </c>
      <c r="W125" s="686"/>
      <c r="X125" s="457" t="s">
        <v>54</v>
      </c>
      <c r="Y125" s="422">
        <f t="shared" ref="Y125:AQ125" si="212">Y73+Y89+Y105</f>
        <v>0</v>
      </c>
      <c r="Z125" s="422">
        <f t="shared" si="212"/>
        <v>0</v>
      </c>
      <c r="AA125" s="422">
        <f t="shared" si="212"/>
        <v>150184</v>
      </c>
      <c r="AB125" s="422">
        <f t="shared" si="212"/>
        <v>70279</v>
      </c>
      <c r="AC125" s="422">
        <f t="shared" si="212"/>
        <v>564055</v>
      </c>
      <c r="AD125" s="422">
        <f t="shared" si="212"/>
        <v>757822</v>
      </c>
      <c r="AE125" s="422">
        <f t="shared" si="212"/>
        <v>286180</v>
      </c>
      <c r="AF125" s="422">
        <f t="shared" si="212"/>
        <v>1073386.04</v>
      </c>
      <c r="AG125" s="422">
        <f t="shared" si="212"/>
        <v>267810</v>
      </c>
      <c r="AH125" s="422">
        <f t="shared" si="212"/>
        <v>352966</v>
      </c>
      <c r="AI125" s="422">
        <f t="shared" si="212"/>
        <v>139356.70485146507</v>
      </c>
      <c r="AJ125" s="423">
        <f t="shared" si="212"/>
        <v>1732220.5283855239</v>
      </c>
      <c r="AK125" s="423">
        <f t="shared" si="212"/>
        <v>0</v>
      </c>
      <c r="AL125" s="423">
        <f t="shared" si="212"/>
        <v>0</v>
      </c>
      <c r="AM125" s="423">
        <f t="shared" si="212"/>
        <v>0</v>
      </c>
      <c r="AN125" s="423">
        <f t="shared" si="212"/>
        <v>0</v>
      </c>
      <c r="AO125" s="423">
        <f t="shared" si="212"/>
        <v>0</v>
      </c>
      <c r="AP125" s="423">
        <f t="shared" si="212"/>
        <v>0</v>
      </c>
      <c r="AQ125" s="458">
        <f t="shared" si="212"/>
        <v>5394259.273236989</v>
      </c>
      <c r="AS125" s="686"/>
      <c r="AT125" s="457" t="s">
        <v>54</v>
      </c>
      <c r="AU125" s="422">
        <f t="shared" ref="AU125:BM125" si="213">AU73+AU89+AU105</f>
        <v>0</v>
      </c>
      <c r="AV125" s="422">
        <f t="shared" si="213"/>
        <v>0</v>
      </c>
      <c r="AW125" s="422">
        <f t="shared" si="213"/>
        <v>149050</v>
      </c>
      <c r="AX125" s="422">
        <f t="shared" si="213"/>
        <v>0</v>
      </c>
      <c r="AY125" s="422">
        <f t="shared" si="213"/>
        <v>4923</v>
      </c>
      <c r="AZ125" s="422">
        <f t="shared" si="213"/>
        <v>70632</v>
      </c>
      <c r="BA125" s="422">
        <f t="shared" si="213"/>
        <v>160231</v>
      </c>
      <c r="BB125" s="422">
        <f t="shared" si="213"/>
        <v>0</v>
      </c>
      <c r="BC125" s="422">
        <f t="shared" si="213"/>
        <v>0</v>
      </c>
      <c r="BD125" s="422">
        <f t="shared" si="213"/>
        <v>447088</v>
      </c>
      <c r="BE125" s="422">
        <f t="shared" si="213"/>
        <v>33011.437361358752</v>
      </c>
      <c r="BF125" s="423">
        <f t="shared" si="213"/>
        <v>410336.11931200384</v>
      </c>
      <c r="BG125" s="423">
        <f t="shared" si="213"/>
        <v>0</v>
      </c>
      <c r="BH125" s="423">
        <f t="shared" si="213"/>
        <v>0</v>
      </c>
      <c r="BI125" s="423">
        <f t="shared" si="213"/>
        <v>0</v>
      </c>
      <c r="BJ125" s="423">
        <f t="shared" si="213"/>
        <v>0</v>
      </c>
      <c r="BK125" s="423">
        <f t="shared" si="213"/>
        <v>0</v>
      </c>
      <c r="BL125" s="423">
        <f t="shared" si="213"/>
        <v>0</v>
      </c>
      <c r="BM125" s="458">
        <f t="shared" si="213"/>
        <v>1275271.5566733626</v>
      </c>
      <c r="BO125" s="686"/>
      <c r="BP125" s="457" t="s">
        <v>54</v>
      </c>
      <c r="BQ125" s="422">
        <f t="shared" ref="BQ125:CI125" si="214">BQ73+BQ89+BQ105</f>
        <v>0</v>
      </c>
      <c r="BR125" s="422">
        <f t="shared" si="214"/>
        <v>0</v>
      </c>
      <c r="BS125" s="422">
        <f t="shared" si="214"/>
        <v>380181</v>
      </c>
      <c r="BT125" s="422">
        <f t="shared" si="214"/>
        <v>0</v>
      </c>
      <c r="BU125" s="422">
        <f t="shared" si="214"/>
        <v>0</v>
      </c>
      <c r="BV125" s="422">
        <f t="shared" si="214"/>
        <v>7875</v>
      </c>
      <c r="BW125" s="422">
        <f t="shared" si="214"/>
        <v>0</v>
      </c>
      <c r="BX125" s="422">
        <f t="shared" si="214"/>
        <v>0</v>
      </c>
      <c r="BY125" s="422">
        <f t="shared" si="214"/>
        <v>0</v>
      </c>
      <c r="BZ125" s="422">
        <f t="shared" si="214"/>
        <v>0</v>
      </c>
      <c r="CA125" s="422">
        <f t="shared" si="214"/>
        <v>15398.385353348902</v>
      </c>
      <c r="CB125" s="423">
        <f t="shared" si="214"/>
        <v>191403.77380113924</v>
      </c>
      <c r="CC125" s="423">
        <f t="shared" si="214"/>
        <v>0</v>
      </c>
      <c r="CD125" s="423">
        <f t="shared" si="214"/>
        <v>0</v>
      </c>
      <c r="CE125" s="423">
        <f t="shared" si="214"/>
        <v>0</v>
      </c>
      <c r="CF125" s="423">
        <f t="shared" si="214"/>
        <v>0</v>
      </c>
      <c r="CG125" s="423">
        <f t="shared" si="214"/>
        <v>0</v>
      </c>
      <c r="CH125" s="423">
        <f t="shared" si="214"/>
        <v>0</v>
      </c>
      <c r="CI125" s="458">
        <f t="shared" si="214"/>
        <v>594858.15915448812</v>
      </c>
    </row>
    <row r="126" spans="1:88" s="184" customFormat="1" x14ac:dyDescent="0.25">
      <c r="A126" s="686"/>
      <c r="B126" s="457" t="s">
        <v>53</v>
      </c>
      <c r="C126" s="422">
        <f t="shared" ref="C126:U126" si="215">C74+C90+C106</f>
        <v>0</v>
      </c>
      <c r="D126" s="422">
        <f t="shared" si="215"/>
        <v>0</v>
      </c>
      <c r="E126" s="422">
        <f t="shared" si="215"/>
        <v>0</v>
      </c>
      <c r="F126" s="422">
        <f t="shared" si="215"/>
        <v>0</v>
      </c>
      <c r="G126" s="422">
        <f t="shared" si="215"/>
        <v>0</v>
      </c>
      <c r="H126" s="422">
        <f t="shared" si="215"/>
        <v>0</v>
      </c>
      <c r="I126" s="422">
        <f t="shared" si="215"/>
        <v>0</v>
      </c>
      <c r="J126" s="422">
        <f t="shared" si="215"/>
        <v>0</v>
      </c>
      <c r="K126" s="422">
        <f t="shared" si="215"/>
        <v>0</v>
      </c>
      <c r="L126" s="422">
        <f t="shared" si="215"/>
        <v>0</v>
      </c>
      <c r="M126" s="422">
        <f t="shared" si="215"/>
        <v>0</v>
      </c>
      <c r="N126" s="423">
        <f t="shared" si="215"/>
        <v>0</v>
      </c>
      <c r="O126" s="423">
        <f t="shared" si="215"/>
        <v>0</v>
      </c>
      <c r="P126" s="423">
        <f t="shared" si="215"/>
        <v>0</v>
      </c>
      <c r="Q126" s="423">
        <f t="shared" si="215"/>
        <v>0</v>
      </c>
      <c r="R126" s="423">
        <f t="shared" si="215"/>
        <v>0</v>
      </c>
      <c r="S126" s="423">
        <f t="shared" si="215"/>
        <v>0</v>
      </c>
      <c r="T126" s="423">
        <f t="shared" si="215"/>
        <v>0</v>
      </c>
      <c r="U126" s="458">
        <f t="shared" si="215"/>
        <v>0</v>
      </c>
      <c r="W126" s="686"/>
      <c r="X126" s="457" t="s">
        <v>53</v>
      </c>
      <c r="Y126" s="422">
        <f t="shared" ref="Y126:AQ126" si="216">Y74+Y90+Y106</f>
        <v>0</v>
      </c>
      <c r="Z126" s="422">
        <f t="shared" si="216"/>
        <v>0</v>
      </c>
      <c r="AA126" s="422">
        <f t="shared" si="216"/>
        <v>0</v>
      </c>
      <c r="AB126" s="422">
        <f t="shared" si="216"/>
        <v>0</v>
      </c>
      <c r="AC126" s="422">
        <f t="shared" si="216"/>
        <v>0</v>
      </c>
      <c r="AD126" s="422">
        <f t="shared" si="216"/>
        <v>0</v>
      </c>
      <c r="AE126" s="422">
        <f t="shared" si="216"/>
        <v>0</v>
      </c>
      <c r="AF126" s="422">
        <f t="shared" si="216"/>
        <v>0</v>
      </c>
      <c r="AG126" s="422">
        <f t="shared" si="216"/>
        <v>0</v>
      </c>
      <c r="AH126" s="422">
        <f t="shared" si="216"/>
        <v>0</v>
      </c>
      <c r="AI126" s="422">
        <f t="shared" si="216"/>
        <v>0</v>
      </c>
      <c r="AJ126" s="423">
        <f t="shared" si="216"/>
        <v>0</v>
      </c>
      <c r="AK126" s="423">
        <f t="shared" si="216"/>
        <v>0</v>
      </c>
      <c r="AL126" s="423">
        <f t="shared" si="216"/>
        <v>0</v>
      </c>
      <c r="AM126" s="423">
        <f t="shared" si="216"/>
        <v>0</v>
      </c>
      <c r="AN126" s="423">
        <f t="shared" si="216"/>
        <v>0</v>
      </c>
      <c r="AO126" s="423">
        <f t="shared" si="216"/>
        <v>0</v>
      </c>
      <c r="AP126" s="423">
        <f t="shared" si="216"/>
        <v>0</v>
      </c>
      <c r="AQ126" s="458">
        <f t="shared" si="216"/>
        <v>0</v>
      </c>
      <c r="AS126" s="686"/>
      <c r="AT126" s="457" t="s">
        <v>53</v>
      </c>
      <c r="AU126" s="422">
        <f t="shared" ref="AU126:BM126" si="217">AU74+AU90+AU106</f>
        <v>0</v>
      </c>
      <c r="AV126" s="422">
        <f t="shared" si="217"/>
        <v>0</v>
      </c>
      <c r="AW126" s="422">
        <f t="shared" si="217"/>
        <v>0</v>
      </c>
      <c r="AX126" s="422">
        <f t="shared" si="217"/>
        <v>0</v>
      </c>
      <c r="AY126" s="422">
        <f t="shared" si="217"/>
        <v>0</v>
      </c>
      <c r="AZ126" s="422">
        <f t="shared" si="217"/>
        <v>0</v>
      </c>
      <c r="BA126" s="422">
        <f t="shared" si="217"/>
        <v>0</v>
      </c>
      <c r="BB126" s="422">
        <f t="shared" si="217"/>
        <v>0</v>
      </c>
      <c r="BC126" s="422">
        <f t="shared" si="217"/>
        <v>0</v>
      </c>
      <c r="BD126" s="422">
        <f t="shared" si="217"/>
        <v>0</v>
      </c>
      <c r="BE126" s="422">
        <f t="shared" si="217"/>
        <v>0</v>
      </c>
      <c r="BF126" s="423">
        <f t="shared" si="217"/>
        <v>0</v>
      </c>
      <c r="BG126" s="423">
        <f t="shared" si="217"/>
        <v>0</v>
      </c>
      <c r="BH126" s="423">
        <f t="shared" si="217"/>
        <v>0</v>
      </c>
      <c r="BI126" s="423">
        <f t="shared" si="217"/>
        <v>0</v>
      </c>
      <c r="BJ126" s="423">
        <f t="shared" si="217"/>
        <v>0</v>
      </c>
      <c r="BK126" s="423">
        <f t="shared" si="217"/>
        <v>0</v>
      </c>
      <c r="BL126" s="423">
        <f t="shared" si="217"/>
        <v>0</v>
      </c>
      <c r="BM126" s="458">
        <f t="shared" si="217"/>
        <v>0</v>
      </c>
      <c r="BO126" s="686"/>
      <c r="BP126" s="457" t="s">
        <v>53</v>
      </c>
      <c r="BQ126" s="422">
        <f t="shared" ref="BQ126:CI126" si="218">BQ74+BQ90+BQ106</f>
        <v>0</v>
      </c>
      <c r="BR126" s="422">
        <f t="shared" si="218"/>
        <v>0</v>
      </c>
      <c r="BS126" s="422">
        <f t="shared" si="218"/>
        <v>0</v>
      </c>
      <c r="BT126" s="422">
        <f t="shared" si="218"/>
        <v>0</v>
      </c>
      <c r="BU126" s="422">
        <f t="shared" si="218"/>
        <v>0</v>
      </c>
      <c r="BV126" s="422">
        <f t="shared" si="218"/>
        <v>0</v>
      </c>
      <c r="BW126" s="422">
        <f t="shared" si="218"/>
        <v>0</v>
      </c>
      <c r="BX126" s="422">
        <f t="shared" si="218"/>
        <v>0</v>
      </c>
      <c r="BY126" s="422">
        <f t="shared" si="218"/>
        <v>0</v>
      </c>
      <c r="BZ126" s="422">
        <f t="shared" si="218"/>
        <v>0</v>
      </c>
      <c r="CA126" s="422">
        <f t="shared" si="218"/>
        <v>0</v>
      </c>
      <c r="CB126" s="423">
        <f t="shared" si="218"/>
        <v>0</v>
      </c>
      <c r="CC126" s="423">
        <f t="shared" si="218"/>
        <v>0</v>
      </c>
      <c r="CD126" s="423">
        <f t="shared" si="218"/>
        <v>0</v>
      </c>
      <c r="CE126" s="423">
        <f t="shared" si="218"/>
        <v>0</v>
      </c>
      <c r="CF126" s="423">
        <f t="shared" si="218"/>
        <v>0</v>
      </c>
      <c r="CG126" s="423">
        <f t="shared" si="218"/>
        <v>0</v>
      </c>
      <c r="CH126" s="423">
        <f t="shared" si="218"/>
        <v>0</v>
      </c>
      <c r="CI126" s="458">
        <f t="shared" si="218"/>
        <v>0</v>
      </c>
    </row>
    <row r="127" spans="1:88" s="184" customFormat="1" x14ac:dyDescent="0.25">
      <c r="A127" s="686"/>
      <c r="B127" s="457" t="s">
        <v>52</v>
      </c>
      <c r="C127" s="422">
        <f t="shared" ref="C127:U127" si="219">C75+C91+C107</f>
        <v>0</v>
      </c>
      <c r="D127" s="422">
        <f t="shared" si="219"/>
        <v>0</v>
      </c>
      <c r="E127" s="422">
        <f t="shared" si="219"/>
        <v>0</v>
      </c>
      <c r="F127" s="422">
        <f t="shared" si="219"/>
        <v>0</v>
      </c>
      <c r="G127" s="422">
        <f t="shared" si="219"/>
        <v>0</v>
      </c>
      <c r="H127" s="422">
        <f t="shared" si="219"/>
        <v>0</v>
      </c>
      <c r="I127" s="422">
        <f t="shared" si="219"/>
        <v>0</v>
      </c>
      <c r="J127" s="422">
        <f t="shared" si="219"/>
        <v>0</v>
      </c>
      <c r="K127" s="422">
        <f t="shared" si="219"/>
        <v>0</v>
      </c>
      <c r="L127" s="422">
        <f t="shared" si="219"/>
        <v>0</v>
      </c>
      <c r="M127" s="422">
        <f t="shared" si="219"/>
        <v>0</v>
      </c>
      <c r="N127" s="423">
        <f t="shared" si="219"/>
        <v>0</v>
      </c>
      <c r="O127" s="423">
        <f t="shared" si="219"/>
        <v>0</v>
      </c>
      <c r="P127" s="423">
        <f t="shared" si="219"/>
        <v>0</v>
      </c>
      <c r="Q127" s="423">
        <f t="shared" si="219"/>
        <v>0</v>
      </c>
      <c r="R127" s="423">
        <f t="shared" si="219"/>
        <v>0</v>
      </c>
      <c r="S127" s="423">
        <f t="shared" si="219"/>
        <v>0</v>
      </c>
      <c r="T127" s="423">
        <f t="shared" si="219"/>
        <v>0</v>
      </c>
      <c r="U127" s="458">
        <f t="shared" si="219"/>
        <v>0</v>
      </c>
      <c r="W127" s="686"/>
      <c r="X127" s="457" t="s">
        <v>52</v>
      </c>
      <c r="Y127" s="422">
        <f t="shared" ref="Y127:AQ127" si="220">Y75+Y91+Y107</f>
        <v>0</v>
      </c>
      <c r="Z127" s="422">
        <f t="shared" si="220"/>
        <v>0</v>
      </c>
      <c r="AA127" s="422">
        <f t="shared" si="220"/>
        <v>0</v>
      </c>
      <c r="AB127" s="422">
        <f t="shared" si="220"/>
        <v>0</v>
      </c>
      <c r="AC127" s="422">
        <f t="shared" si="220"/>
        <v>0</v>
      </c>
      <c r="AD127" s="422">
        <f t="shared" si="220"/>
        <v>0</v>
      </c>
      <c r="AE127" s="422">
        <f t="shared" si="220"/>
        <v>0</v>
      </c>
      <c r="AF127" s="422">
        <f t="shared" si="220"/>
        <v>44923.59</v>
      </c>
      <c r="AG127" s="422">
        <f t="shared" si="220"/>
        <v>0</v>
      </c>
      <c r="AH127" s="422">
        <f t="shared" si="220"/>
        <v>0</v>
      </c>
      <c r="AI127" s="422">
        <f t="shared" si="220"/>
        <v>0</v>
      </c>
      <c r="AJ127" s="423">
        <f t="shared" si="220"/>
        <v>0</v>
      </c>
      <c r="AK127" s="423">
        <f t="shared" si="220"/>
        <v>0</v>
      </c>
      <c r="AL127" s="423">
        <f t="shared" si="220"/>
        <v>0</v>
      </c>
      <c r="AM127" s="423">
        <f t="shared" si="220"/>
        <v>0</v>
      </c>
      <c r="AN127" s="423">
        <f t="shared" si="220"/>
        <v>0</v>
      </c>
      <c r="AO127" s="423">
        <f t="shared" si="220"/>
        <v>0</v>
      </c>
      <c r="AP127" s="423">
        <f t="shared" si="220"/>
        <v>0</v>
      </c>
      <c r="AQ127" s="458">
        <f t="shared" si="220"/>
        <v>44923.59</v>
      </c>
      <c r="AS127" s="686"/>
      <c r="AT127" s="457" t="s">
        <v>52</v>
      </c>
      <c r="AU127" s="422">
        <f t="shared" ref="AU127:BM127" si="221">AU75+AU91+AU107</f>
        <v>0</v>
      </c>
      <c r="AV127" s="422">
        <f t="shared" si="221"/>
        <v>0</v>
      </c>
      <c r="AW127" s="422">
        <f t="shared" si="221"/>
        <v>0</v>
      </c>
      <c r="AX127" s="422">
        <f t="shared" si="221"/>
        <v>0</v>
      </c>
      <c r="AY127" s="422">
        <f t="shared" si="221"/>
        <v>0</v>
      </c>
      <c r="AZ127" s="422">
        <f t="shared" si="221"/>
        <v>0</v>
      </c>
      <c r="BA127" s="422">
        <f t="shared" si="221"/>
        <v>0</v>
      </c>
      <c r="BB127" s="422">
        <f t="shared" si="221"/>
        <v>0</v>
      </c>
      <c r="BC127" s="422">
        <f t="shared" si="221"/>
        <v>0</v>
      </c>
      <c r="BD127" s="422">
        <f t="shared" si="221"/>
        <v>0</v>
      </c>
      <c r="BE127" s="422">
        <f t="shared" si="221"/>
        <v>0</v>
      </c>
      <c r="BF127" s="423">
        <f t="shared" si="221"/>
        <v>0</v>
      </c>
      <c r="BG127" s="423">
        <f t="shared" si="221"/>
        <v>0</v>
      </c>
      <c r="BH127" s="423">
        <f t="shared" si="221"/>
        <v>0</v>
      </c>
      <c r="BI127" s="423">
        <f t="shared" si="221"/>
        <v>0</v>
      </c>
      <c r="BJ127" s="423">
        <f t="shared" si="221"/>
        <v>0</v>
      </c>
      <c r="BK127" s="423">
        <f t="shared" si="221"/>
        <v>0</v>
      </c>
      <c r="BL127" s="423">
        <f t="shared" si="221"/>
        <v>0</v>
      </c>
      <c r="BM127" s="458">
        <f t="shared" si="221"/>
        <v>0</v>
      </c>
      <c r="BO127" s="686"/>
      <c r="BP127" s="457" t="s">
        <v>52</v>
      </c>
      <c r="BQ127" s="422">
        <f t="shared" ref="BQ127:CI127" si="222">BQ75+BQ91+BQ107</f>
        <v>0</v>
      </c>
      <c r="BR127" s="422">
        <f t="shared" si="222"/>
        <v>0</v>
      </c>
      <c r="BS127" s="422">
        <f t="shared" si="222"/>
        <v>0</v>
      </c>
      <c r="BT127" s="422">
        <f t="shared" si="222"/>
        <v>0</v>
      </c>
      <c r="BU127" s="422">
        <f t="shared" si="222"/>
        <v>0</v>
      </c>
      <c r="BV127" s="422">
        <f t="shared" si="222"/>
        <v>0</v>
      </c>
      <c r="BW127" s="422">
        <f t="shared" si="222"/>
        <v>0</v>
      </c>
      <c r="BX127" s="422">
        <f t="shared" si="222"/>
        <v>0</v>
      </c>
      <c r="BY127" s="422">
        <f t="shared" si="222"/>
        <v>0</v>
      </c>
      <c r="BZ127" s="422">
        <f t="shared" si="222"/>
        <v>0</v>
      </c>
      <c r="CA127" s="422">
        <f t="shared" si="222"/>
        <v>0</v>
      </c>
      <c r="CB127" s="423">
        <f t="shared" si="222"/>
        <v>0</v>
      </c>
      <c r="CC127" s="423">
        <f t="shared" si="222"/>
        <v>0</v>
      </c>
      <c r="CD127" s="423">
        <f t="shared" si="222"/>
        <v>0</v>
      </c>
      <c r="CE127" s="423">
        <f t="shared" si="222"/>
        <v>0</v>
      </c>
      <c r="CF127" s="423">
        <f t="shared" si="222"/>
        <v>0</v>
      </c>
      <c r="CG127" s="423">
        <f t="shared" si="222"/>
        <v>0</v>
      </c>
      <c r="CH127" s="423">
        <f t="shared" si="222"/>
        <v>0</v>
      </c>
      <c r="CI127" s="458">
        <f t="shared" si="222"/>
        <v>0</v>
      </c>
    </row>
    <row r="128" spans="1:88" s="184" customFormat="1" x14ac:dyDescent="0.25">
      <c r="A128" s="686"/>
      <c r="B128" s="457" t="s">
        <v>51</v>
      </c>
      <c r="C128" s="422">
        <f t="shared" ref="C128:U128" si="223">C76+C92+C108</f>
        <v>0</v>
      </c>
      <c r="D128" s="422">
        <f t="shared" si="223"/>
        <v>0</v>
      </c>
      <c r="E128" s="422">
        <f t="shared" si="223"/>
        <v>0</v>
      </c>
      <c r="F128" s="422">
        <f t="shared" si="223"/>
        <v>83985</v>
      </c>
      <c r="G128" s="422">
        <f t="shared" si="223"/>
        <v>8352</v>
      </c>
      <c r="H128" s="422">
        <f t="shared" si="223"/>
        <v>0</v>
      </c>
      <c r="I128" s="422">
        <f t="shared" si="223"/>
        <v>55343</v>
      </c>
      <c r="J128" s="422">
        <f t="shared" si="223"/>
        <v>27118</v>
      </c>
      <c r="K128" s="422">
        <f t="shared" si="223"/>
        <v>320873</v>
      </c>
      <c r="L128" s="422">
        <f t="shared" si="223"/>
        <v>0</v>
      </c>
      <c r="M128" s="422">
        <f t="shared" si="223"/>
        <v>19668.638202939273</v>
      </c>
      <c r="N128" s="423">
        <f t="shared" si="223"/>
        <v>244483.52805725069</v>
      </c>
      <c r="O128" s="423">
        <f t="shared" si="223"/>
        <v>0</v>
      </c>
      <c r="P128" s="423">
        <f t="shared" si="223"/>
        <v>0</v>
      </c>
      <c r="Q128" s="423">
        <f t="shared" si="223"/>
        <v>0</v>
      </c>
      <c r="R128" s="423">
        <f t="shared" si="223"/>
        <v>0</v>
      </c>
      <c r="S128" s="423">
        <f t="shared" si="223"/>
        <v>0</v>
      </c>
      <c r="T128" s="423">
        <f t="shared" si="223"/>
        <v>0</v>
      </c>
      <c r="U128" s="458">
        <f t="shared" si="223"/>
        <v>759823.16626018996</v>
      </c>
      <c r="W128" s="686"/>
      <c r="X128" s="457" t="s">
        <v>51</v>
      </c>
      <c r="Y128" s="422">
        <f t="shared" ref="Y128:AQ128" si="224">Y76+Y92+Y108</f>
        <v>0</v>
      </c>
      <c r="Z128" s="422">
        <f t="shared" si="224"/>
        <v>0</v>
      </c>
      <c r="AA128" s="422">
        <f t="shared" si="224"/>
        <v>137030</v>
      </c>
      <c r="AB128" s="422">
        <f t="shared" si="224"/>
        <v>65273</v>
      </c>
      <c r="AC128" s="422">
        <f t="shared" si="224"/>
        <v>72453</v>
      </c>
      <c r="AD128" s="422">
        <f t="shared" si="224"/>
        <v>1821341</v>
      </c>
      <c r="AE128" s="422">
        <f t="shared" si="224"/>
        <v>216271</v>
      </c>
      <c r="AF128" s="422">
        <f t="shared" si="224"/>
        <v>1229968.81</v>
      </c>
      <c r="AG128" s="422">
        <f t="shared" si="224"/>
        <v>397363</v>
      </c>
      <c r="AH128" s="422">
        <f t="shared" si="224"/>
        <v>990436</v>
      </c>
      <c r="AI128" s="422">
        <f t="shared" si="224"/>
        <v>195425.08706979529</v>
      </c>
      <c r="AJ128" s="423">
        <f t="shared" si="224"/>
        <v>2429157.2331926371</v>
      </c>
      <c r="AK128" s="423">
        <f t="shared" si="224"/>
        <v>0</v>
      </c>
      <c r="AL128" s="423">
        <f t="shared" si="224"/>
        <v>0</v>
      </c>
      <c r="AM128" s="423">
        <f t="shared" si="224"/>
        <v>0</v>
      </c>
      <c r="AN128" s="423">
        <f t="shared" si="224"/>
        <v>0</v>
      </c>
      <c r="AO128" s="423">
        <f t="shared" si="224"/>
        <v>0</v>
      </c>
      <c r="AP128" s="423">
        <f t="shared" si="224"/>
        <v>0</v>
      </c>
      <c r="AQ128" s="458">
        <f t="shared" si="224"/>
        <v>7554718.1302624317</v>
      </c>
      <c r="AS128" s="686"/>
      <c r="AT128" s="457" t="s">
        <v>51</v>
      </c>
      <c r="AU128" s="422">
        <f t="shared" ref="AU128:BM128" si="225">AU76+AU92+AU108</f>
        <v>0</v>
      </c>
      <c r="AV128" s="422">
        <f t="shared" si="225"/>
        <v>0</v>
      </c>
      <c r="AW128" s="422">
        <f t="shared" si="225"/>
        <v>0</v>
      </c>
      <c r="AX128" s="422">
        <f t="shared" si="225"/>
        <v>0</v>
      </c>
      <c r="AY128" s="422">
        <f t="shared" si="225"/>
        <v>0</v>
      </c>
      <c r="AZ128" s="422">
        <f t="shared" si="225"/>
        <v>26614</v>
      </c>
      <c r="BA128" s="422">
        <f t="shared" si="225"/>
        <v>2694584</v>
      </c>
      <c r="BB128" s="422">
        <f t="shared" si="225"/>
        <v>0</v>
      </c>
      <c r="BC128" s="422">
        <f t="shared" si="225"/>
        <v>51677</v>
      </c>
      <c r="BD128" s="422">
        <f t="shared" si="225"/>
        <v>47387</v>
      </c>
      <c r="BE128" s="422">
        <f t="shared" si="225"/>
        <v>111910.3456032286</v>
      </c>
      <c r="BF128" s="423">
        <f t="shared" si="225"/>
        <v>1391058.9964024485</v>
      </c>
      <c r="BG128" s="423">
        <f t="shared" si="225"/>
        <v>0</v>
      </c>
      <c r="BH128" s="423">
        <f t="shared" si="225"/>
        <v>0</v>
      </c>
      <c r="BI128" s="423">
        <f t="shared" si="225"/>
        <v>0</v>
      </c>
      <c r="BJ128" s="423">
        <f t="shared" si="225"/>
        <v>0</v>
      </c>
      <c r="BK128" s="423">
        <f t="shared" si="225"/>
        <v>0</v>
      </c>
      <c r="BL128" s="423">
        <f t="shared" si="225"/>
        <v>0</v>
      </c>
      <c r="BM128" s="458">
        <f t="shared" si="225"/>
        <v>4323231.3420056775</v>
      </c>
      <c r="BO128" s="686"/>
      <c r="BP128" s="457" t="s">
        <v>51</v>
      </c>
      <c r="BQ128" s="422">
        <f t="shared" ref="BQ128:CI128" si="226">BQ76+BQ92+BQ108</f>
        <v>0</v>
      </c>
      <c r="BR128" s="422">
        <f t="shared" si="226"/>
        <v>0</v>
      </c>
      <c r="BS128" s="422">
        <f t="shared" si="226"/>
        <v>0</v>
      </c>
      <c r="BT128" s="422">
        <f t="shared" si="226"/>
        <v>0</v>
      </c>
      <c r="BU128" s="422">
        <f t="shared" si="226"/>
        <v>0</v>
      </c>
      <c r="BV128" s="422">
        <f t="shared" si="226"/>
        <v>11401</v>
      </c>
      <c r="BW128" s="422">
        <f t="shared" si="226"/>
        <v>0</v>
      </c>
      <c r="BX128" s="422">
        <f t="shared" si="226"/>
        <v>0</v>
      </c>
      <c r="BY128" s="422">
        <f t="shared" si="226"/>
        <v>0</v>
      </c>
      <c r="BZ128" s="422">
        <f t="shared" si="226"/>
        <v>0</v>
      </c>
      <c r="CA128" s="422">
        <f t="shared" si="226"/>
        <v>452.40117769994748</v>
      </c>
      <c r="CB128" s="423">
        <f t="shared" si="226"/>
        <v>5623.400810982921</v>
      </c>
      <c r="CC128" s="423">
        <f t="shared" si="226"/>
        <v>0</v>
      </c>
      <c r="CD128" s="423">
        <f t="shared" si="226"/>
        <v>0</v>
      </c>
      <c r="CE128" s="423">
        <f t="shared" si="226"/>
        <v>0</v>
      </c>
      <c r="CF128" s="423">
        <f t="shared" si="226"/>
        <v>0</v>
      </c>
      <c r="CG128" s="423">
        <f t="shared" si="226"/>
        <v>0</v>
      </c>
      <c r="CH128" s="423">
        <f t="shared" si="226"/>
        <v>0</v>
      </c>
      <c r="CI128" s="458">
        <f t="shared" si="226"/>
        <v>17476.80198868287</v>
      </c>
    </row>
    <row r="129" spans="1:87" s="184" customFormat="1" x14ac:dyDescent="0.25">
      <c r="A129" s="686"/>
      <c r="B129" s="457" t="s">
        <v>50</v>
      </c>
      <c r="C129" s="422">
        <f t="shared" ref="C129:U129" si="227">C77+C93+C109</f>
        <v>0</v>
      </c>
      <c r="D129" s="422">
        <f t="shared" si="227"/>
        <v>0</v>
      </c>
      <c r="E129" s="422">
        <f t="shared" si="227"/>
        <v>0</v>
      </c>
      <c r="F129" s="422">
        <f t="shared" si="227"/>
        <v>29098.97</v>
      </c>
      <c r="G129" s="422">
        <f t="shared" si="227"/>
        <v>35230</v>
      </c>
      <c r="H129" s="422">
        <f t="shared" si="227"/>
        <v>0</v>
      </c>
      <c r="I129" s="422">
        <f t="shared" si="227"/>
        <v>2635</v>
      </c>
      <c r="J129" s="422">
        <f t="shared" si="227"/>
        <v>0</v>
      </c>
      <c r="K129" s="422">
        <f t="shared" si="227"/>
        <v>0</v>
      </c>
      <c r="L129" s="422">
        <f t="shared" si="227"/>
        <v>0</v>
      </c>
      <c r="M129" s="422">
        <f t="shared" si="227"/>
        <v>0</v>
      </c>
      <c r="N129" s="423">
        <f t="shared" si="227"/>
        <v>20299.369919304198</v>
      </c>
      <c r="O129" s="423">
        <f t="shared" si="227"/>
        <v>0</v>
      </c>
      <c r="P129" s="423">
        <f t="shared" si="227"/>
        <v>0</v>
      </c>
      <c r="Q129" s="423">
        <f t="shared" si="227"/>
        <v>0</v>
      </c>
      <c r="R129" s="423">
        <f t="shared" si="227"/>
        <v>0</v>
      </c>
      <c r="S129" s="423">
        <f t="shared" si="227"/>
        <v>0</v>
      </c>
      <c r="T129" s="423">
        <f t="shared" si="227"/>
        <v>0</v>
      </c>
      <c r="U129" s="458">
        <f t="shared" si="227"/>
        <v>87263.339919304199</v>
      </c>
      <c r="W129" s="686"/>
      <c r="X129" s="457" t="s">
        <v>50</v>
      </c>
      <c r="Y129" s="422">
        <f t="shared" ref="Y129:AQ129" si="228">Y77+Y93+Y109</f>
        <v>0</v>
      </c>
      <c r="Z129" s="422">
        <f t="shared" si="228"/>
        <v>0</v>
      </c>
      <c r="AA129" s="422">
        <f t="shared" si="228"/>
        <v>0</v>
      </c>
      <c r="AB129" s="422">
        <f t="shared" si="228"/>
        <v>0</v>
      </c>
      <c r="AC129" s="422">
        <f t="shared" si="228"/>
        <v>1358822</v>
      </c>
      <c r="AD129" s="422">
        <f t="shared" si="228"/>
        <v>1915541</v>
      </c>
      <c r="AE129" s="422">
        <f t="shared" si="228"/>
        <v>461750</v>
      </c>
      <c r="AF129" s="422">
        <f t="shared" si="228"/>
        <v>144083</v>
      </c>
      <c r="AG129" s="422">
        <f t="shared" si="228"/>
        <v>0</v>
      </c>
      <c r="AH129" s="422">
        <f t="shared" si="228"/>
        <v>70956</v>
      </c>
      <c r="AI129" s="422">
        <f t="shared" si="228"/>
        <v>2815.5931904988574</v>
      </c>
      <c r="AJ129" s="423">
        <f t="shared" si="228"/>
        <v>2115165.4380302294</v>
      </c>
      <c r="AK129" s="423">
        <f t="shared" si="228"/>
        <v>0</v>
      </c>
      <c r="AL129" s="423">
        <f t="shared" si="228"/>
        <v>0</v>
      </c>
      <c r="AM129" s="423">
        <f t="shared" si="228"/>
        <v>0</v>
      </c>
      <c r="AN129" s="423">
        <f t="shared" si="228"/>
        <v>0</v>
      </c>
      <c r="AO129" s="423">
        <f t="shared" si="228"/>
        <v>0</v>
      </c>
      <c r="AP129" s="423">
        <f t="shared" si="228"/>
        <v>0</v>
      </c>
      <c r="AQ129" s="458">
        <f t="shared" si="228"/>
        <v>6069133.0312207285</v>
      </c>
      <c r="AS129" s="686"/>
      <c r="AT129" s="457" t="s">
        <v>50</v>
      </c>
      <c r="AU129" s="422">
        <f t="shared" ref="AU129:BM129" si="229">AU77+AU93+AU109</f>
        <v>0</v>
      </c>
      <c r="AV129" s="422">
        <f t="shared" si="229"/>
        <v>0</v>
      </c>
      <c r="AW129" s="422">
        <f t="shared" si="229"/>
        <v>0</v>
      </c>
      <c r="AX129" s="422">
        <f t="shared" si="229"/>
        <v>0</v>
      </c>
      <c r="AY129" s="422">
        <f t="shared" si="229"/>
        <v>0</v>
      </c>
      <c r="AZ129" s="422">
        <f t="shared" si="229"/>
        <v>0</v>
      </c>
      <c r="BA129" s="422">
        <f t="shared" si="229"/>
        <v>0</v>
      </c>
      <c r="BB129" s="422">
        <f t="shared" si="229"/>
        <v>136705</v>
      </c>
      <c r="BC129" s="422">
        <f t="shared" si="229"/>
        <v>0</v>
      </c>
      <c r="BD129" s="422">
        <f t="shared" si="229"/>
        <v>111002</v>
      </c>
      <c r="BE129" s="422">
        <f t="shared" si="229"/>
        <v>0</v>
      </c>
      <c r="BF129" s="423">
        <f t="shared" si="229"/>
        <v>132795.35255779966</v>
      </c>
      <c r="BG129" s="423">
        <f t="shared" si="229"/>
        <v>0</v>
      </c>
      <c r="BH129" s="423">
        <f t="shared" si="229"/>
        <v>0</v>
      </c>
      <c r="BI129" s="423">
        <f t="shared" si="229"/>
        <v>0</v>
      </c>
      <c r="BJ129" s="423">
        <f t="shared" si="229"/>
        <v>0</v>
      </c>
      <c r="BK129" s="423">
        <f t="shared" si="229"/>
        <v>0</v>
      </c>
      <c r="BL129" s="423">
        <f t="shared" si="229"/>
        <v>0</v>
      </c>
      <c r="BM129" s="458">
        <f t="shared" si="229"/>
        <v>380502.35255779966</v>
      </c>
      <c r="BO129" s="686"/>
      <c r="BP129" s="457" t="s">
        <v>50</v>
      </c>
      <c r="BQ129" s="422">
        <f t="shared" ref="BQ129:CI129" si="230">BQ77+BQ93+BQ109</f>
        <v>0</v>
      </c>
      <c r="BR129" s="422">
        <f t="shared" si="230"/>
        <v>0</v>
      </c>
      <c r="BS129" s="422">
        <f t="shared" si="230"/>
        <v>0</v>
      </c>
      <c r="BT129" s="422">
        <f t="shared" si="230"/>
        <v>0</v>
      </c>
      <c r="BU129" s="422">
        <f t="shared" si="230"/>
        <v>0</v>
      </c>
      <c r="BV129" s="422">
        <f t="shared" si="230"/>
        <v>0</v>
      </c>
      <c r="BW129" s="422">
        <f t="shared" si="230"/>
        <v>0</v>
      </c>
      <c r="BX129" s="422">
        <f t="shared" si="230"/>
        <v>0</v>
      </c>
      <c r="BY129" s="422">
        <f t="shared" si="230"/>
        <v>0</v>
      </c>
      <c r="BZ129" s="422">
        <f t="shared" si="230"/>
        <v>0</v>
      </c>
      <c r="CA129" s="422">
        <f t="shared" si="230"/>
        <v>0</v>
      </c>
      <c r="CB129" s="423">
        <f t="shared" si="230"/>
        <v>0</v>
      </c>
      <c r="CC129" s="423">
        <f t="shared" si="230"/>
        <v>0</v>
      </c>
      <c r="CD129" s="423">
        <f t="shared" si="230"/>
        <v>0</v>
      </c>
      <c r="CE129" s="423">
        <f t="shared" si="230"/>
        <v>0</v>
      </c>
      <c r="CF129" s="423">
        <f t="shared" si="230"/>
        <v>0</v>
      </c>
      <c r="CG129" s="423">
        <f t="shared" si="230"/>
        <v>0</v>
      </c>
      <c r="CH129" s="423">
        <f t="shared" si="230"/>
        <v>0</v>
      </c>
      <c r="CI129" s="458">
        <f t="shared" si="230"/>
        <v>0</v>
      </c>
    </row>
    <row r="130" spans="1:87" s="184" customFormat="1" x14ac:dyDescent="0.25">
      <c r="A130" s="686"/>
      <c r="B130" s="457" t="s">
        <v>49</v>
      </c>
      <c r="C130" s="422">
        <f t="shared" ref="C130:U130" si="231">C78+C94+C110</f>
        <v>0</v>
      </c>
      <c r="D130" s="422">
        <f t="shared" si="231"/>
        <v>0</v>
      </c>
      <c r="E130" s="422">
        <f t="shared" si="231"/>
        <v>0</v>
      </c>
      <c r="F130" s="422">
        <f t="shared" si="231"/>
        <v>0</v>
      </c>
      <c r="G130" s="422">
        <f t="shared" si="231"/>
        <v>0</v>
      </c>
      <c r="H130" s="422">
        <f t="shared" si="231"/>
        <v>0</v>
      </c>
      <c r="I130" s="422">
        <f t="shared" si="231"/>
        <v>0</v>
      </c>
      <c r="J130" s="422">
        <f t="shared" si="231"/>
        <v>0</v>
      </c>
      <c r="K130" s="422">
        <f t="shared" si="231"/>
        <v>0</v>
      </c>
      <c r="L130" s="422">
        <f t="shared" si="231"/>
        <v>0</v>
      </c>
      <c r="M130" s="422">
        <f t="shared" si="231"/>
        <v>0</v>
      </c>
      <c r="N130" s="423">
        <f t="shared" si="231"/>
        <v>0</v>
      </c>
      <c r="O130" s="423">
        <f t="shared" si="231"/>
        <v>0</v>
      </c>
      <c r="P130" s="423">
        <f t="shared" si="231"/>
        <v>0</v>
      </c>
      <c r="Q130" s="423">
        <f t="shared" si="231"/>
        <v>0</v>
      </c>
      <c r="R130" s="423">
        <f t="shared" si="231"/>
        <v>0</v>
      </c>
      <c r="S130" s="423">
        <f t="shared" si="231"/>
        <v>0</v>
      </c>
      <c r="T130" s="423">
        <f t="shared" si="231"/>
        <v>0</v>
      </c>
      <c r="U130" s="458">
        <f t="shared" si="231"/>
        <v>0</v>
      </c>
      <c r="W130" s="686"/>
      <c r="X130" s="457" t="s">
        <v>49</v>
      </c>
      <c r="Y130" s="422">
        <f t="shared" ref="Y130:AQ130" si="232">Y78+Y94+Y110</f>
        <v>0</v>
      </c>
      <c r="Z130" s="422">
        <f t="shared" si="232"/>
        <v>0</v>
      </c>
      <c r="AA130" s="422">
        <f t="shared" si="232"/>
        <v>0</v>
      </c>
      <c r="AB130" s="422">
        <f t="shared" si="232"/>
        <v>0</v>
      </c>
      <c r="AC130" s="422">
        <f t="shared" si="232"/>
        <v>183828</v>
      </c>
      <c r="AD130" s="422">
        <f t="shared" si="232"/>
        <v>0</v>
      </c>
      <c r="AE130" s="422">
        <f t="shared" si="232"/>
        <v>0</v>
      </c>
      <c r="AF130" s="422">
        <f t="shared" si="232"/>
        <v>0</v>
      </c>
      <c r="AG130" s="422">
        <f t="shared" si="232"/>
        <v>0</v>
      </c>
      <c r="AH130" s="422">
        <f t="shared" si="232"/>
        <v>0</v>
      </c>
      <c r="AI130" s="422">
        <f t="shared" si="232"/>
        <v>7294.4481794777603</v>
      </c>
      <c r="AJ130" s="423">
        <f t="shared" si="232"/>
        <v>90670.864334827507</v>
      </c>
      <c r="AK130" s="423">
        <f t="shared" si="232"/>
        <v>0</v>
      </c>
      <c r="AL130" s="423">
        <f t="shared" si="232"/>
        <v>0</v>
      </c>
      <c r="AM130" s="423">
        <f t="shared" si="232"/>
        <v>0</v>
      </c>
      <c r="AN130" s="423">
        <f t="shared" si="232"/>
        <v>0</v>
      </c>
      <c r="AO130" s="423">
        <f t="shared" si="232"/>
        <v>0</v>
      </c>
      <c r="AP130" s="423">
        <f t="shared" si="232"/>
        <v>0</v>
      </c>
      <c r="AQ130" s="458">
        <f t="shared" si="232"/>
        <v>281793.31251430529</v>
      </c>
      <c r="AS130" s="686"/>
      <c r="AT130" s="457" t="s">
        <v>49</v>
      </c>
      <c r="AU130" s="422">
        <f t="shared" ref="AU130:BM130" si="233">AU78+AU94+AU110</f>
        <v>0</v>
      </c>
      <c r="AV130" s="422">
        <f t="shared" si="233"/>
        <v>0</v>
      </c>
      <c r="AW130" s="422">
        <f t="shared" si="233"/>
        <v>0</v>
      </c>
      <c r="AX130" s="422">
        <f t="shared" si="233"/>
        <v>0</v>
      </c>
      <c r="AY130" s="422">
        <f t="shared" si="233"/>
        <v>0</v>
      </c>
      <c r="AZ130" s="422">
        <f t="shared" si="233"/>
        <v>0</v>
      </c>
      <c r="BA130" s="422">
        <f t="shared" si="233"/>
        <v>0</v>
      </c>
      <c r="BB130" s="422">
        <f t="shared" si="233"/>
        <v>0</v>
      </c>
      <c r="BC130" s="422">
        <f t="shared" si="233"/>
        <v>0</v>
      </c>
      <c r="BD130" s="422">
        <f t="shared" si="233"/>
        <v>0</v>
      </c>
      <c r="BE130" s="422">
        <f t="shared" si="233"/>
        <v>0</v>
      </c>
      <c r="BF130" s="423">
        <f t="shared" si="233"/>
        <v>0</v>
      </c>
      <c r="BG130" s="423">
        <f t="shared" si="233"/>
        <v>0</v>
      </c>
      <c r="BH130" s="423">
        <f t="shared" si="233"/>
        <v>0</v>
      </c>
      <c r="BI130" s="423">
        <f t="shared" si="233"/>
        <v>0</v>
      </c>
      <c r="BJ130" s="423">
        <f t="shared" si="233"/>
        <v>0</v>
      </c>
      <c r="BK130" s="423">
        <f t="shared" si="233"/>
        <v>0</v>
      </c>
      <c r="BL130" s="423">
        <f t="shared" si="233"/>
        <v>0</v>
      </c>
      <c r="BM130" s="458">
        <f t="shared" si="233"/>
        <v>0</v>
      </c>
      <c r="BO130" s="686"/>
      <c r="BP130" s="457" t="s">
        <v>49</v>
      </c>
      <c r="BQ130" s="422">
        <f t="shared" ref="BQ130:CI130" si="234">BQ78+BQ94+BQ110</f>
        <v>0</v>
      </c>
      <c r="BR130" s="422">
        <f t="shared" si="234"/>
        <v>0</v>
      </c>
      <c r="BS130" s="422">
        <f t="shared" si="234"/>
        <v>0</v>
      </c>
      <c r="BT130" s="422">
        <f t="shared" si="234"/>
        <v>0</v>
      </c>
      <c r="BU130" s="422">
        <f t="shared" si="234"/>
        <v>0</v>
      </c>
      <c r="BV130" s="422">
        <f t="shared" si="234"/>
        <v>0</v>
      </c>
      <c r="BW130" s="422">
        <f t="shared" si="234"/>
        <v>0</v>
      </c>
      <c r="BX130" s="422">
        <f t="shared" si="234"/>
        <v>0</v>
      </c>
      <c r="BY130" s="422">
        <f t="shared" si="234"/>
        <v>0</v>
      </c>
      <c r="BZ130" s="422">
        <f t="shared" si="234"/>
        <v>0</v>
      </c>
      <c r="CA130" s="422">
        <f t="shared" si="234"/>
        <v>0</v>
      </c>
      <c r="CB130" s="423">
        <f t="shared" si="234"/>
        <v>0</v>
      </c>
      <c r="CC130" s="423">
        <f t="shared" si="234"/>
        <v>0</v>
      </c>
      <c r="CD130" s="423">
        <f t="shared" si="234"/>
        <v>0</v>
      </c>
      <c r="CE130" s="423">
        <f t="shared" si="234"/>
        <v>0</v>
      </c>
      <c r="CF130" s="423">
        <f t="shared" si="234"/>
        <v>0</v>
      </c>
      <c r="CG130" s="423">
        <f t="shared" si="234"/>
        <v>0</v>
      </c>
      <c r="CH130" s="423">
        <f t="shared" si="234"/>
        <v>0</v>
      </c>
      <c r="CI130" s="458">
        <f t="shared" si="234"/>
        <v>0</v>
      </c>
    </row>
    <row r="131" spans="1:87" s="184" customFormat="1" x14ac:dyDescent="0.25">
      <c r="A131" s="686"/>
      <c r="B131" s="457" t="s">
        <v>48</v>
      </c>
      <c r="C131" s="422">
        <f t="shared" ref="C131:U131" si="235">C79+C95+C111</f>
        <v>0</v>
      </c>
      <c r="D131" s="422">
        <f t="shared" si="235"/>
        <v>0</v>
      </c>
      <c r="E131" s="422">
        <f t="shared" si="235"/>
        <v>0</v>
      </c>
      <c r="F131" s="422">
        <f t="shared" si="235"/>
        <v>0</v>
      </c>
      <c r="G131" s="422">
        <f t="shared" si="235"/>
        <v>0</v>
      </c>
      <c r="H131" s="422">
        <f t="shared" si="235"/>
        <v>0</v>
      </c>
      <c r="I131" s="422">
        <f t="shared" si="235"/>
        <v>128270</v>
      </c>
      <c r="J131" s="422">
        <f t="shared" si="235"/>
        <v>0</v>
      </c>
      <c r="K131" s="422">
        <f t="shared" si="235"/>
        <v>0</v>
      </c>
      <c r="L131" s="422">
        <f t="shared" si="235"/>
        <v>0</v>
      </c>
      <c r="M131" s="422">
        <f t="shared" si="235"/>
        <v>5089.8604564136704</v>
      </c>
      <c r="N131" s="423">
        <f t="shared" si="235"/>
        <v>63267.574951739247</v>
      </c>
      <c r="O131" s="423">
        <f t="shared" si="235"/>
        <v>0</v>
      </c>
      <c r="P131" s="423">
        <f t="shared" si="235"/>
        <v>0</v>
      </c>
      <c r="Q131" s="423">
        <f t="shared" si="235"/>
        <v>0</v>
      </c>
      <c r="R131" s="423">
        <f t="shared" si="235"/>
        <v>0</v>
      </c>
      <c r="S131" s="423">
        <f t="shared" si="235"/>
        <v>0</v>
      </c>
      <c r="T131" s="423">
        <f t="shared" si="235"/>
        <v>0</v>
      </c>
      <c r="U131" s="458">
        <f t="shared" si="235"/>
        <v>196627.43540815293</v>
      </c>
      <c r="W131" s="686"/>
      <c r="X131" s="457" t="s">
        <v>48</v>
      </c>
      <c r="Y131" s="422">
        <f t="shared" ref="Y131:AQ131" si="236">Y79+Y95+Y111</f>
        <v>0</v>
      </c>
      <c r="Z131" s="422">
        <f t="shared" si="236"/>
        <v>0</v>
      </c>
      <c r="AA131" s="422">
        <f t="shared" si="236"/>
        <v>0</v>
      </c>
      <c r="AB131" s="422">
        <f t="shared" si="236"/>
        <v>0</v>
      </c>
      <c r="AC131" s="422">
        <f t="shared" si="236"/>
        <v>164572</v>
      </c>
      <c r="AD131" s="422">
        <f t="shared" si="236"/>
        <v>0</v>
      </c>
      <c r="AE131" s="422">
        <f t="shared" si="236"/>
        <v>173088</v>
      </c>
      <c r="AF131" s="422">
        <f t="shared" si="236"/>
        <v>0</v>
      </c>
      <c r="AG131" s="422">
        <f t="shared" si="236"/>
        <v>0</v>
      </c>
      <c r="AH131" s="422">
        <f t="shared" si="236"/>
        <v>207472</v>
      </c>
      <c r="AI131" s="422">
        <f t="shared" si="236"/>
        <v>21631.291886845695</v>
      </c>
      <c r="AJ131" s="423">
        <f t="shared" si="236"/>
        <v>268879.54836354195</v>
      </c>
      <c r="AK131" s="423">
        <f t="shared" si="236"/>
        <v>0</v>
      </c>
      <c r="AL131" s="423">
        <f t="shared" si="236"/>
        <v>0</v>
      </c>
      <c r="AM131" s="423">
        <f t="shared" si="236"/>
        <v>0</v>
      </c>
      <c r="AN131" s="423">
        <f t="shared" si="236"/>
        <v>0</v>
      </c>
      <c r="AO131" s="423">
        <f t="shared" si="236"/>
        <v>0</v>
      </c>
      <c r="AP131" s="423">
        <f t="shared" si="236"/>
        <v>0</v>
      </c>
      <c r="AQ131" s="458">
        <f t="shared" si="236"/>
        <v>835642.84025038767</v>
      </c>
      <c r="AS131" s="686"/>
      <c r="AT131" s="457" t="s">
        <v>48</v>
      </c>
      <c r="AU131" s="422">
        <f t="shared" ref="AU131:BM131" si="237">AU79+AU95+AU111</f>
        <v>0</v>
      </c>
      <c r="AV131" s="422">
        <f t="shared" si="237"/>
        <v>0</v>
      </c>
      <c r="AW131" s="422">
        <f t="shared" si="237"/>
        <v>0</v>
      </c>
      <c r="AX131" s="422">
        <f t="shared" si="237"/>
        <v>0</v>
      </c>
      <c r="AY131" s="422">
        <f t="shared" si="237"/>
        <v>0</v>
      </c>
      <c r="AZ131" s="422">
        <f t="shared" si="237"/>
        <v>0</v>
      </c>
      <c r="BA131" s="422">
        <f t="shared" si="237"/>
        <v>40112</v>
      </c>
      <c r="BB131" s="422">
        <f t="shared" si="237"/>
        <v>0</v>
      </c>
      <c r="BC131" s="422">
        <f t="shared" si="237"/>
        <v>0</v>
      </c>
      <c r="BD131" s="422">
        <f t="shared" si="237"/>
        <v>0</v>
      </c>
      <c r="BE131" s="422">
        <f t="shared" si="237"/>
        <v>1591.6775756425134</v>
      </c>
      <c r="BF131" s="423">
        <f t="shared" si="237"/>
        <v>19784.742858534071</v>
      </c>
      <c r="BG131" s="423">
        <f t="shared" si="237"/>
        <v>0</v>
      </c>
      <c r="BH131" s="423">
        <f t="shared" si="237"/>
        <v>0</v>
      </c>
      <c r="BI131" s="423">
        <f t="shared" si="237"/>
        <v>0</v>
      </c>
      <c r="BJ131" s="423">
        <f t="shared" si="237"/>
        <v>0</v>
      </c>
      <c r="BK131" s="423">
        <f t="shared" si="237"/>
        <v>0</v>
      </c>
      <c r="BL131" s="423">
        <f t="shared" si="237"/>
        <v>0</v>
      </c>
      <c r="BM131" s="458">
        <f t="shared" si="237"/>
        <v>61488.420434176587</v>
      </c>
      <c r="BO131" s="686"/>
      <c r="BP131" s="457" t="s">
        <v>48</v>
      </c>
      <c r="BQ131" s="422">
        <f t="shared" ref="BQ131:CI131" si="238">BQ79+BQ95+BQ111</f>
        <v>0</v>
      </c>
      <c r="BR131" s="422">
        <f t="shared" si="238"/>
        <v>0</v>
      </c>
      <c r="BS131" s="422">
        <f t="shared" si="238"/>
        <v>0</v>
      </c>
      <c r="BT131" s="422">
        <f t="shared" si="238"/>
        <v>0</v>
      </c>
      <c r="BU131" s="422">
        <f t="shared" si="238"/>
        <v>0</v>
      </c>
      <c r="BV131" s="422">
        <f t="shared" si="238"/>
        <v>0</v>
      </c>
      <c r="BW131" s="422">
        <f t="shared" si="238"/>
        <v>0</v>
      </c>
      <c r="BX131" s="422">
        <f t="shared" si="238"/>
        <v>0</v>
      </c>
      <c r="BY131" s="422">
        <f t="shared" si="238"/>
        <v>0</v>
      </c>
      <c r="BZ131" s="422">
        <f t="shared" si="238"/>
        <v>0</v>
      </c>
      <c r="CA131" s="422">
        <f t="shared" si="238"/>
        <v>0</v>
      </c>
      <c r="CB131" s="423">
        <f t="shared" si="238"/>
        <v>0</v>
      </c>
      <c r="CC131" s="423">
        <f t="shared" si="238"/>
        <v>0</v>
      </c>
      <c r="CD131" s="423">
        <f t="shared" si="238"/>
        <v>0</v>
      </c>
      <c r="CE131" s="423">
        <f t="shared" si="238"/>
        <v>0</v>
      </c>
      <c r="CF131" s="423">
        <f t="shared" si="238"/>
        <v>0</v>
      </c>
      <c r="CG131" s="423">
        <f t="shared" si="238"/>
        <v>0</v>
      </c>
      <c r="CH131" s="423">
        <f t="shared" si="238"/>
        <v>0</v>
      </c>
      <c r="CI131" s="458">
        <f t="shared" si="238"/>
        <v>0</v>
      </c>
    </row>
    <row r="132" spans="1:87" s="184" customFormat="1" x14ac:dyDescent="0.25">
      <c r="A132" s="686"/>
      <c r="B132" s="457" t="s">
        <v>47</v>
      </c>
      <c r="C132" s="422">
        <f t="shared" ref="C132:U132" si="239">C80+C96+C112</f>
        <v>0</v>
      </c>
      <c r="D132" s="422">
        <f t="shared" si="239"/>
        <v>0</v>
      </c>
      <c r="E132" s="422">
        <f t="shared" si="239"/>
        <v>0</v>
      </c>
      <c r="F132" s="422">
        <f t="shared" si="239"/>
        <v>0</v>
      </c>
      <c r="G132" s="422">
        <f t="shared" si="239"/>
        <v>0</v>
      </c>
      <c r="H132" s="422">
        <f t="shared" si="239"/>
        <v>0</v>
      </c>
      <c r="I132" s="422">
        <f t="shared" si="239"/>
        <v>144725</v>
      </c>
      <c r="J132" s="422">
        <f t="shared" si="239"/>
        <v>0</v>
      </c>
      <c r="K132" s="422">
        <f t="shared" si="239"/>
        <v>0</v>
      </c>
      <c r="L132" s="422">
        <f t="shared" si="239"/>
        <v>0</v>
      </c>
      <c r="M132" s="422">
        <f t="shared" si="239"/>
        <v>5742.8085643912718</v>
      </c>
      <c r="N132" s="423">
        <f t="shared" si="239"/>
        <v>71383.798120296735</v>
      </c>
      <c r="O132" s="423">
        <f t="shared" si="239"/>
        <v>0</v>
      </c>
      <c r="P132" s="423">
        <f t="shared" si="239"/>
        <v>0</v>
      </c>
      <c r="Q132" s="423">
        <f t="shared" si="239"/>
        <v>0</v>
      </c>
      <c r="R132" s="423">
        <f t="shared" si="239"/>
        <v>0</v>
      </c>
      <c r="S132" s="423">
        <f t="shared" si="239"/>
        <v>0</v>
      </c>
      <c r="T132" s="423">
        <f t="shared" si="239"/>
        <v>0</v>
      </c>
      <c r="U132" s="458">
        <f t="shared" si="239"/>
        <v>221851.60668468801</v>
      </c>
      <c r="W132" s="686"/>
      <c r="X132" s="457" t="s">
        <v>47</v>
      </c>
      <c r="Y132" s="422">
        <f t="shared" ref="Y132:AQ132" si="240">Y80+Y96+Y112</f>
        <v>0</v>
      </c>
      <c r="Z132" s="422">
        <f t="shared" si="240"/>
        <v>0</v>
      </c>
      <c r="AA132" s="422">
        <f t="shared" si="240"/>
        <v>0</v>
      </c>
      <c r="AB132" s="422">
        <f t="shared" si="240"/>
        <v>38084</v>
      </c>
      <c r="AC132" s="422">
        <f t="shared" si="240"/>
        <v>1456172</v>
      </c>
      <c r="AD132" s="422">
        <f t="shared" si="240"/>
        <v>0</v>
      </c>
      <c r="AE132" s="422">
        <f t="shared" si="240"/>
        <v>-144725</v>
      </c>
      <c r="AF132" s="422">
        <f t="shared" si="240"/>
        <v>311586</v>
      </c>
      <c r="AG132" s="422">
        <f t="shared" si="240"/>
        <v>0</v>
      </c>
      <c r="AH132" s="422">
        <f t="shared" si="240"/>
        <v>0</v>
      </c>
      <c r="AI132" s="422">
        <f t="shared" si="240"/>
        <v>65914.506367634749</v>
      </c>
      <c r="AJ132" s="423">
        <f t="shared" si="240"/>
        <v>819325.20699390559</v>
      </c>
      <c r="AK132" s="423">
        <f t="shared" si="240"/>
        <v>0</v>
      </c>
      <c r="AL132" s="423">
        <f t="shared" si="240"/>
        <v>0</v>
      </c>
      <c r="AM132" s="423">
        <f t="shared" si="240"/>
        <v>0</v>
      </c>
      <c r="AN132" s="423">
        <f t="shared" si="240"/>
        <v>0</v>
      </c>
      <c r="AO132" s="423">
        <f t="shared" si="240"/>
        <v>0</v>
      </c>
      <c r="AP132" s="423">
        <f t="shared" si="240"/>
        <v>0</v>
      </c>
      <c r="AQ132" s="458">
        <f t="shared" si="240"/>
        <v>2546356.7133615403</v>
      </c>
      <c r="AS132" s="686"/>
      <c r="AT132" s="457" t="s">
        <v>47</v>
      </c>
      <c r="AU132" s="422">
        <f t="shared" ref="AU132:BM132" si="241">AU80+AU96+AU112</f>
        <v>0</v>
      </c>
      <c r="AV132" s="422">
        <f t="shared" si="241"/>
        <v>0</v>
      </c>
      <c r="AW132" s="422">
        <f t="shared" si="241"/>
        <v>0</v>
      </c>
      <c r="AX132" s="422">
        <f t="shared" si="241"/>
        <v>0</v>
      </c>
      <c r="AY132" s="422">
        <f t="shared" si="241"/>
        <v>0</v>
      </c>
      <c r="AZ132" s="422">
        <f t="shared" si="241"/>
        <v>0</v>
      </c>
      <c r="BA132" s="422">
        <f t="shared" si="241"/>
        <v>0</v>
      </c>
      <c r="BB132" s="422">
        <f t="shared" si="241"/>
        <v>0</v>
      </c>
      <c r="BC132" s="422">
        <f t="shared" si="241"/>
        <v>0</v>
      </c>
      <c r="BD132" s="422">
        <f t="shared" si="241"/>
        <v>0</v>
      </c>
      <c r="BE132" s="422">
        <f t="shared" si="241"/>
        <v>0</v>
      </c>
      <c r="BF132" s="423">
        <f t="shared" si="241"/>
        <v>0</v>
      </c>
      <c r="BG132" s="423">
        <f t="shared" si="241"/>
        <v>0</v>
      </c>
      <c r="BH132" s="423">
        <f t="shared" si="241"/>
        <v>0</v>
      </c>
      <c r="BI132" s="423">
        <f t="shared" si="241"/>
        <v>0</v>
      </c>
      <c r="BJ132" s="423">
        <f t="shared" si="241"/>
        <v>0</v>
      </c>
      <c r="BK132" s="423">
        <f t="shared" si="241"/>
        <v>0</v>
      </c>
      <c r="BL132" s="423">
        <f t="shared" si="241"/>
        <v>0</v>
      </c>
      <c r="BM132" s="458">
        <f t="shared" si="241"/>
        <v>0</v>
      </c>
      <c r="BO132" s="686"/>
      <c r="BP132" s="457" t="s">
        <v>47</v>
      </c>
      <c r="BQ132" s="422">
        <f t="shared" ref="BQ132:CI132" si="242">BQ80+BQ96+BQ112</f>
        <v>0</v>
      </c>
      <c r="BR132" s="422">
        <f t="shared" si="242"/>
        <v>0</v>
      </c>
      <c r="BS132" s="422">
        <f t="shared" si="242"/>
        <v>0</v>
      </c>
      <c r="BT132" s="422">
        <f t="shared" si="242"/>
        <v>0</v>
      </c>
      <c r="BU132" s="422">
        <f t="shared" si="242"/>
        <v>0</v>
      </c>
      <c r="BV132" s="422">
        <f t="shared" si="242"/>
        <v>0</v>
      </c>
      <c r="BW132" s="422">
        <f t="shared" si="242"/>
        <v>0</v>
      </c>
      <c r="BX132" s="422">
        <f t="shared" si="242"/>
        <v>0</v>
      </c>
      <c r="BY132" s="422">
        <f t="shared" si="242"/>
        <v>0</v>
      </c>
      <c r="BZ132" s="422">
        <f t="shared" si="242"/>
        <v>0</v>
      </c>
      <c r="CA132" s="422">
        <f t="shared" si="242"/>
        <v>0</v>
      </c>
      <c r="CB132" s="423">
        <f t="shared" si="242"/>
        <v>0</v>
      </c>
      <c r="CC132" s="423">
        <f t="shared" si="242"/>
        <v>0</v>
      </c>
      <c r="CD132" s="423">
        <f t="shared" si="242"/>
        <v>0</v>
      </c>
      <c r="CE132" s="423">
        <f t="shared" si="242"/>
        <v>0</v>
      </c>
      <c r="CF132" s="423">
        <f t="shared" si="242"/>
        <v>0</v>
      </c>
      <c r="CG132" s="423">
        <f t="shared" si="242"/>
        <v>0</v>
      </c>
      <c r="CH132" s="423">
        <f t="shared" si="242"/>
        <v>0</v>
      </c>
      <c r="CI132" s="458">
        <f t="shared" si="242"/>
        <v>0</v>
      </c>
    </row>
    <row r="133" spans="1:87" s="184" customFormat="1" x14ac:dyDescent="0.25">
      <c r="A133" s="686"/>
      <c r="B133" s="457" t="s">
        <v>46</v>
      </c>
      <c r="C133" s="422">
        <f t="shared" ref="C133:U133" si="243">C81+C97+C113</f>
        <v>0</v>
      </c>
      <c r="D133" s="422">
        <f t="shared" si="243"/>
        <v>0</v>
      </c>
      <c r="E133" s="422">
        <f t="shared" si="243"/>
        <v>137622</v>
      </c>
      <c r="F133" s="422">
        <f t="shared" si="243"/>
        <v>0</v>
      </c>
      <c r="G133" s="422">
        <f t="shared" si="243"/>
        <v>0</v>
      </c>
      <c r="H133" s="422">
        <f t="shared" si="243"/>
        <v>0</v>
      </c>
      <c r="I133" s="422">
        <f t="shared" si="243"/>
        <v>0</v>
      </c>
      <c r="J133" s="422">
        <f t="shared" si="243"/>
        <v>0</v>
      </c>
      <c r="K133" s="422">
        <f t="shared" si="243"/>
        <v>0</v>
      </c>
      <c r="L133" s="422">
        <f t="shared" si="243"/>
        <v>0</v>
      </c>
      <c r="M133" s="422">
        <f t="shared" si="243"/>
        <v>5460.9556071767538</v>
      </c>
      <c r="N133" s="423">
        <f t="shared" si="243"/>
        <v>67880.332112015749</v>
      </c>
      <c r="O133" s="423">
        <f t="shared" si="243"/>
        <v>0</v>
      </c>
      <c r="P133" s="423">
        <f t="shared" si="243"/>
        <v>0</v>
      </c>
      <c r="Q133" s="423">
        <f t="shared" si="243"/>
        <v>0</v>
      </c>
      <c r="R133" s="423">
        <f t="shared" si="243"/>
        <v>0</v>
      </c>
      <c r="S133" s="423">
        <f t="shared" si="243"/>
        <v>0</v>
      </c>
      <c r="T133" s="423">
        <f t="shared" si="243"/>
        <v>0</v>
      </c>
      <c r="U133" s="458">
        <f t="shared" si="243"/>
        <v>210963.28771919251</v>
      </c>
      <c r="W133" s="686"/>
      <c r="X133" s="457" t="s">
        <v>46</v>
      </c>
      <c r="Y133" s="422">
        <f t="shared" ref="Y133:AQ133" si="244">Y81+Y97+Y113</f>
        <v>0</v>
      </c>
      <c r="Z133" s="422">
        <f t="shared" si="244"/>
        <v>0</v>
      </c>
      <c r="AA133" s="422">
        <f t="shared" si="244"/>
        <v>21135</v>
      </c>
      <c r="AB133" s="422">
        <f t="shared" si="244"/>
        <v>0</v>
      </c>
      <c r="AC133" s="422">
        <f t="shared" si="244"/>
        <v>4074</v>
      </c>
      <c r="AD133" s="422">
        <f t="shared" si="244"/>
        <v>10159</v>
      </c>
      <c r="AE133" s="422">
        <f t="shared" si="244"/>
        <v>1370593</v>
      </c>
      <c r="AF133" s="422">
        <f t="shared" si="244"/>
        <v>0</v>
      </c>
      <c r="AG133" s="422">
        <f t="shared" si="244"/>
        <v>0</v>
      </c>
      <c r="AH133" s="422">
        <f t="shared" si="244"/>
        <v>0</v>
      </c>
      <c r="AI133" s="422">
        <f t="shared" si="244"/>
        <v>55789.703727760359</v>
      </c>
      <c r="AJ133" s="423">
        <f t="shared" si="244"/>
        <v>693472.69779934734</v>
      </c>
      <c r="AK133" s="423">
        <f t="shared" si="244"/>
        <v>0</v>
      </c>
      <c r="AL133" s="423">
        <f t="shared" si="244"/>
        <v>0</v>
      </c>
      <c r="AM133" s="423">
        <f t="shared" si="244"/>
        <v>0</v>
      </c>
      <c r="AN133" s="423">
        <f t="shared" si="244"/>
        <v>0</v>
      </c>
      <c r="AO133" s="423">
        <f t="shared" si="244"/>
        <v>0</v>
      </c>
      <c r="AP133" s="423">
        <f t="shared" si="244"/>
        <v>0</v>
      </c>
      <c r="AQ133" s="458">
        <f t="shared" si="244"/>
        <v>2155223.4015271077</v>
      </c>
      <c r="AS133" s="686"/>
      <c r="AT133" s="457" t="s">
        <v>46</v>
      </c>
      <c r="AU133" s="422">
        <f t="shared" ref="AU133:BM133" si="245">AU81+AU97+AU113</f>
        <v>0</v>
      </c>
      <c r="AV133" s="422">
        <f t="shared" si="245"/>
        <v>0</v>
      </c>
      <c r="AW133" s="422">
        <f t="shared" si="245"/>
        <v>558088</v>
      </c>
      <c r="AX133" s="422">
        <f t="shared" si="245"/>
        <v>0</v>
      </c>
      <c r="AY133" s="422">
        <f t="shared" si="245"/>
        <v>0</v>
      </c>
      <c r="AZ133" s="422">
        <f t="shared" si="245"/>
        <v>0</v>
      </c>
      <c r="BA133" s="422">
        <f t="shared" si="245"/>
        <v>0</v>
      </c>
      <c r="BB133" s="422">
        <f t="shared" si="245"/>
        <v>0</v>
      </c>
      <c r="BC133" s="422">
        <f t="shared" si="245"/>
        <v>0</v>
      </c>
      <c r="BD133" s="422">
        <f t="shared" si="245"/>
        <v>0</v>
      </c>
      <c r="BE133" s="422">
        <f t="shared" si="245"/>
        <v>22145.396759951611</v>
      </c>
      <c r="BF133" s="423">
        <f t="shared" si="245"/>
        <v>275269.93349704734</v>
      </c>
      <c r="BG133" s="423">
        <f t="shared" si="245"/>
        <v>0</v>
      </c>
      <c r="BH133" s="423">
        <f t="shared" si="245"/>
        <v>0</v>
      </c>
      <c r="BI133" s="423">
        <f t="shared" si="245"/>
        <v>0</v>
      </c>
      <c r="BJ133" s="423">
        <f t="shared" si="245"/>
        <v>0</v>
      </c>
      <c r="BK133" s="423">
        <f t="shared" si="245"/>
        <v>0</v>
      </c>
      <c r="BL133" s="423">
        <f t="shared" si="245"/>
        <v>0</v>
      </c>
      <c r="BM133" s="458">
        <f t="shared" si="245"/>
        <v>855503.330256999</v>
      </c>
      <c r="BO133" s="686"/>
      <c r="BP133" s="457" t="s">
        <v>46</v>
      </c>
      <c r="BQ133" s="422">
        <f t="shared" ref="BQ133:CI133" si="246">BQ81+BQ97+BQ113</f>
        <v>0</v>
      </c>
      <c r="BR133" s="422">
        <f t="shared" si="246"/>
        <v>0</v>
      </c>
      <c r="BS133" s="422">
        <f t="shared" si="246"/>
        <v>0</v>
      </c>
      <c r="BT133" s="422">
        <f t="shared" si="246"/>
        <v>0</v>
      </c>
      <c r="BU133" s="422">
        <f t="shared" si="246"/>
        <v>0</v>
      </c>
      <c r="BV133" s="422">
        <f t="shared" si="246"/>
        <v>0</v>
      </c>
      <c r="BW133" s="422">
        <f t="shared" si="246"/>
        <v>0</v>
      </c>
      <c r="BX133" s="422">
        <f t="shared" si="246"/>
        <v>0</v>
      </c>
      <c r="BY133" s="422">
        <f t="shared" si="246"/>
        <v>0</v>
      </c>
      <c r="BZ133" s="422">
        <f t="shared" si="246"/>
        <v>0</v>
      </c>
      <c r="CA133" s="422">
        <f t="shared" si="246"/>
        <v>0</v>
      </c>
      <c r="CB133" s="423">
        <f t="shared" si="246"/>
        <v>0</v>
      </c>
      <c r="CC133" s="423">
        <f t="shared" si="246"/>
        <v>0</v>
      </c>
      <c r="CD133" s="423">
        <f t="shared" si="246"/>
        <v>0</v>
      </c>
      <c r="CE133" s="423">
        <f t="shared" si="246"/>
        <v>0</v>
      </c>
      <c r="CF133" s="423">
        <f t="shared" si="246"/>
        <v>0</v>
      </c>
      <c r="CG133" s="423">
        <f t="shared" si="246"/>
        <v>0</v>
      </c>
      <c r="CH133" s="423">
        <f t="shared" si="246"/>
        <v>0</v>
      </c>
      <c r="CI133" s="458">
        <f t="shared" si="246"/>
        <v>0</v>
      </c>
    </row>
    <row r="134" spans="1:87" s="184" customFormat="1" ht="15.75" thickBot="1" x14ac:dyDescent="0.3">
      <c r="A134" s="687"/>
      <c r="B134" s="459" t="s">
        <v>45</v>
      </c>
      <c r="C134" s="460">
        <f t="shared" ref="C134:U134" si="247">C82+C98+C114</f>
        <v>0</v>
      </c>
      <c r="D134" s="460">
        <f t="shared" si="247"/>
        <v>0</v>
      </c>
      <c r="E134" s="460">
        <f t="shared" si="247"/>
        <v>0</v>
      </c>
      <c r="F134" s="460">
        <f t="shared" si="247"/>
        <v>0</v>
      </c>
      <c r="G134" s="460">
        <f t="shared" si="247"/>
        <v>0</v>
      </c>
      <c r="H134" s="460">
        <f t="shared" si="247"/>
        <v>0</v>
      </c>
      <c r="I134" s="460">
        <f t="shared" si="247"/>
        <v>0</v>
      </c>
      <c r="J134" s="460">
        <f t="shared" si="247"/>
        <v>0</v>
      </c>
      <c r="K134" s="460">
        <f t="shared" si="247"/>
        <v>0</v>
      </c>
      <c r="L134" s="460">
        <f t="shared" si="247"/>
        <v>0</v>
      </c>
      <c r="M134" s="460">
        <f t="shared" si="247"/>
        <v>0</v>
      </c>
      <c r="N134" s="461">
        <f t="shared" si="247"/>
        <v>0</v>
      </c>
      <c r="O134" s="461">
        <f t="shared" si="247"/>
        <v>0</v>
      </c>
      <c r="P134" s="461">
        <f t="shared" si="247"/>
        <v>0</v>
      </c>
      <c r="Q134" s="461">
        <f t="shared" si="247"/>
        <v>0</v>
      </c>
      <c r="R134" s="461">
        <f t="shared" si="247"/>
        <v>0</v>
      </c>
      <c r="S134" s="461">
        <f t="shared" si="247"/>
        <v>0</v>
      </c>
      <c r="T134" s="461">
        <f t="shared" si="247"/>
        <v>0</v>
      </c>
      <c r="U134" s="462">
        <f t="shared" si="247"/>
        <v>0</v>
      </c>
      <c r="W134" s="687"/>
      <c r="X134" s="459" t="s">
        <v>45</v>
      </c>
      <c r="Y134" s="460">
        <f t="shared" ref="Y134:AQ134" si="248">Y82+Y98+Y114</f>
        <v>0</v>
      </c>
      <c r="Z134" s="460">
        <f t="shared" si="248"/>
        <v>0</v>
      </c>
      <c r="AA134" s="460">
        <f t="shared" si="248"/>
        <v>0</v>
      </c>
      <c r="AB134" s="460">
        <f t="shared" si="248"/>
        <v>0</v>
      </c>
      <c r="AC134" s="460">
        <f t="shared" si="248"/>
        <v>0</v>
      </c>
      <c r="AD134" s="460">
        <f t="shared" si="248"/>
        <v>0</v>
      </c>
      <c r="AE134" s="460">
        <f t="shared" si="248"/>
        <v>0</v>
      </c>
      <c r="AF134" s="460">
        <f t="shared" si="248"/>
        <v>0</v>
      </c>
      <c r="AG134" s="460">
        <f t="shared" si="248"/>
        <v>0</v>
      </c>
      <c r="AH134" s="460">
        <f t="shared" si="248"/>
        <v>0</v>
      </c>
      <c r="AI134" s="460">
        <f t="shared" si="248"/>
        <v>0</v>
      </c>
      <c r="AJ134" s="461">
        <f t="shared" si="248"/>
        <v>0</v>
      </c>
      <c r="AK134" s="461">
        <f t="shared" si="248"/>
        <v>0</v>
      </c>
      <c r="AL134" s="461">
        <f t="shared" si="248"/>
        <v>0</v>
      </c>
      <c r="AM134" s="461">
        <f t="shared" si="248"/>
        <v>0</v>
      </c>
      <c r="AN134" s="461">
        <f t="shared" si="248"/>
        <v>0</v>
      </c>
      <c r="AO134" s="461">
        <f t="shared" si="248"/>
        <v>0</v>
      </c>
      <c r="AP134" s="461">
        <f t="shared" si="248"/>
        <v>0</v>
      </c>
      <c r="AQ134" s="462">
        <f t="shared" si="248"/>
        <v>0</v>
      </c>
      <c r="AS134" s="687"/>
      <c r="AT134" s="459" t="s">
        <v>45</v>
      </c>
      <c r="AU134" s="460">
        <f t="shared" ref="AU134:BM134" si="249">AU82+AU98+AU114</f>
        <v>0</v>
      </c>
      <c r="AV134" s="460">
        <f t="shared" si="249"/>
        <v>0</v>
      </c>
      <c r="AW134" s="460">
        <f t="shared" si="249"/>
        <v>0</v>
      </c>
      <c r="AX134" s="460">
        <f t="shared" si="249"/>
        <v>0</v>
      </c>
      <c r="AY134" s="460">
        <f t="shared" si="249"/>
        <v>0</v>
      </c>
      <c r="AZ134" s="460">
        <f t="shared" si="249"/>
        <v>0</v>
      </c>
      <c r="BA134" s="460">
        <f t="shared" si="249"/>
        <v>0</v>
      </c>
      <c r="BB134" s="460">
        <f t="shared" si="249"/>
        <v>0</v>
      </c>
      <c r="BC134" s="460">
        <f t="shared" si="249"/>
        <v>0</v>
      </c>
      <c r="BD134" s="460">
        <f t="shared" si="249"/>
        <v>0</v>
      </c>
      <c r="BE134" s="460">
        <f t="shared" si="249"/>
        <v>0</v>
      </c>
      <c r="BF134" s="461">
        <f t="shared" si="249"/>
        <v>0</v>
      </c>
      <c r="BG134" s="461">
        <f t="shared" si="249"/>
        <v>0</v>
      </c>
      <c r="BH134" s="461">
        <f t="shared" si="249"/>
        <v>0</v>
      </c>
      <c r="BI134" s="461">
        <f t="shared" si="249"/>
        <v>0</v>
      </c>
      <c r="BJ134" s="461">
        <f t="shared" si="249"/>
        <v>0</v>
      </c>
      <c r="BK134" s="461">
        <f t="shared" si="249"/>
        <v>0</v>
      </c>
      <c r="BL134" s="461">
        <f t="shared" si="249"/>
        <v>0</v>
      </c>
      <c r="BM134" s="462">
        <f t="shared" si="249"/>
        <v>0</v>
      </c>
      <c r="BO134" s="687"/>
      <c r="BP134" s="459" t="s">
        <v>45</v>
      </c>
      <c r="BQ134" s="460">
        <f t="shared" ref="BQ134:CI134" si="250">BQ82+BQ98+BQ114</f>
        <v>0</v>
      </c>
      <c r="BR134" s="460">
        <f t="shared" si="250"/>
        <v>0</v>
      </c>
      <c r="BS134" s="460">
        <f t="shared" si="250"/>
        <v>0</v>
      </c>
      <c r="BT134" s="460">
        <f t="shared" si="250"/>
        <v>0</v>
      </c>
      <c r="BU134" s="460">
        <f t="shared" si="250"/>
        <v>0</v>
      </c>
      <c r="BV134" s="460">
        <f t="shared" si="250"/>
        <v>0</v>
      </c>
      <c r="BW134" s="460">
        <f t="shared" si="250"/>
        <v>0</v>
      </c>
      <c r="BX134" s="460">
        <f t="shared" si="250"/>
        <v>0</v>
      </c>
      <c r="BY134" s="460">
        <f t="shared" si="250"/>
        <v>0</v>
      </c>
      <c r="BZ134" s="460">
        <f t="shared" si="250"/>
        <v>0</v>
      </c>
      <c r="CA134" s="460">
        <f t="shared" si="250"/>
        <v>0</v>
      </c>
      <c r="CB134" s="461">
        <f t="shared" si="250"/>
        <v>0</v>
      </c>
      <c r="CC134" s="461">
        <f t="shared" si="250"/>
        <v>0</v>
      </c>
      <c r="CD134" s="461">
        <f t="shared" si="250"/>
        <v>0</v>
      </c>
      <c r="CE134" s="461">
        <f t="shared" si="250"/>
        <v>0</v>
      </c>
      <c r="CF134" s="461">
        <f t="shared" si="250"/>
        <v>0</v>
      </c>
      <c r="CG134" s="461">
        <f t="shared" si="250"/>
        <v>0</v>
      </c>
      <c r="CH134" s="461">
        <f t="shared" si="250"/>
        <v>0</v>
      </c>
      <c r="CI134" s="462">
        <f t="shared" si="250"/>
        <v>0</v>
      </c>
    </row>
    <row r="135" spans="1:87" s="184" customFormat="1" ht="15.75" thickBot="1" x14ac:dyDescent="0.3">
      <c r="A135" s="463"/>
      <c r="B135" s="464" t="s">
        <v>41</v>
      </c>
      <c r="C135" s="465">
        <f t="shared" ref="C135:U135" si="251">C83+C99+C115</f>
        <v>0</v>
      </c>
      <c r="D135" s="465">
        <f t="shared" si="251"/>
        <v>0</v>
      </c>
      <c r="E135" s="465">
        <f t="shared" si="251"/>
        <v>190195</v>
      </c>
      <c r="F135" s="465">
        <f t="shared" si="251"/>
        <v>114506.97</v>
      </c>
      <c r="G135" s="465">
        <f t="shared" si="251"/>
        <v>44316</v>
      </c>
      <c r="H135" s="465">
        <f t="shared" si="251"/>
        <v>9090</v>
      </c>
      <c r="I135" s="465">
        <f t="shared" si="251"/>
        <v>752515</v>
      </c>
      <c r="J135" s="465">
        <f t="shared" si="251"/>
        <v>-272129</v>
      </c>
      <c r="K135" s="465">
        <f t="shared" si="251"/>
        <v>840112</v>
      </c>
      <c r="L135" s="465">
        <f t="shared" si="251"/>
        <v>-260123</v>
      </c>
      <c r="M135" s="465">
        <f t="shared" si="251"/>
        <v>53629.399814389551</v>
      </c>
      <c r="N135" s="466">
        <f t="shared" si="251"/>
        <v>686919.23139275599</v>
      </c>
      <c r="O135" s="466">
        <f t="shared" si="251"/>
        <v>0</v>
      </c>
      <c r="P135" s="466">
        <f t="shared" si="251"/>
        <v>0</v>
      </c>
      <c r="Q135" s="466">
        <f t="shared" si="251"/>
        <v>0</v>
      </c>
      <c r="R135" s="466">
        <f t="shared" si="251"/>
        <v>0</v>
      </c>
      <c r="S135" s="466">
        <f t="shared" si="251"/>
        <v>0</v>
      </c>
      <c r="T135" s="466">
        <f t="shared" si="251"/>
        <v>0</v>
      </c>
      <c r="U135" s="467">
        <f t="shared" si="251"/>
        <v>2159031.6012071455</v>
      </c>
      <c r="W135" s="463"/>
      <c r="X135" s="464" t="s">
        <v>41</v>
      </c>
      <c r="Y135" s="465">
        <f t="shared" ref="Y135:AQ135" si="252">Y83+Y99+Y115</f>
        <v>0</v>
      </c>
      <c r="Z135" s="465">
        <f t="shared" si="252"/>
        <v>0</v>
      </c>
      <c r="AA135" s="465">
        <f t="shared" si="252"/>
        <v>337728</v>
      </c>
      <c r="AB135" s="465">
        <f t="shared" si="252"/>
        <v>173636</v>
      </c>
      <c r="AC135" s="465">
        <f t="shared" si="252"/>
        <v>3803976</v>
      </c>
      <c r="AD135" s="465">
        <f t="shared" si="252"/>
        <v>4504863</v>
      </c>
      <c r="AE135" s="465">
        <f t="shared" si="252"/>
        <v>2363157</v>
      </c>
      <c r="AF135" s="465">
        <f t="shared" si="252"/>
        <v>2803947.44</v>
      </c>
      <c r="AG135" s="465">
        <f t="shared" si="252"/>
        <v>665173</v>
      </c>
      <c r="AH135" s="465">
        <f t="shared" si="252"/>
        <v>2112741</v>
      </c>
      <c r="AI135" s="465">
        <f t="shared" si="252"/>
        <v>508872.87590548431</v>
      </c>
      <c r="AJ135" s="466">
        <f t="shared" si="252"/>
        <v>8405518.0593284406</v>
      </c>
      <c r="AK135" s="466">
        <f t="shared" si="252"/>
        <v>0</v>
      </c>
      <c r="AL135" s="466">
        <f t="shared" si="252"/>
        <v>0</v>
      </c>
      <c r="AM135" s="466">
        <f t="shared" si="252"/>
        <v>0</v>
      </c>
      <c r="AN135" s="466">
        <f t="shared" si="252"/>
        <v>0</v>
      </c>
      <c r="AO135" s="466">
        <f t="shared" si="252"/>
        <v>0</v>
      </c>
      <c r="AP135" s="466">
        <f t="shared" si="252"/>
        <v>0</v>
      </c>
      <c r="AQ135" s="467">
        <f t="shared" si="252"/>
        <v>25679612.375233926</v>
      </c>
      <c r="AS135" s="463"/>
      <c r="AT135" s="464" t="s">
        <v>41</v>
      </c>
      <c r="AU135" s="465">
        <f t="shared" ref="AU135:BM135" si="253">AU83+AU99+AU115</f>
        <v>0</v>
      </c>
      <c r="AV135" s="465">
        <f t="shared" si="253"/>
        <v>0</v>
      </c>
      <c r="AW135" s="465">
        <f t="shared" si="253"/>
        <v>707138</v>
      </c>
      <c r="AX135" s="465">
        <f t="shared" si="253"/>
        <v>0</v>
      </c>
      <c r="AY135" s="465">
        <f t="shared" si="253"/>
        <v>197924</v>
      </c>
      <c r="AZ135" s="465">
        <f t="shared" si="253"/>
        <v>736034</v>
      </c>
      <c r="BA135" s="465">
        <f t="shared" si="253"/>
        <v>2474119</v>
      </c>
      <c r="BB135" s="465">
        <f t="shared" si="253"/>
        <v>557513</v>
      </c>
      <c r="BC135" s="465">
        <f t="shared" si="253"/>
        <v>-369131</v>
      </c>
      <c r="BD135" s="465">
        <f t="shared" si="253"/>
        <v>1026285</v>
      </c>
      <c r="BE135" s="465">
        <f t="shared" si="253"/>
        <v>201664.9377490773</v>
      </c>
      <c r="BF135" s="466">
        <f t="shared" si="253"/>
        <v>2639514.6768764677</v>
      </c>
      <c r="BG135" s="466">
        <f t="shared" si="253"/>
        <v>0</v>
      </c>
      <c r="BH135" s="466">
        <f t="shared" si="253"/>
        <v>0</v>
      </c>
      <c r="BI135" s="466">
        <f t="shared" si="253"/>
        <v>0</v>
      </c>
      <c r="BJ135" s="466">
        <f t="shared" si="253"/>
        <v>0</v>
      </c>
      <c r="BK135" s="466">
        <f t="shared" si="253"/>
        <v>0</v>
      </c>
      <c r="BL135" s="466">
        <f t="shared" si="253"/>
        <v>0</v>
      </c>
      <c r="BM135" s="467">
        <f t="shared" si="253"/>
        <v>8171061.6146255452</v>
      </c>
      <c r="BO135" s="463"/>
      <c r="BP135" s="464" t="s">
        <v>41</v>
      </c>
      <c r="BQ135" s="465">
        <f t="shared" ref="BQ135:CI135" si="254">BQ83+BQ99+BQ115</f>
        <v>0</v>
      </c>
      <c r="BR135" s="465">
        <f t="shared" si="254"/>
        <v>0</v>
      </c>
      <c r="BS135" s="465">
        <f t="shared" si="254"/>
        <v>380181</v>
      </c>
      <c r="BT135" s="465">
        <f t="shared" si="254"/>
        <v>0</v>
      </c>
      <c r="BU135" s="465">
        <f t="shared" si="254"/>
        <v>0</v>
      </c>
      <c r="BV135" s="465">
        <f t="shared" si="254"/>
        <v>19276</v>
      </c>
      <c r="BW135" s="465">
        <f t="shared" si="254"/>
        <v>0</v>
      </c>
      <c r="BX135" s="465">
        <f t="shared" si="254"/>
        <v>0</v>
      </c>
      <c r="BY135" s="465">
        <f t="shared" si="254"/>
        <v>0</v>
      </c>
      <c r="BZ135" s="465">
        <f t="shared" si="254"/>
        <v>0</v>
      </c>
      <c r="CA135" s="465">
        <f t="shared" si="254"/>
        <v>15850.786531048849</v>
      </c>
      <c r="CB135" s="466">
        <f t="shared" si="254"/>
        <v>197027.17461212215</v>
      </c>
      <c r="CC135" s="466">
        <f t="shared" si="254"/>
        <v>0</v>
      </c>
      <c r="CD135" s="466">
        <f t="shared" si="254"/>
        <v>0</v>
      </c>
      <c r="CE135" s="466">
        <f t="shared" si="254"/>
        <v>0</v>
      </c>
      <c r="CF135" s="466">
        <f t="shared" si="254"/>
        <v>0</v>
      </c>
      <c r="CG135" s="466">
        <f t="shared" si="254"/>
        <v>0</v>
      </c>
      <c r="CH135" s="466">
        <f t="shared" si="254"/>
        <v>0</v>
      </c>
      <c r="CI135" s="467">
        <f t="shared" si="254"/>
        <v>612334.96114317095</v>
      </c>
    </row>
    <row r="136" spans="1:87" s="374" customFormat="1" x14ac:dyDescent="0.25">
      <c r="A136" s="55"/>
      <c r="B136"/>
      <c r="C136"/>
      <c r="D136"/>
      <c r="E136"/>
      <c r="F136"/>
      <c r="G136"/>
      <c r="H136"/>
      <c r="I136"/>
      <c r="J136"/>
      <c r="K136"/>
      <c r="L136"/>
      <c r="M136"/>
      <c r="N136"/>
      <c r="O136"/>
      <c r="P136"/>
      <c r="Q136"/>
      <c r="R136"/>
      <c r="S136"/>
      <c r="T136"/>
      <c r="U136"/>
      <c r="W136" s="55"/>
      <c r="X136"/>
      <c r="Y136"/>
      <c r="Z136"/>
      <c r="AA136"/>
      <c r="AB136"/>
      <c r="AC136"/>
      <c r="AD136"/>
      <c r="AE136"/>
      <c r="AF136"/>
      <c r="AG136"/>
      <c r="AH136"/>
      <c r="AI136"/>
      <c r="AJ136"/>
      <c r="AK136"/>
      <c r="AL136"/>
      <c r="AM136"/>
      <c r="AN136"/>
      <c r="AO136"/>
      <c r="AP136"/>
      <c r="AQ136"/>
      <c r="AS136" s="55"/>
      <c r="AT136"/>
      <c r="AU136"/>
      <c r="AV136"/>
      <c r="AW136"/>
      <c r="AX136"/>
      <c r="AY136"/>
      <c r="AZ136"/>
      <c r="BA136"/>
      <c r="BB136"/>
      <c r="BC136"/>
      <c r="BD136"/>
      <c r="BE136"/>
      <c r="BF136"/>
      <c r="BG136"/>
      <c r="BH136"/>
      <c r="BI136"/>
      <c r="BJ136"/>
      <c r="BK136"/>
      <c r="BL136"/>
      <c r="BM136"/>
      <c r="BO136" s="55"/>
      <c r="BP136"/>
      <c r="BQ136"/>
      <c r="BR136"/>
      <c r="BS136"/>
      <c r="BT136"/>
      <c r="BU136"/>
      <c r="BV136"/>
      <c r="BW136"/>
      <c r="BX136"/>
      <c r="BY136"/>
      <c r="BZ136"/>
      <c r="CA136"/>
      <c r="CB136"/>
      <c r="CC136"/>
      <c r="CD136"/>
      <c r="CE136"/>
      <c r="CF136"/>
      <c r="CG136"/>
      <c r="CH136"/>
      <c r="CI136"/>
    </row>
    <row r="137" spans="1:87" s="374" customFormat="1" x14ac:dyDescent="0.25">
      <c r="A137" s="55"/>
      <c r="B137" s="374" t="s">
        <v>257</v>
      </c>
      <c r="C137" s="468">
        <f>C17+C33</f>
        <v>0</v>
      </c>
      <c r="D137" s="468">
        <f t="shared" ref="D137:U137" si="255">D17+D33</f>
        <v>0</v>
      </c>
      <c r="E137" s="468">
        <f t="shared" si="255"/>
        <v>190195</v>
      </c>
      <c r="F137" s="468">
        <f t="shared" si="255"/>
        <v>85408</v>
      </c>
      <c r="G137" s="468">
        <f t="shared" si="255"/>
        <v>44316</v>
      </c>
      <c r="H137" s="468">
        <f t="shared" si="255"/>
        <v>9090</v>
      </c>
      <c r="I137" s="468">
        <f t="shared" si="255"/>
        <v>752515</v>
      </c>
      <c r="J137" s="468">
        <f t="shared" si="255"/>
        <v>-272129</v>
      </c>
      <c r="K137" s="468">
        <f t="shared" si="255"/>
        <v>840112</v>
      </c>
      <c r="L137" s="468">
        <f t="shared" si="255"/>
        <v>-260123</v>
      </c>
      <c r="M137" s="468">
        <f t="shared" si="255"/>
        <v>53629.399814389551</v>
      </c>
      <c r="N137" s="468">
        <f t="shared" si="255"/>
        <v>686919.23139275599</v>
      </c>
      <c r="O137" s="468">
        <f t="shared" si="255"/>
        <v>0</v>
      </c>
      <c r="P137" s="468">
        <f t="shared" si="255"/>
        <v>0</v>
      </c>
      <c r="Q137" s="468">
        <f t="shared" si="255"/>
        <v>0</v>
      </c>
      <c r="R137" s="468">
        <f t="shared" si="255"/>
        <v>0</v>
      </c>
      <c r="S137" s="468">
        <f t="shared" si="255"/>
        <v>0</v>
      </c>
      <c r="T137" s="468">
        <f t="shared" si="255"/>
        <v>0</v>
      </c>
      <c r="U137" s="468">
        <f t="shared" si="255"/>
        <v>2129932.6312071458</v>
      </c>
      <c r="W137" s="55"/>
      <c r="X137" s="374" t="s">
        <v>257</v>
      </c>
      <c r="Y137" s="468">
        <f>Y17+Y33</f>
        <v>0</v>
      </c>
      <c r="Z137" s="468">
        <f t="shared" ref="Z137:AQ137" si="256">Z17+Z33</f>
        <v>0</v>
      </c>
      <c r="AA137" s="468">
        <f t="shared" si="256"/>
        <v>337728</v>
      </c>
      <c r="AB137" s="468">
        <f t="shared" si="256"/>
        <v>173636</v>
      </c>
      <c r="AC137" s="468">
        <f t="shared" si="256"/>
        <v>3803976</v>
      </c>
      <c r="AD137" s="468">
        <f t="shared" si="256"/>
        <v>4504863</v>
      </c>
      <c r="AE137" s="468">
        <f t="shared" si="256"/>
        <v>2363157</v>
      </c>
      <c r="AF137" s="468">
        <f t="shared" si="256"/>
        <v>2743070</v>
      </c>
      <c r="AG137" s="468">
        <f t="shared" si="256"/>
        <v>665173</v>
      </c>
      <c r="AH137" s="468">
        <f t="shared" si="256"/>
        <v>2112741</v>
      </c>
      <c r="AI137" s="468">
        <f t="shared" si="256"/>
        <v>508872.87590548431</v>
      </c>
      <c r="AJ137" s="468">
        <f t="shared" si="256"/>
        <v>8405518.0593284406</v>
      </c>
      <c r="AK137" s="468">
        <f t="shared" si="256"/>
        <v>0</v>
      </c>
      <c r="AL137" s="468">
        <f t="shared" si="256"/>
        <v>0</v>
      </c>
      <c r="AM137" s="468">
        <f t="shared" si="256"/>
        <v>0</v>
      </c>
      <c r="AN137" s="468">
        <f t="shared" si="256"/>
        <v>0</v>
      </c>
      <c r="AO137" s="468">
        <f t="shared" si="256"/>
        <v>0</v>
      </c>
      <c r="AP137" s="468">
        <f t="shared" si="256"/>
        <v>0</v>
      </c>
      <c r="AQ137" s="468">
        <f t="shared" si="256"/>
        <v>25618734.935233925</v>
      </c>
      <c r="AS137" s="55"/>
      <c r="AT137" s="374" t="s">
        <v>257</v>
      </c>
      <c r="AU137" s="468">
        <f>AU17+AU33</f>
        <v>0</v>
      </c>
      <c r="AV137" s="468">
        <f t="shared" ref="AV137:BM137" si="257">AV17+AV33</f>
        <v>0</v>
      </c>
      <c r="AW137" s="468">
        <f t="shared" si="257"/>
        <v>707138</v>
      </c>
      <c r="AX137" s="468">
        <f t="shared" si="257"/>
        <v>0</v>
      </c>
      <c r="AY137" s="468">
        <f t="shared" si="257"/>
        <v>197924</v>
      </c>
      <c r="AZ137" s="468">
        <f t="shared" si="257"/>
        <v>736034</v>
      </c>
      <c r="BA137" s="468">
        <f t="shared" si="257"/>
        <v>2474119</v>
      </c>
      <c r="BB137" s="468">
        <f t="shared" si="257"/>
        <v>557513</v>
      </c>
      <c r="BC137" s="468">
        <f t="shared" si="257"/>
        <v>-369131</v>
      </c>
      <c r="BD137" s="468">
        <f t="shared" si="257"/>
        <v>1026285</v>
      </c>
      <c r="BE137" s="468">
        <f t="shared" si="257"/>
        <v>201664.9377490773</v>
      </c>
      <c r="BF137" s="468">
        <f t="shared" si="257"/>
        <v>2639514.6768764677</v>
      </c>
      <c r="BG137" s="468">
        <f t="shared" si="257"/>
        <v>0</v>
      </c>
      <c r="BH137" s="468">
        <f t="shared" si="257"/>
        <v>0</v>
      </c>
      <c r="BI137" s="468">
        <f t="shared" si="257"/>
        <v>0</v>
      </c>
      <c r="BJ137" s="468">
        <f t="shared" si="257"/>
        <v>0</v>
      </c>
      <c r="BK137" s="468">
        <f t="shared" si="257"/>
        <v>0</v>
      </c>
      <c r="BL137" s="468">
        <f t="shared" si="257"/>
        <v>0</v>
      </c>
      <c r="BM137" s="468">
        <f t="shared" si="257"/>
        <v>8171061.6146255452</v>
      </c>
      <c r="BO137" s="55"/>
      <c r="BP137" s="374" t="s">
        <v>257</v>
      </c>
      <c r="BQ137" s="468">
        <f>BQ17+BQ33</f>
        <v>0</v>
      </c>
      <c r="BR137" s="468">
        <f t="shared" ref="BR137:CI137" si="258">BR17+BR33</f>
        <v>0</v>
      </c>
      <c r="BS137" s="468">
        <f t="shared" si="258"/>
        <v>380181</v>
      </c>
      <c r="BT137" s="468">
        <f t="shared" si="258"/>
        <v>0</v>
      </c>
      <c r="BU137" s="468">
        <f t="shared" si="258"/>
        <v>0</v>
      </c>
      <c r="BV137" s="468">
        <f t="shared" si="258"/>
        <v>19276</v>
      </c>
      <c r="BW137" s="468">
        <f t="shared" si="258"/>
        <v>0</v>
      </c>
      <c r="BX137" s="468">
        <f t="shared" si="258"/>
        <v>0</v>
      </c>
      <c r="BY137" s="468">
        <f t="shared" si="258"/>
        <v>0</v>
      </c>
      <c r="BZ137" s="468">
        <f t="shared" si="258"/>
        <v>0</v>
      </c>
      <c r="CA137" s="468">
        <f t="shared" si="258"/>
        <v>15850.786531048849</v>
      </c>
      <c r="CB137" s="468">
        <f t="shared" si="258"/>
        <v>197027.17461212215</v>
      </c>
      <c r="CC137" s="468">
        <f t="shared" si="258"/>
        <v>0</v>
      </c>
      <c r="CD137" s="468">
        <f t="shared" si="258"/>
        <v>0</v>
      </c>
      <c r="CE137" s="468">
        <f t="shared" si="258"/>
        <v>0</v>
      </c>
      <c r="CF137" s="468">
        <f t="shared" si="258"/>
        <v>0</v>
      </c>
      <c r="CG137" s="468">
        <f t="shared" si="258"/>
        <v>0</v>
      </c>
      <c r="CH137" s="468">
        <f t="shared" si="258"/>
        <v>0</v>
      </c>
      <c r="CI137" s="468">
        <f t="shared" si="258"/>
        <v>612334.96114317095</v>
      </c>
    </row>
    <row r="138" spans="1:87" s="374" customFormat="1" x14ac:dyDescent="0.25">
      <c r="A138" s="55"/>
      <c r="B138" s="374" t="s">
        <v>165</v>
      </c>
      <c r="C138" s="407">
        <f>C49</f>
        <v>0</v>
      </c>
      <c r="D138" s="407">
        <f t="shared" ref="D138:U138" si="259">D49</f>
        <v>0</v>
      </c>
      <c r="E138" s="407">
        <f t="shared" si="259"/>
        <v>0</v>
      </c>
      <c r="F138" s="407">
        <f t="shared" si="259"/>
        <v>0</v>
      </c>
      <c r="G138" s="407">
        <f t="shared" si="259"/>
        <v>0</v>
      </c>
      <c r="H138" s="407">
        <f t="shared" si="259"/>
        <v>0</v>
      </c>
      <c r="I138" s="407">
        <f t="shared" si="259"/>
        <v>0</v>
      </c>
      <c r="J138" s="407">
        <f t="shared" si="259"/>
        <v>0</v>
      </c>
      <c r="K138" s="407">
        <f t="shared" si="259"/>
        <v>0</v>
      </c>
      <c r="L138" s="407">
        <f t="shared" si="259"/>
        <v>0</v>
      </c>
      <c r="M138" s="407">
        <f t="shared" si="259"/>
        <v>0</v>
      </c>
      <c r="N138" s="407">
        <f t="shared" si="259"/>
        <v>0</v>
      </c>
      <c r="O138" s="407">
        <f t="shared" si="259"/>
        <v>0</v>
      </c>
      <c r="P138" s="407">
        <f t="shared" si="259"/>
        <v>0</v>
      </c>
      <c r="Q138" s="407">
        <f t="shared" si="259"/>
        <v>0</v>
      </c>
      <c r="R138" s="407">
        <f t="shared" si="259"/>
        <v>0</v>
      </c>
      <c r="S138" s="407">
        <f t="shared" si="259"/>
        <v>0</v>
      </c>
      <c r="T138" s="407">
        <f t="shared" si="259"/>
        <v>0</v>
      </c>
      <c r="U138" s="407">
        <f t="shared" si="259"/>
        <v>0</v>
      </c>
      <c r="W138" s="55"/>
      <c r="X138" s="374" t="s">
        <v>165</v>
      </c>
      <c r="Y138" s="407">
        <f>Y49</f>
        <v>0</v>
      </c>
      <c r="Z138" s="407">
        <f t="shared" ref="Z138:AQ138" si="260">Z49</f>
        <v>0</v>
      </c>
      <c r="AA138" s="407">
        <f t="shared" si="260"/>
        <v>0</v>
      </c>
      <c r="AB138" s="407">
        <f t="shared" si="260"/>
        <v>0</v>
      </c>
      <c r="AC138" s="407">
        <f t="shared" si="260"/>
        <v>0</v>
      </c>
      <c r="AD138" s="407">
        <f t="shared" si="260"/>
        <v>0</v>
      </c>
      <c r="AE138" s="407">
        <f t="shared" si="260"/>
        <v>0</v>
      </c>
      <c r="AF138" s="407">
        <f t="shared" si="260"/>
        <v>0</v>
      </c>
      <c r="AG138" s="407">
        <f t="shared" si="260"/>
        <v>0</v>
      </c>
      <c r="AH138" s="407">
        <f t="shared" si="260"/>
        <v>0</v>
      </c>
      <c r="AI138" s="407">
        <f t="shared" si="260"/>
        <v>0</v>
      </c>
      <c r="AJ138" s="407">
        <f t="shared" si="260"/>
        <v>0</v>
      </c>
      <c r="AK138" s="407">
        <f t="shared" si="260"/>
        <v>0</v>
      </c>
      <c r="AL138" s="407">
        <f t="shared" si="260"/>
        <v>0</v>
      </c>
      <c r="AM138" s="407">
        <f t="shared" si="260"/>
        <v>0</v>
      </c>
      <c r="AN138" s="407">
        <f t="shared" si="260"/>
        <v>0</v>
      </c>
      <c r="AO138" s="407">
        <f t="shared" si="260"/>
        <v>0</v>
      </c>
      <c r="AP138" s="407">
        <f t="shared" si="260"/>
        <v>0</v>
      </c>
      <c r="AQ138" s="407">
        <f t="shared" si="260"/>
        <v>0</v>
      </c>
      <c r="AS138" s="55"/>
      <c r="AT138" s="374" t="s">
        <v>165</v>
      </c>
      <c r="AU138" s="407">
        <f>AU49</f>
        <v>0</v>
      </c>
      <c r="AV138" s="407">
        <f t="shared" ref="AV138:BM138" si="261">AV49</f>
        <v>0</v>
      </c>
      <c r="AW138" s="407">
        <f t="shared" si="261"/>
        <v>0</v>
      </c>
      <c r="AX138" s="407">
        <f t="shared" si="261"/>
        <v>0</v>
      </c>
      <c r="AY138" s="407">
        <f t="shared" si="261"/>
        <v>0</v>
      </c>
      <c r="AZ138" s="407">
        <f t="shared" si="261"/>
        <v>0</v>
      </c>
      <c r="BA138" s="407">
        <f t="shared" si="261"/>
        <v>0</v>
      </c>
      <c r="BB138" s="407">
        <f t="shared" si="261"/>
        <v>0</v>
      </c>
      <c r="BC138" s="407">
        <f t="shared" si="261"/>
        <v>0</v>
      </c>
      <c r="BD138" s="407">
        <f t="shared" si="261"/>
        <v>0</v>
      </c>
      <c r="BE138" s="407">
        <f t="shared" si="261"/>
        <v>0</v>
      </c>
      <c r="BF138" s="407">
        <f t="shared" si="261"/>
        <v>0</v>
      </c>
      <c r="BG138" s="407">
        <f t="shared" si="261"/>
        <v>0</v>
      </c>
      <c r="BH138" s="407">
        <f t="shared" si="261"/>
        <v>0</v>
      </c>
      <c r="BI138" s="407">
        <f t="shared" si="261"/>
        <v>0</v>
      </c>
      <c r="BJ138" s="407">
        <f t="shared" si="261"/>
        <v>0</v>
      </c>
      <c r="BK138" s="407">
        <f t="shared" si="261"/>
        <v>0</v>
      </c>
      <c r="BL138" s="407">
        <f t="shared" si="261"/>
        <v>0</v>
      </c>
      <c r="BM138" s="407">
        <f t="shared" si="261"/>
        <v>0</v>
      </c>
      <c r="BO138" s="55"/>
      <c r="BP138" s="374" t="s">
        <v>165</v>
      </c>
      <c r="BQ138" s="407">
        <f>BQ49</f>
        <v>0</v>
      </c>
      <c r="BR138" s="407">
        <f t="shared" ref="BR138:CI138" si="262">BR49</f>
        <v>0</v>
      </c>
      <c r="BS138" s="407">
        <f t="shared" si="262"/>
        <v>0</v>
      </c>
      <c r="BT138" s="407">
        <f t="shared" si="262"/>
        <v>0</v>
      </c>
      <c r="BU138" s="407">
        <f t="shared" si="262"/>
        <v>0</v>
      </c>
      <c r="BV138" s="407">
        <f t="shared" si="262"/>
        <v>0</v>
      </c>
      <c r="BW138" s="407">
        <f t="shared" si="262"/>
        <v>0</v>
      </c>
      <c r="BX138" s="407">
        <f t="shared" si="262"/>
        <v>0</v>
      </c>
      <c r="BY138" s="407">
        <f t="shared" si="262"/>
        <v>0</v>
      </c>
      <c r="BZ138" s="407">
        <f t="shared" si="262"/>
        <v>0</v>
      </c>
      <c r="CA138" s="407">
        <f t="shared" si="262"/>
        <v>0</v>
      </c>
      <c r="CB138" s="407">
        <f t="shared" si="262"/>
        <v>0</v>
      </c>
      <c r="CC138" s="407">
        <f t="shared" si="262"/>
        <v>0</v>
      </c>
      <c r="CD138" s="407">
        <f t="shared" si="262"/>
        <v>0</v>
      </c>
      <c r="CE138" s="407">
        <f t="shared" si="262"/>
        <v>0</v>
      </c>
      <c r="CF138" s="407">
        <f t="shared" si="262"/>
        <v>0</v>
      </c>
      <c r="CG138" s="407">
        <f t="shared" si="262"/>
        <v>0</v>
      </c>
      <c r="CH138" s="407">
        <f t="shared" si="262"/>
        <v>0</v>
      </c>
      <c r="CI138" s="407">
        <f t="shared" si="262"/>
        <v>0</v>
      </c>
    </row>
    <row r="139" spans="1:87" s="374" customFormat="1" x14ac:dyDescent="0.25">
      <c r="A139" s="55"/>
      <c r="B139" s="374" t="s">
        <v>258</v>
      </c>
      <c r="C139" s="407">
        <f>C65</f>
        <v>0</v>
      </c>
      <c r="D139" s="407">
        <f t="shared" ref="D139:U139" si="263">D65</f>
        <v>0</v>
      </c>
      <c r="E139" s="407">
        <f t="shared" si="263"/>
        <v>0</v>
      </c>
      <c r="F139" s="407">
        <f t="shared" si="263"/>
        <v>29098.97</v>
      </c>
      <c r="G139" s="407">
        <f t="shared" si="263"/>
        <v>0</v>
      </c>
      <c r="H139" s="407">
        <f t="shared" si="263"/>
        <v>0</v>
      </c>
      <c r="I139" s="407">
        <f t="shared" si="263"/>
        <v>0</v>
      </c>
      <c r="J139" s="407">
        <f t="shared" si="263"/>
        <v>0</v>
      </c>
      <c r="K139" s="407">
        <f t="shared" si="263"/>
        <v>0</v>
      </c>
      <c r="L139" s="407">
        <f t="shared" si="263"/>
        <v>0</v>
      </c>
      <c r="M139" s="407">
        <f t="shared" si="263"/>
        <v>0</v>
      </c>
      <c r="N139" s="407">
        <f t="shared" si="263"/>
        <v>0</v>
      </c>
      <c r="O139" s="407">
        <f t="shared" si="263"/>
        <v>0</v>
      </c>
      <c r="P139" s="407">
        <f t="shared" si="263"/>
        <v>0</v>
      </c>
      <c r="Q139" s="407">
        <f t="shared" si="263"/>
        <v>0</v>
      </c>
      <c r="R139" s="407">
        <f t="shared" si="263"/>
        <v>0</v>
      </c>
      <c r="S139" s="407">
        <f t="shared" si="263"/>
        <v>0</v>
      </c>
      <c r="T139" s="407">
        <f t="shared" si="263"/>
        <v>0</v>
      </c>
      <c r="U139" s="407">
        <f t="shared" si="263"/>
        <v>29098.97</v>
      </c>
      <c r="W139" s="55"/>
      <c r="X139" s="374" t="s">
        <v>258</v>
      </c>
      <c r="Y139" s="407">
        <f>Y65</f>
        <v>0</v>
      </c>
      <c r="Z139" s="407">
        <f t="shared" ref="Z139:AQ139" si="264">Z65</f>
        <v>0</v>
      </c>
      <c r="AA139" s="407">
        <f t="shared" si="264"/>
        <v>0</v>
      </c>
      <c r="AB139" s="407">
        <f t="shared" si="264"/>
        <v>0</v>
      </c>
      <c r="AC139" s="407">
        <f t="shared" si="264"/>
        <v>0</v>
      </c>
      <c r="AD139" s="407">
        <f t="shared" si="264"/>
        <v>0</v>
      </c>
      <c r="AE139" s="407">
        <f t="shared" si="264"/>
        <v>0</v>
      </c>
      <c r="AF139" s="407">
        <f t="shared" si="264"/>
        <v>60877.439999999995</v>
      </c>
      <c r="AG139" s="407">
        <f t="shared" si="264"/>
        <v>0</v>
      </c>
      <c r="AH139" s="407">
        <f t="shared" si="264"/>
        <v>0</v>
      </c>
      <c r="AI139" s="407">
        <f t="shared" si="264"/>
        <v>0</v>
      </c>
      <c r="AJ139" s="407">
        <f t="shared" si="264"/>
        <v>0</v>
      </c>
      <c r="AK139" s="407">
        <f t="shared" si="264"/>
        <v>0</v>
      </c>
      <c r="AL139" s="407">
        <f t="shared" si="264"/>
        <v>0</v>
      </c>
      <c r="AM139" s="407">
        <f t="shared" si="264"/>
        <v>0</v>
      </c>
      <c r="AN139" s="407">
        <f t="shared" si="264"/>
        <v>0</v>
      </c>
      <c r="AO139" s="407">
        <f t="shared" si="264"/>
        <v>0</v>
      </c>
      <c r="AP139" s="407">
        <f t="shared" si="264"/>
        <v>0</v>
      </c>
      <c r="AQ139" s="407">
        <f t="shared" si="264"/>
        <v>60877.439999999995</v>
      </c>
      <c r="AS139" s="55"/>
      <c r="AT139" s="374" t="s">
        <v>258</v>
      </c>
      <c r="AU139" s="407">
        <f>AU65</f>
        <v>0</v>
      </c>
      <c r="AV139" s="407">
        <f t="shared" ref="AV139:BM139" si="265">AV65</f>
        <v>0</v>
      </c>
      <c r="AW139" s="407">
        <f t="shared" si="265"/>
        <v>0</v>
      </c>
      <c r="AX139" s="407">
        <f t="shared" si="265"/>
        <v>0</v>
      </c>
      <c r="AY139" s="407">
        <f t="shared" si="265"/>
        <v>0</v>
      </c>
      <c r="AZ139" s="407">
        <f t="shared" si="265"/>
        <v>0</v>
      </c>
      <c r="BA139" s="407">
        <f t="shared" si="265"/>
        <v>0</v>
      </c>
      <c r="BB139" s="407">
        <f t="shared" si="265"/>
        <v>0</v>
      </c>
      <c r="BC139" s="407">
        <f t="shared" si="265"/>
        <v>0</v>
      </c>
      <c r="BD139" s="407">
        <f t="shared" si="265"/>
        <v>0</v>
      </c>
      <c r="BE139" s="407">
        <f t="shared" si="265"/>
        <v>0</v>
      </c>
      <c r="BF139" s="407">
        <f t="shared" si="265"/>
        <v>0</v>
      </c>
      <c r="BG139" s="407">
        <f t="shared" si="265"/>
        <v>0</v>
      </c>
      <c r="BH139" s="407">
        <f t="shared" si="265"/>
        <v>0</v>
      </c>
      <c r="BI139" s="407">
        <f t="shared" si="265"/>
        <v>0</v>
      </c>
      <c r="BJ139" s="407">
        <f t="shared" si="265"/>
        <v>0</v>
      </c>
      <c r="BK139" s="407">
        <f t="shared" si="265"/>
        <v>0</v>
      </c>
      <c r="BL139" s="407">
        <f t="shared" si="265"/>
        <v>0</v>
      </c>
      <c r="BM139" s="407">
        <f t="shared" si="265"/>
        <v>0</v>
      </c>
      <c r="BO139" s="55"/>
      <c r="BP139" s="374" t="s">
        <v>258</v>
      </c>
      <c r="BQ139" s="407">
        <f>BQ65</f>
        <v>0</v>
      </c>
      <c r="BR139" s="407">
        <f t="shared" ref="BR139:CI139" si="266">BR65</f>
        <v>0</v>
      </c>
      <c r="BS139" s="407">
        <f t="shared" si="266"/>
        <v>0</v>
      </c>
      <c r="BT139" s="407">
        <f t="shared" si="266"/>
        <v>0</v>
      </c>
      <c r="BU139" s="407">
        <f t="shared" si="266"/>
        <v>0</v>
      </c>
      <c r="BV139" s="407">
        <f t="shared" si="266"/>
        <v>0</v>
      </c>
      <c r="BW139" s="407">
        <f t="shared" si="266"/>
        <v>0</v>
      </c>
      <c r="BX139" s="407">
        <f t="shared" si="266"/>
        <v>0</v>
      </c>
      <c r="BY139" s="407">
        <f t="shared" si="266"/>
        <v>0</v>
      </c>
      <c r="BZ139" s="407">
        <f t="shared" si="266"/>
        <v>0</v>
      </c>
      <c r="CA139" s="407">
        <f t="shared" si="266"/>
        <v>0</v>
      </c>
      <c r="CB139" s="407">
        <f t="shared" si="266"/>
        <v>0</v>
      </c>
      <c r="CC139" s="407">
        <f t="shared" si="266"/>
        <v>0</v>
      </c>
      <c r="CD139" s="407">
        <f t="shared" si="266"/>
        <v>0</v>
      </c>
      <c r="CE139" s="407">
        <f t="shared" si="266"/>
        <v>0</v>
      </c>
      <c r="CF139" s="407">
        <f t="shared" si="266"/>
        <v>0</v>
      </c>
      <c r="CG139" s="407">
        <f t="shared" si="266"/>
        <v>0</v>
      </c>
      <c r="CH139" s="407">
        <f t="shared" si="266"/>
        <v>0</v>
      </c>
      <c r="CI139" s="407">
        <f t="shared" si="266"/>
        <v>0</v>
      </c>
    </row>
    <row r="142" spans="1:87" s="374" customFormat="1" x14ac:dyDescent="0.25">
      <c r="A142" s="55"/>
      <c r="B142" s="137"/>
      <c r="C142" s="137"/>
      <c r="D142"/>
      <c r="E142"/>
      <c r="F142"/>
      <c r="G142"/>
      <c r="H142"/>
      <c r="I142"/>
      <c r="J142"/>
      <c r="K142"/>
      <c r="L142"/>
      <c r="M142"/>
      <c r="N142"/>
      <c r="O142"/>
      <c r="P142"/>
      <c r="Q142"/>
      <c r="R142"/>
      <c r="S142"/>
      <c r="T142"/>
      <c r="U142"/>
      <c r="W142"/>
      <c r="X142"/>
      <c r="Y142"/>
      <c r="Z142"/>
      <c r="AA142"/>
      <c r="AB142"/>
      <c r="AC142"/>
      <c r="AD142"/>
      <c r="AE142"/>
      <c r="AF142"/>
      <c r="AG142"/>
      <c r="AH142"/>
      <c r="AI142"/>
      <c r="AJ142"/>
      <c r="AK142"/>
      <c r="AL142"/>
      <c r="AM142"/>
      <c r="AN142"/>
      <c r="AO142"/>
      <c r="AP142"/>
      <c r="AQ142"/>
      <c r="AS142"/>
      <c r="AT142"/>
      <c r="AU142"/>
      <c r="AV142"/>
      <c r="AW142"/>
      <c r="AX142"/>
      <c r="AY142"/>
      <c r="AZ142"/>
      <c r="BA142"/>
      <c r="BB142"/>
      <c r="BC142"/>
      <c r="BD142"/>
      <c r="BE142"/>
      <c r="BF142"/>
      <c r="BG142"/>
      <c r="BH142"/>
      <c r="BI142"/>
      <c r="BJ142"/>
      <c r="BK142"/>
      <c r="BL142"/>
      <c r="BM142"/>
      <c r="BO142"/>
      <c r="BP142"/>
      <c r="BQ142"/>
      <c r="BR142"/>
      <c r="BS142"/>
      <c r="BT142"/>
      <c r="BU142"/>
      <c r="BV142"/>
      <c r="BW142"/>
      <c r="BX142"/>
      <c r="BY142"/>
      <c r="BZ142"/>
      <c r="CA142"/>
      <c r="CB142"/>
      <c r="CC142"/>
      <c r="CD142"/>
      <c r="CE142"/>
      <c r="CF142"/>
      <c r="CG142"/>
      <c r="CH142"/>
      <c r="CI142"/>
    </row>
    <row r="143" spans="1:87" s="374" customFormat="1" x14ac:dyDescent="0.25">
      <c r="A143" s="55"/>
      <c r="B143" s="137"/>
      <c r="C143" s="137"/>
      <c r="D143"/>
      <c r="E143"/>
      <c r="F143"/>
      <c r="G143"/>
      <c r="H143"/>
      <c r="I143"/>
      <c r="J143"/>
      <c r="K143"/>
      <c r="L143"/>
      <c r="M143"/>
      <c r="N143"/>
      <c r="O143"/>
      <c r="P143"/>
      <c r="Q143"/>
      <c r="R143"/>
      <c r="S143"/>
      <c r="T143"/>
      <c r="U143"/>
      <c r="W143"/>
      <c r="X143"/>
      <c r="Y143"/>
      <c r="Z143"/>
      <c r="AA143"/>
      <c r="AB143"/>
      <c r="AC143"/>
      <c r="AD143"/>
      <c r="AE143"/>
      <c r="AF143"/>
      <c r="AG143"/>
      <c r="AH143"/>
      <c r="AI143"/>
      <c r="AJ143"/>
      <c r="AK143"/>
      <c r="AL143"/>
      <c r="AM143"/>
      <c r="AN143"/>
      <c r="AO143"/>
      <c r="AP143"/>
      <c r="AQ143"/>
      <c r="AS143"/>
      <c r="AT143"/>
      <c r="AU143"/>
      <c r="AV143"/>
      <c r="AW143"/>
      <c r="AX143"/>
      <c r="AY143"/>
      <c r="AZ143"/>
      <c r="BA143"/>
      <c r="BB143"/>
      <c r="BC143"/>
      <c r="BD143"/>
      <c r="BE143"/>
      <c r="BF143"/>
      <c r="BG143"/>
      <c r="BH143"/>
      <c r="BI143"/>
      <c r="BJ143"/>
      <c r="BK143"/>
      <c r="BL143"/>
      <c r="BM143"/>
      <c r="BO143"/>
      <c r="BP143"/>
      <c r="BQ143"/>
      <c r="BR143"/>
      <c r="BS143"/>
      <c r="BT143"/>
      <c r="BU143"/>
      <c r="BV143"/>
      <c r="BW143"/>
      <c r="BX143"/>
      <c r="BY143"/>
      <c r="BZ143"/>
      <c r="CA143"/>
      <c r="CB143"/>
      <c r="CC143"/>
      <c r="CD143"/>
      <c r="CE143"/>
      <c r="CF143"/>
      <c r="CG143"/>
      <c r="CH143"/>
      <c r="CI143"/>
    </row>
  </sheetData>
  <mergeCells count="36">
    <mergeCell ref="BQ1:CH1"/>
    <mergeCell ref="A20:A32"/>
    <mergeCell ref="W20:W32"/>
    <mergeCell ref="AS20:AS32"/>
    <mergeCell ref="BO20:BO32"/>
    <mergeCell ref="A4:A16"/>
    <mergeCell ref="W4:W16"/>
    <mergeCell ref="AS4:AS16"/>
    <mergeCell ref="BO4:BO16"/>
    <mergeCell ref="C1:T1"/>
    <mergeCell ref="Y1:AP1"/>
    <mergeCell ref="AU1:BL1"/>
    <mergeCell ref="A36:A48"/>
    <mergeCell ref="W36:W48"/>
    <mergeCell ref="AS36:AS48"/>
    <mergeCell ref="BO36:BO48"/>
    <mergeCell ref="A86:A98"/>
    <mergeCell ref="W86:W98"/>
    <mergeCell ref="AS86:AS98"/>
    <mergeCell ref="BO86:BO98"/>
    <mergeCell ref="A52:A64"/>
    <mergeCell ref="W52:W64"/>
    <mergeCell ref="AS52:AS64"/>
    <mergeCell ref="BO52:BO64"/>
    <mergeCell ref="A70:A82"/>
    <mergeCell ref="W70:W82"/>
    <mergeCell ref="AS70:AS82"/>
    <mergeCell ref="BO70:BO82"/>
    <mergeCell ref="A122:A134"/>
    <mergeCell ref="W122:W134"/>
    <mergeCell ref="AS122:AS134"/>
    <mergeCell ref="BO122:BO134"/>
    <mergeCell ref="A102:A114"/>
    <mergeCell ref="W102:W114"/>
    <mergeCell ref="AS102:AS114"/>
    <mergeCell ref="BO102:BO114"/>
  </mergeCells>
  <conditionalFormatting sqref="V17">
    <cfRule type="cellIs" dxfId="36" priority="26" operator="equal">
      <formula>"ERROR"</formula>
    </cfRule>
  </conditionalFormatting>
  <conditionalFormatting sqref="V33">
    <cfRule type="cellIs" dxfId="35" priority="25" operator="equal">
      <formula>"ERROR"</formula>
    </cfRule>
  </conditionalFormatting>
  <conditionalFormatting sqref="V49">
    <cfRule type="cellIs" dxfId="34" priority="24" operator="equal">
      <formula>"ERROR"</formula>
    </cfRule>
  </conditionalFormatting>
  <conditionalFormatting sqref="V65">
    <cfRule type="cellIs" dxfId="33" priority="23" operator="equal">
      <formula>"ERROR"</formula>
    </cfRule>
  </conditionalFormatting>
  <conditionalFormatting sqref="V83">
    <cfRule type="cellIs" dxfId="32" priority="22" operator="equal">
      <formula>"ERROR"</formula>
    </cfRule>
  </conditionalFormatting>
  <conditionalFormatting sqref="V99:V115">
    <cfRule type="cellIs" dxfId="31" priority="6" operator="equal">
      <formula>"ERROR"</formula>
    </cfRule>
  </conditionalFormatting>
  <conditionalFormatting sqref="V118:V121">
    <cfRule type="cellIs" dxfId="30" priority="20" operator="equal">
      <formula>"ERROR"</formula>
    </cfRule>
  </conditionalFormatting>
  <conditionalFormatting sqref="AR17">
    <cfRule type="cellIs" dxfId="29" priority="32" operator="equal">
      <formula>"ERROR"</formula>
    </cfRule>
  </conditionalFormatting>
  <conditionalFormatting sqref="AR33">
    <cfRule type="cellIs" dxfId="28" priority="31" operator="equal">
      <formula>"ERROR"</formula>
    </cfRule>
  </conditionalFormatting>
  <conditionalFormatting sqref="AR49">
    <cfRule type="cellIs" dxfId="27" priority="30" operator="equal">
      <formula>"ERROR"</formula>
    </cfRule>
  </conditionalFormatting>
  <conditionalFormatting sqref="AR65">
    <cfRule type="cellIs" dxfId="26" priority="29" operator="equal">
      <formula>"ERROR"</formula>
    </cfRule>
  </conditionalFormatting>
  <conditionalFormatting sqref="AR83">
    <cfRule type="cellIs" dxfId="25" priority="28" operator="equal">
      <formula>"ERROR"</formula>
    </cfRule>
  </conditionalFormatting>
  <conditionalFormatting sqref="AR99:AR115">
    <cfRule type="cellIs" dxfId="24" priority="7" operator="equal">
      <formula>"ERROR"</formula>
    </cfRule>
  </conditionalFormatting>
  <conditionalFormatting sqref="AR118:AR121">
    <cfRule type="cellIs" dxfId="23" priority="3" operator="equal">
      <formula>"ERROR"</formula>
    </cfRule>
  </conditionalFormatting>
  <conditionalFormatting sqref="BN17">
    <cfRule type="cellIs" dxfId="22" priority="19" operator="equal">
      <formula>"ERROR"</formula>
    </cfRule>
  </conditionalFormatting>
  <conditionalFormatting sqref="BN33">
    <cfRule type="cellIs" dxfId="21" priority="18" operator="equal">
      <formula>"ERROR"</formula>
    </cfRule>
  </conditionalFormatting>
  <conditionalFormatting sqref="BN49">
    <cfRule type="cellIs" dxfId="20" priority="17" operator="equal">
      <formula>"ERROR"</formula>
    </cfRule>
  </conditionalFormatting>
  <conditionalFormatting sqref="BN65">
    <cfRule type="cellIs" dxfId="19" priority="16" operator="equal">
      <formula>"ERROR"</formula>
    </cfRule>
  </conditionalFormatting>
  <conditionalFormatting sqref="BN83">
    <cfRule type="cellIs" dxfId="18" priority="15" operator="equal">
      <formula>"ERROR"</formula>
    </cfRule>
  </conditionalFormatting>
  <conditionalFormatting sqref="BN99:BN115">
    <cfRule type="cellIs" dxfId="17" priority="5" operator="equal">
      <formula>"ERROR"</formula>
    </cfRule>
  </conditionalFormatting>
  <conditionalFormatting sqref="BN118:BN121">
    <cfRule type="cellIs" dxfId="16" priority="2" operator="equal">
      <formula>"ERROR"</formula>
    </cfRule>
  </conditionalFormatting>
  <conditionalFormatting sqref="CJ17">
    <cfRule type="cellIs" dxfId="15" priority="13" operator="equal">
      <formula>"ERROR"</formula>
    </cfRule>
  </conditionalFormatting>
  <conditionalFormatting sqref="CJ33">
    <cfRule type="cellIs" dxfId="14" priority="9" operator="equal">
      <formula>"ERROR"</formula>
    </cfRule>
  </conditionalFormatting>
  <conditionalFormatting sqref="CJ49">
    <cfRule type="cellIs" dxfId="13" priority="8" operator="equal">
      <formula>"ERROR"</formula>
    </cfRule>
  </conditionalFormatting>
  <conditionalFormatting sqref="CJ65">
    <cfRule type="cellIs" dxfId="12" priority="12" operator="equal">
      <formula>"ERROR"</formula>
    </cfRule>
  </conditionalFormatting>
  <conditionalFormatting sqref="CJ83">
    <cfRule type="cellIs" dxfId="11" priority="11" operator="equal">
      <formula>"ERROR"</formula>
    </cfRule>
  </conditionalFormatting>
  <conditionalFormatting sqref="CJ99:CJ115">
    <cfRule type="cellIs" dxfId="10" priority="4" operator="equal">
      <formula>"ERROR"</formula>
    </cfRule>
  </conditionalFormatting>
  <conditionalFormatting sqref="CJ118:CJ121">
    <cfRule type="cellIs" dxfId="9" priority="1" operator="equal">
      <formula>"ERROR"</formula>
    </cfRule>
  </conditionalFormatting>
  <pageMargins left="0.7" right="0.7" top="0.75" bottom="0.75" header="0.3" footer="0.3"/>
  <pageSetup orientation="portrait" r:id="rId1"/>
  <headerFooter>
    <oddFooter>&amp;RSchedule JNG-D7.G</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1AC62-5DDC-40ED-AC4C-9626F3BC0ED4}">
  <sheetPr>
    <tabColor theme="4" tint="0.59999389629810485"/>
  </sheetPr>
  <dimension ref="A1:V143"/>
  <sheetViews>
    <sheetView tabSelected="1" zoomScale="80" zoomScaleNormal="80" workbookViewId="0">
      <pane xSplit="2" ySplit="3" topLeftCell="C4" activePane="bottomRight" state="frozen"/>
      <selection activeCell="B43" sqref="B43"/>
      <selection pane="topRight" activeCell="B43" sqref="B43"/>
      <selection pane="bottomLeft" activeCell="B43" sqref="B43"/>
      <selection pane="bottomRight" activeCell="B43" sqref="B43"/>
    </sheetView>
  </sheetViews>
  <sheetFormatPr defaultRowHeight="15" x14ac:dyDescent="0.25"/>
  <cols>
    <col min="1" max="1" width="10.5703125" style="55" customWidth="1"/>
    <col min="2" max="2" width="19.140625" bestFit="1" customWidth="1"/>
    <col min="3" max="13" width="11.5703125" bestFit="1" customWidth="1"/>
    <col min="14" max="19" width="11.5703125" customWidth="1"/>
    <col min="20" max="20" width="12.85546875" customWidth="1"/>
    <col min="21" max="21" width="12.5703125" bestFit="1" customWidth="1"/>
    <col min="22" max="22" width="12.85546875" style="374" customWidth="1"/>
  </cols>
  <sheetData>
    <row r="1" spans="1:22" ht="36.75" customHeight="1" thickBot="1" x14ac:dyDescent="0.3">
      <c r="A1" s="370"/>
      <c r="C1" s="703" t="s">
        <v>259</v>
      </c>
      <c r="D1" s="675"/>
      <c r="E1" s="675"/>
      <c r="F1" s="675"/>
      <c r="G1" s="675"/>
      <c r="H1" s="675"/>
      <c r="I1" s="675"/>
      <c r="J1" s="675"/>
      <c r="K1" s="675"/>
      <c r="L1" s="675"/>
      <c r="M1" s="675"/>
      <c r="N1" s="675"/>
      <c r="O1" s="675"/>
      <c r="P1" s="675"/>
      <c r="Q1" s="675"/>
      <c r="R1" s="675"/>
      <c r="S1" s="675"/>
      <c r="T1" s="704"/>
    </row>
    <row r="2" spans="1:22" ht="6.75" customHeight="1" thickBot="1" x14ac:dyDescent="0.3">
      <c r="C2" s="705"/>
      <c r="D2" s="705"/>
      <c r="E2" s="705"/>
      <c r="F2" s="705"/>
      <c r="G2" s="705"/>
      <c r="H2" s="705"/>
      <c r="I2" s="705"/>
      <c r="J2" s="705"/>
      <c r="K2" s="705"/>
      <c r="L2" s="705"/>
      <c r="M2" s="705"/>
      <c r="N2" s="705"/>
      <c r="O2" s="705"/>
      <c r="P2" s="705"/>
      <c r="Q2" s="705"/>
      <c r="R2" s="705"/>
      <c r="S2" s="705"/>
      <c r="T2" s="705"/>
    </row>
    <row r="3" spans="1:22" ht="15.95" customHeight="1" thickBot="1" x14ac:dyDescent="0.3">
      <c r="B3" s="193" t="s">
        <v>34</v>
      </c>
      <c r="C3" s="375">
        <f>'RES kWh ENTRY'!C3</f>
        <v>45658</v>
      </c>
      <c r="D3" s="375">
        <f>'RES kWh ENTRY'!D3</f>
        <v>45689</v>
      </c>
      <c r="E3" s="375">
        <f>'RES kWh ENTRY'!E3</f>
        <v>45717</v>
      </c>
      <c r="F3" s="375">
        <f>'RES kWh ENTRY'!F3</f>
        <v>45748</v>
      </c>
      <c r="G3" s="375">
        <f>'RES kWh ENTRY'!G3</f>
        <v>45778</v>
      </c>
      <c r="H3" s="375">
        <f>'RES kWh ENTRY'!H3</f>
        <v>45809</v>
      </c>
      <c r="I3" s="375">
        <f>'RES kWh ENTRY'!I3</f>
        <v>45839</v>
      </c>
      <c r="J3" s="375">
        <f>'RES kWh ENTRY'!J3</f>
        <v>45870</v>
      </c>
      <c r="K3" s="375">
        <f>'RES kWh ENTRY'!K3</f>
        <v>45901</v>
      </c>
      <c r="L3" s="375">
        <f>'RES kWh ENTRY'!L3</f>
        <v>45931</v>
      </c>
      <c r="M3" s="375">
        <f>'RES kWh ENTRY'!M3</f>
        <v>45962</v>
      </c>
      <c r="N3" s="376">
        <f>'RES kWh ENTRY'!N3</f>
        <v>45992</v>
      </c>
      <c r="O3" s="376">
        <f>'RES kWh ENTRY'!O3</f>
        <v>46023</v>
      </c>
      <c r="P3" s="376">
        <f>'RES kWh ENTRY'!P3</f>
        <v>46054</v>
      </c>
      <c r="Q3" s="376">
        <f>'RES kWh ENTRY'!Q3</f>
        <v>46082</v>
      </c>
      <c r="R3" s="376">
        <f>'RES kWh ENTRY'!R3</f>
        <v>46113</v>
      </c>
      <c r="S3" s="376">
        <f>'RES kWh ENTRY'!S3</f>
        <v>46143</v>
      </c>
      <c r="T3" s="376">
        <f>'RES kWh ENTRY'!T3</f>
        <v>46174</v>
      </c>
      <c r="U3" s="397" t="s">
        <v>32</v>
      </c>
    </row>
    <row r="4" spans="1:22" ht="15.95" customHeight="1" x14ac:dyDescent="0.25">
      <c r="A4" s="659" t="s">
        <v>58</v>
      </c>
      <c r="B4" s="53" t="s">
        <v>57</v>
      </c>
      <c r="C4" s="53">
        <f>'BIZ kWh ENTRY'!C4+'BIZ kWh ENTRY'!Y4+'BIZ kWh ENTRY'!AU4+'BIZ kWh ENTRY'!BQ4</f>
        <v>0</v>
      </c>
      <c r="D4" s="194">
        <f>'BIZ kWh ENTRY'!D4+'BIZ kWh ENTRY'!Z4+'BIZ kWh ENTRY'!AV4+'BIZ kWh ENTRY'!BR4</f>
        <v>0</v>
      </c>
      <c r="E4" s="194">
        <f>'BIZ kWh ENTRY'!E4+'BIZ kWh ENTRY'!AA4+'BIZ kWh ENTRY'!AW4+'BIZ kWh ENTRY'!BS4</f>
        <v>0</v>
      </c>
      <c r="F4" s="194">
        <f>'BIZ kWh ENTRY'!F4+'BIZ kWh ENTRY'!AB4+'BIZ kWh ENTRY'!AX4+'BIZ kWh ENTRY'!BT4</f>
        <v>0</v>
      </c>
      <c r="G4" s="194">
        <f>'BIZ kWh ENTRY'!G4+'BIZ kWh ENTRY'!AC4+'BIZ kWh ENTRY'!AY4+'BIZ kWh ENTRY'!BU4</f>
        <v>0</v>
      </c>
      <c r="H4" s="194">
        <f>'BIZ kWh ENTRY'!H4+'BIZ kWh ENTRY'!AD4+'BIZ kWh ENTRY'!AZ4+'BIZ kWh ENTRY'!BV4</f>
        <v>0</v>
      </c>
      <c r="I4" s="194">
        <f>'BIZ kWh ENTRY'!I4+'BIZ kWh ENTRY'!AE4+'BIZ kWh ENTRY'!BA4+'BIZ kWh ENTRY'!BW4</f>
        <v>0</v>
      </c>
      <c r="J4" s="194">
        <f>'BIZ kWh ENTRY'!J4+'BIZ kWh ENTRY'!AF4+'BIZ kWh ENTRY'!BB4+'BIZ kWh ENTRY'!BX4</f>
        <v>0</v>
      </c>
      <c r="K4" s="194">
        <f>'BIZ kWh ENTRY'!K4+'BIZ kWh ENTRY'!AG4+'BIZ kWh ENTRY'!BC4+'BIZ kWh ENTRY'!BY4</f>
        <v>0</v>
      </c>
      <c r="L4" s="194">
        <f>'BIZ kWh ENTRY'!L4+'BIZ kWh ENTRY'!AH4+'BIZ kWh ENTRY'!BD4+'BIZ kWh ENTRY'!BZ4</f>
        <v>0</v>
      </c>
      <c r="M4" s="194">
        <f>'BIZ kWh ENTRY'!M4+'BIZ kWh ENTRY'!AI4+'BIZ kWh ENTRY'!BE4+'BIZ kWh ENTRY'!CA4</f>
        <v>0</v>
      </c>
      <c r="N4" s="380">
        <f>'BIZ kWh ENTRY'!N4+'BIZ kWh ENTRY'!AJ4+'BIZ kWh ENTRY'!BF4+'BIZ kWh ENTRY'!CB4</f>
        <v>0</v>
      </c>
      <c r="O4" s="380">
        <f>'BIZ kWh ENTRY'!O4+'BIZ kWh ENTRY'!AK4+'BIZ kWh ENTRY'!BG4+'BIZ kWh ENTRY'!CC4</f>
        <v>0</v>
      </c>
      <c r="P4" s="380">
        <f>'BIZ kWh ENTRY'!P4+'BIZ kWh ENTRY'!AL4+'BIZ kWh ENTRY'!BH4+'BIZ kWh ENTRY'!CD4</f>
        <v>0</v>
      </c>
      <c r="Q4" s="380">
        <f>'BIZ kWh ENTRY'!Q4+'BIZ kWh ENTRY'!AM4+'BIZ kWh ENTRY'!BI4+'BIZ kWh ENTRY'!CE4</f>
        <v>0</v>
      </c>
      <c r="R4" s="380">
        <f>'BIZ kWh ENTRY'!R4+'BIZ kWh ENTRY'!AN4+'BIZ kWh ENTRY'!BJ4+'BIZ kWh ENTRY'!CF4</f>
        <v>0</v>
      </c>
      <c r="S4" s="380">
        <f>'BIZ kWh ENTRY'!S4+'BIZ kWh ENTRY'!AO4+'BIZ kWh ENTRY'!BK4+'BIZ kWh ENTRY'!CG4</f>
        <v>0</v>
      </c>
      <c r="T4" s="380">
        <f>'BIZ kWh ENTRY'!T4+'BIZ kWh ENTRY'!AP4+'BIZ kWh ENTRY'!BL4+'BIZ kWh ENTRY'!CH4</f>
        <v>0</v>
      </c>
      <c r="U4" s="440">
        <f t="shared" ref="U4:U17" si="0">SUM(C4:T4)</f>
        <v>0</v>
      </c>
    </row>
    <row r="5" spans="1:22" ht="15.95" customHeight="1" x14ac:dyDescent="0.25">
      <c r="A5" s="660"/>
      <c r="B5" s="2" t="s">
        <v>56</v>
      </c>
      <c r="C5" s="2">
        <f>'BIZ kWh ENTRY'!C5+'BIZ kWh ENTRY'!Y5+'BIZ kWh ENTRY'!AU5+'BIZ kWh ENTRY'!BQ5</f>
        <v>0</v>
      </c>
      <c r="D5" s="66">
        <f>'BIZ kWh ENTRY'!D5+'BIZ kWh ENTRY'!Z5+'BIZ kWh ENTRY'!AV5+'BIZ kWh ENTRY'!BR5</f>
        <v>0</v>
      </c>
      <c r="E5" s="66">
        <f>'BIZ kWh ENTRY'!E5+'BIZ kWh ENTRY'!AA5+'BIZ kWh ENTRY'!AW5+'BIZ kWh ENTRY'!BS5</f>
        <v>0</v>
      </c>
      <c r="F5" s="66">
        <f>'BIZ kWh ENTRY'!F5+'BIZ kWh ENTRY'!AB5+'BIZ kWh ENTRY'!AX5+'BIZ kWh ENTRY'!BT5</f>
        <v>0</v>
      </c>
      <c r="G5" s="66">
        <f>'BIZ kWh ENTRY'!G5+'BIZ kWh ENTRY'!AC5+'BIZ kWh ENTRY'!AY5+'BIZ kWh ENTRY'!BU5</f>
        <v>0</v>
      </c>
      <c r="H5" s="66">
        <f>'BIZ kWh ENTRY'!H5+'BIZ kWh ENTRY'!AD5+'BIZ kWh ENTRY'!AZ5+'BIZ kWh ENTRY'!BV5</f>
        <v>0</v>
      </c>
      <c r="I5" s="66">
        <f>'BIZ kWh ENTRY'!I5+'BIZ kWh ENTRY'!AE5+'BIZ kWh ENTRY'!BA5+'BIZ kWh ENTRY'!BW5</f>
        <v>0</v>
      </c>
      <c r="J5" s="66">
        <f>'BIZ kWh ENTRY'!J5+'BIZ kWh ENTRY'!AF5+'BIZ kWh ENTRY'!BB5+'BIZ kWh ENTRY'!BX5</f>
        <v>0</v>
      </c>
      <c r="K5" s="66">
        <f>'BIZ kWh ENTRY'!K5+'BIZ kWh ENTRY'!AG5+'BIZ kWh ENTRY'!BC5+'BIZ kWh ENTRY'!BY5</f>
        <v>0</v>
      </c>
      <c r="L5" s="66">
        <f>'BIZ kWh ENTRY'!L5+'BIZ kWh ENTRY'!AH5+'BIZ kWh ENTRY'!BD5+'BIZ kWh ENTRY'!BZ5</f>
        <v>0</v>
      </c>
      <c r="M5" s="66">
        <f>'BIZ kWh ENTRY'!M5+'BIZ kWh ENTRY'!AI5+'BIZ kWh ENTRY'!BE5+'BIZ kWh ENTRY'!CA5</f>
        <v>0</v>
      </c>
      <c r="N5" s="383">
        <f>'BIZ kWh ENTRY'!N5+'BIZ kWh ENTRY'!AJ5+'BIZ kWh ENTRY'!BF5+'BIZ kWh ENTRY'!CB5</f>
        <v>0</v>
      </c>
      <c r="O5" s="383">
        <f>'BIZ kWh ENTRY'!O5+'BIZ kWh ENTRY'!AK5+'BIZ kWh ENTRY'!BG5+'BIZ kWh ENTRY'!CC5</f>
        <v>0</v>
      </c>
      <c r="P5" s="383">
        <f>'BIZ kWh ENTRY'!P5+'BIZ kWh ENTRY'!AL5+'BIZ kWh ENTRY'!BH5+'BIZ kWh ENTRY'!CD5</f>
        <v>0</v>
      </c>
      <c r="Q5" s="383">
        <f>'BIZ kWh ENTRY'!Q5+'BIZ kWh ENTRY'!AM5+'BIZ kWh ENTRY'!BI5+'BIZ kWh ENTRY'!CE5</f>
        <v>0</v>
      </c>
      <c r="R5" s="383">
        <f>'BIZ kWh ENTRY'!R5+'BIZ kWh ENTRY'!AN5+'BIZ kWh ENTRY'!BJ5+'BIZ kWh ENTRY'!CF5</f>
        <v>0</v>
      </c>
      <c r="S5" s="383">
        <f>'BIZ kWh ENTRY'!S5+'BIZ kWh ENTRY'!AO5+'BIZ kWh ENTRY'!BK5+'BIZ kWh ENTRY'!CG5</f>
        <v>0</v>
      </c>
      <c r="T5" s="383">
        <f>'BIZ kWh ENTRY'!T5+'BIZ kWh ENTRY'!AP5+'BIZ kWh ENTRY'!BL5+'BIZ kWh ENTRY'!CH5</f>
        <v>0</v>
      </c>
      <c r="U5" s="441">
        <f t="shared" si="0"/>
        <v>0</v>
      </c>
    </row>
    <row r="6" spans="1:22" ht="15.95" customHeight="1" x14ac:dyDescent="0.25">
      <c r="A6" s="660"/>
      <c r="B6" s="2" t="s">
        <v>55</v>
      </c>
      <c r="C6" s="2">
        <f>'BIZ kWh ENTRY'!C6+'BIZ kWh ENTRY'!Y6+'BIZ kWh ENTRY'!AU6+'BIZ kWh ENTRY'!BQ6</f>
        <v>0</v>
      </c>
      <c r="D6" s="66">
        <f>'BIZ kWh ENTRY'!D6+'BIZ kWh ENTRY'!Z6+'BIZ kWh ENTRY'!AV6+'BIZ kWh ENTRY'!BR6</f>
        <v>0</v>
      </c>
      <c r="E6" s="66">
        <f>'BIZ kWh ENTRY'!E6+'BIZ kWh ENTRY'!AA6+'BIZ kWh ENTRY'!AW6+'BIZ kWh ENTRY'!BS6</f>
        <v>0</v>
      </c>
      <c r="F6" s="66">
        <f>'BIZ kWh ENTRY'!F6+'BIZ kWh ENTRY'!AB6+'BIZ kWh ENTRY'!AX6+'BIZ kWh ENTRY'!BT6</f>
        <v>0</v>
      </c>
      <c r="G6" s="66">
        <f>'BIZ kWh ENTRY'!G6+'BIZ kWh ENTRY'!AC6+'BIZ kWh ENTRY'!AY6+'BIZ kWh ENTRY'!BU6</f>
        <v>0</v>
      </c>
      <c r="H6" s="66">
        <f>'BIZ kWh ENTRY'!H6+'BIZ kWh ENTRY'!AD6+'BIZ kWh ENTRY'!AZ6+'BIZ kWh ENTRY'!BV6</f>
        <v>0</v>
      </c>
      <c r="I6" s="66">
        <f>'BIZ kWh ENTRY'!I6+'BIZ kWh ENTRY'!AE6+'BIZ kWh ENTRY'!BA6+'BIZ kWh ENTRY'!BW6</f>
        <v>0</v>
      </c>
      <c r="J6" s="66">
        <f>'BIZ kWh ENTRY'!J6+'BIZ kWh ENTRY'!AF6+'BIZ kWh ENTRY'!BB6+'BIZ kWh ENTRY'!BX6</f>
        <v>0</v>
      </c>
      <c r="K6" s="66">
        <f>'BIZ kWh ENTRY'!K6+'BIZ kWh ENTRY'!AG6+'BIZ kWh ENTRY'!BC6+'BIZ kWh ENTRY'!BY6</f>
        <v>0</v>
      </c>
      <c r="L6" s="66">
        <f>'BIZ kWh ENTRY'!L6+'BIZ kWh ENTRY'!AH6+'BIZ kWh ENTRY'!BD6+'BIZ kWh ENTRY'!BZ6</f>
        <v>0</v>
      </c>
      <c r="M6" s="66">
        <f>'BIZ kWh ENTRY'!M6+'BIZ kWh ENTRY'!AI6+'BIZ kWh ENTRY'!BE6+'BIZ kWh ENTRY'!CA6</f>
        <v>0</v>
      </c>
      <c r="N6" s="383">
        <f>'BIZ kWh ENTRY'!N6+'BIZ kWh ENTRY'!AJ6+'BIZ kWh ENTRY'!BF6+'BIZ kWh ENTRY'!CB6</f>
        <v>0</v>
      </c>
      <c r="O6" s="383">
        <f>'BIZ kWh ENTRY'!O6+'BIZ kWh ENTRY'!AK6+'BIZ kWh ENTRY'!BG6+'BIZ kWh ENTRY'!CC6</f>
        <v>0</v>
      </c>
      <c r="P6" s="383">
        <f>'BIZ kWh ENTRY'!P6+'BIZ kWh ENTRY'!AL6+'BIZ kWh ENTRY'!BH6+'BIZ kWh ENTRY'!CD6</f>
        <v>0</v>
      </c>
      <c r="Q6" s="383">
        <f>'BIZ kWh ENTRY'!Q6+'BIZ kWh ENTRY'!AM6+'BIZ kWh ENTRY'!BI6+'BIZ kWh ENTRY'!CE6</f>
        <v>0</v>
      </c>
      <c r="R6" s="383">
        <f>'BIZ kWh ENTRY'!R6+'BIZ kWh ENTRY'!AN6+'BIZ kWh ENTRY'!BJ6+'BIZ kWh ENTRY'!CF6</f>
        <v>0</v>
      </c>
      <c r="S6" s="383">
        <f>'BIZ kWh ENTRY'!S6+'BIZ kWh ENTRY'!AO6+'BIZ kWh ENTRY'!BK6+'BIZ kWh ENTRY'!CG6</f>
        <v>0</v>
      </c>
      <c r="T6" s="383">
        <f>'BIZ kWh ENTRY'!T6+'BIZ kWh ENTRY'!AP6+'BIZ kWh ENTRY'!BL6+'BIZ kWh ENTRY'!CH6</f>
        <v>0</v>
      </c>
      <c r="U6" s="441">
        <f t="shared" si="0"/>
        <v>0</v>
      </c>
    </row>
    <row r="7" spans="1:22" ht="15.95" customHeight="1" x14ac:dyDescent="0.25">
      <c r="A7" s="660"/>
      <c r="B7" s="2" t="s">
        <v>54</v>
      </c>
      <c r="C7" s="2">
        <f>'BIZ kWh ENTRY'!C7+'BIZ kWh ENTRY'!Y7+'BIZ kWh ENTRY'!AU7+'BIZ kWh ENTRY'!BQ7</f>
        <v>0</v>
      </c>
      <c r="D7" s="66">
        <f>'BIZ kWh ENTRY'!D7+'BIZ kWh ENTRY'!Z7+'BIZ kWh ENTRY'!AV7+'BIZ kWh ENTRY'!BR7</f>
        <v>0</v>
      </c>
      <c r="E7" s="66">
        <f>'BIZ kWh ENTRY'!E7+'BIZ kWh ENTRY'!AA7+'BIZ kWh ENTRY'!AW7+'BIZ kWh ENTRY'!BS7</f>
        <v>0</v>
      </c>
      <c r="F7" s="66">
        <f>'BIZ kWh ENTRY'!F7+'BIZ kWh ENTRY'!AB7+'BIZ kWh ENTRY'!AX7+'BIZ kWh ENTRY'!BT7</f>
        <v>0</v>
      </c>
      <c r="G7" s="66">
        <f>'BIZ kWh ENTRY'!G7+'BIZ kWh ENTRY'!AC7+'BIZ kWh ENTRY'!AY7+'BIZ kWh ENTRY'!BU7</f>
        <v>0</v>
      </c>
      <c r="H7" s="66">
        <f>'BIZ kWh ENTRY'!H7+'BIZ kWh ENTRY'!AD7+'BIZ kWh ENTRY'!AZ7+'BIZ kWh ENTRY'!BV7</f>
        <v>0</v>
      </c>
      <c r="I7" s="66">
        <f>'BIZ kWh ENTRY'!I7+'BIZ kWh ENTRY'!AE7+'BIZ kWh ENTRY'!BA7+'BIZ kWh ENTRY'!BW7</f>
        <v>0</v>
      </c>
      <c r="J7" s="66">
        <f>'BIZ kWh ENTRY'!J7+'BIZ kWh ENTRY'!AF7+'BIZ kWh ENTRY'!BB7+'BIZ kWh ENTRY'!BX7</f>
        <v>0</v>
      </c>
      <c r="K7" s="66">
        <f>'BIZ kWh ENTRY'!K7+'BIZ kWh ENTRY'!AG7+'BIZ kWh ENTRY'!BC7+'BIZ kWh ENTRY'!BY7</f>
        <v>0</v>
      </c>
      <c r="L7" s="66">
        <f>'BIZ kWh ENTRY'!L7+'BIZ kWh ENTRY'!AH7+'BIZ kWh ENTRY'!BD7+'BIZ kWh ENTRY'!BZ7</f>
        <v>0</v>
      </c>
      <c r="M7" s="66">
        <f>'BIZ kWh ENTRY'!M7+'BIZ kWh ENTRY'!AI7+'BIZ kWh ENTRY'!BE7+'BIZ kWh ENTRY'!CA7</f>
        <v>0</v>
      </c>
      <c r="N7" s="383">
        <f>'BIZ kWh ENTRY'!N7+'BIZ kWh ENTRY'!AJ7+'BIZ kWh ENTRY'!BF7+'BIZ kWh ENTRY'!CB7</f>
        <v>0</v>
      </c>
      <c r="O7" s="383">
        <f>'BIZ kWh ENTRY'!O7+'BIZ kWh ENTRY'!AK7+'BIZ kWh ENTRY'!BG7+'BIZ kWh ENTRY'!CC7</f>
        <v>0</v>
      </c>
      <c r="P7" s="383">
        <f>'BIZ kWh ENTRY'!P7+'BIZ kWh ENTRY'!AL7+'BIZ kWh ENTRY'!BH7+'BIZ kWh ENTRY'!CD7</f>
        <v>0</v>
      </c>
      <c r="Q7" s="383">
        <f>'BIZ kWh ENTRY'!Q7+'BIZ kWh ENTRY'!AM7+'BIZ kWh ENTRY'!BI7+'BIZ kWh ENTRY'!CE7</f>
        <v>0</v>
      </c>
      <c r="R7" s="383">
        <f>'BIZ kWh ENTRY'!R7+'BIZ kWh ENTRY'!AN7+'BIZ kWh ENTRY'!BJ7+'BIZ kWh ENTRY'!CF7</f>
        <v>0</v>
      </c>
      <c r="S7" s="383">
        <f>'BIZ kWh ENTRY'!S7+'BIZ kWh ENTRY'!AO7+'BIZ kWh ENTRY'!BK7+'BIZ kWh ENTRY'!CG7</f>
        <v>0</v>
      </c>
      <c r="T7" s="383">
        <f>'BIZ kWh ENTRY'!T7+'BIZ kWh ENTRY'!AP7+'BIZ kWh ENTRY'!BL7+'BIZ kWh ENTRY'!CH7</f>
        <v>0</v>
      </c>
      <c r="U7" s="441">
        <f t="shared" si="0"/>
        <v>0</v>
      </c>
    </row>
    <row r="8" spans="1:22" ht="15.95" customHeight="1" x14ac:dyDescent="0.25">
      <c r="A8" s="660"/>
      <c r="B8" s="2" t="s">
        <v>53</v>
      </c>
      <c r="C8" s="2">
        <f>'BIZ kWh ENTRY'!C8+'BIZ kWh ENTRY'!Y8+'BIZ kWh ENTRY'!AU8+'BIZ kWh ENTRY'!BQ8</f>
        <v>0</v>
      </c>
      <c r="D8" s="66">
        <f>'BIZ kWh ENTRY'!D8+'BIZ kWh ENTRY'!Z8+'BIZ kWh ENTRY'!AV8+'BIZ kWh ENTRY'!BR8</f>
        <v>0</v>
      </c>
      <c r="E8" s="66">
        <f>'BIZ kWh ENTRY'!E8+'BIZ kWh ENTRY'!AA8+'BIZ kWh ENTRY'!AW8+'BIZ kWh ENTRY'!BS8</f>
        <v>0</v>
      </c>
      <c r="F8" s="66">
        <f>'BIZ kWh ENTRY'!F8+'BIZ kWh ENTRY'!AB8+'BIZ kWh ENTRY'!AX8+'BIZ kWh ENTRY'!BT8</f>
        <v>0</v>
      </c>
      <c r="G8" s="66">
        <f>'BIZ kWh ENTRY'!G8+'BIZ kWh ENTRY'!AC8+'BIZ kWh ENTRY'!AY8+'BIZ kWh ENTRY'!BU8</f>
        <v>0</v>
      </c>
      <c r="H8" s="66">
        <f>'BIZ kWh ENTRY'!H8+'BIZ kWh ENTRY'!AD8+'BIZ kWh ENTRY'!AZ8+'BIZ kWh ENTRY'!BV8</f>
        <v>0</v>
      </c>
      <c r="I8" s="66">
        <f>'BIZ kWh ENTRY'!I8+'BIZ kWh ENTRY'!AE8+'BIZ kWh ENTRY'!BA8+'BIZ kWh ENTRY'!BW8</f>
        <v>0</v>
      </c>
      <c r="J8" s="66">
        <f>'BIZ kWh ENTRY'!J8+'BIZ kWh ENTRY'!AF8+'BIZ kWh ENTRY'!BB8+'BIZ kWh ENTRY'!BX8</f>
        <v>0</v>
      </c>
      <c r="K8" s="66">
        <f>'BIZ kWh ENTRY'!K8+'BIZ kWh ENTRY'!AG8+'BIZ kWh ENTRY'!BC8+'BIZ kWh ENTRY'!BY8</f>
        <v>0</v>
      </c>
      <c r="L8" s="66">
        <f>'BIZ kWh ENTRY'!L8+'BIZ kWh ENTRY'!AH8+'BIZ kWh ENTRY'!BD8+'BIZ kWh ENTRY'!BZ8</f>
        <v>0</v>
      </c>
      <c r="M8" s="66">
        <f>'BIZ kWh ENTRY'!M8+'BIZ kWh ENTRY'!AI8+'BIZ kWh ENTRY'!BE8+'BIZ kWh ENTRY'!CA8</f>
        <v>0</v>
      </c>
      <c r="N8" s="383">
        <f>'BIZ kWh ENTRY'!N8+'BIZ kWh ENTRY'!AJ8+'BIZ kWh ENTRY'!BF8+'BIZ kWh ENTRY'!CB8</f>
        <v>0</v>
      </c>
      <c r="O8" s="383">
        <f>'BIZ kWh ENTRY'!O8+'BIZ kWh ENTRY'!AK8+'BIZ kWh ENTRY'!BG8+'BIZ kWh ENTRY'!CC8</f>
        <v>0</v>
      </c>
      <c r="P8" s="383">
        <f>'BIZ kWh ENTRY'!P8+'BIZ kWh ENTRY'!AL8+'BIZ kWh ENTRY'!BH8+'BIZ kWh ENTRY'!CD8</f>
        <v>0</v>
      </c>
      <c r="Q8" s="383">
        <f>'BIZ kWh ENTRY'!Q8+'BIZ kWh ENTRY'!AM8+'BIZ kWh ENTRY'!BI8+'BIZ kWh ENTRY'!CE8</f>
        <v>0</v>
      </c>
      <c r="R8" s="383">
        <f>'BIZ kWh ENTRY'!R8+'BIZ kWh ENTRY'!AN8+'BIZ kWh ENTRY'!BJ8+'BIZ kWh ENTRY'!CF8</f>
        <v>0</v>
      </c>
      <c r="S8" s="383">
        <f>'BIZ kWh ENTRY'!S8+'BIZ kWh ENTRY'!AO8+'BIZ kWh ENTRY'!BK8+'BIZ kWh ENTRY'!CG8</f>
        <v>0</v>
      </c>
      <c r="T8" s="383">
        <f>'BIZ kWh ENTRY'!T8+'BIZ kWh ENTRY'!AP8+'BIZ kWh ENTRY'!BL8+'BIZ kWh ENTRY'!CH8</f>
        <v>0</v>
      </c>
      <c r="U8" s="441">
        <f t="shared" si="0"/>
        <v>0</v>
      </c>
    </row>
    <row r="9" spans="1:22" ht="15.95" customHeight="1" x14ac:dyDescent="0.25">
      <c r="A9" s="660"/>
      <c r="B9" s="2" t="s">
        <v>52</v>
      </c>
      <c r="C9" s="2">
        <f>'BIZ kWh ENTRY'!C9+'BIZ kWh ENTRY'!Y9+'BIZ kWh ENTRY'!AU9+'BIZ kWh ENTRY'!BQ9</f>
        <v>0</v>
      </c>
      <c r="D9" s="66">
        <f>'BIZ kWh ENTRY'!D9+'BIZ kWh ENTRY'!Z9+'BIZ kWh ENTRY'!AV9+'BIZ kWh ENTRY'!BR9</f>
        <v>0</v>
      </c>
      <c r="E9" s="66">
        <f>'BIZ kWh ENTRY'!E9+'BIZ kWh ENTRY'!AA9+'BIZ kWh ENTRY'!AW9+'BIZ kWh ENTRY'!BS9</f>
        <v>0</v>
      </c>
      <c r="F9" s="66">
        <f>'BIZ kWh ENTRY'!F9+'BIZ kWh ENTRY'!AB9+'BIZ kWh ENTRY'!AX9+'BIZ kWh ENTRY'!BT9</f>
        <v>0</v>
      </c>
      <c r="G9" s="66">
        <f>'BIZ kWh ENTRY'!G9+'BIZ kWh ENTRY'!AC9+'BIZ kWh ENTRY'!AY9+'BIZ kWh ENTRY'!BU9</f>
        <v>0</v>
      </c>
      <c r="H9" s="66">
        <f>'BIZ kWh ENTRY'!H9+'BIZ kWh ENTRY'!AD9+'BIZ kWh ENTRY'!AZ9+'BIZ kWh ENTRY'!BV9</f>
        <v>0</v>
      </c>
      <c r="I9" s="66">
        <f>'BIZ kWh ENTRY'!I9+'BIZ kWh ENTRY'!AE9+'BIZ kWh ENTRY'!BA9+'BIZ kWh ENTRY'!BW9</f>
        <v>0</v>
      </c>
      <c r="J9" s="66">
        <f>'BIZ kWh ENTRY'!J9+'BIZ kWh ENTRY'!AF9+'BIZ kWh ENTRY'!BB9+'BIZ kWh ENTRY'!BX9</f>
        <v>0</v>
      </c>
      <c r="K9" s="66">
        <f>'BIZ kWh ENTRY'!K9+'BIZ kWh ENTRY'!AG9+'BIZ kWh ENTRY'!BC9+'BIZ kWh ENTRY'!BY9</f>
        <v>0</v>
      </c>
      <c r="L9" s="66">
        <f>'BIZ kWh ENTRY'!L9+'BIZ kWh ENTRY'!AH9+'BIZ kWh ENTRY'!BD9+'BIZ kWh ENTRY'!BZ9</f>
        <v>0</v>
      </c>
      <c r="M9" s="66">
        <f>'BIZ kWh ENTRY'!M9+'BIZ kWh ENTRY'!AI9+'BIZ kWh ENTRY'!BE9+'BIZ kWh ENTRY'!CA9</f>
        <v>0</v>
      </c>
      <c r="N9" s="383">
        <f>'BIZ kWh ENTRY'!N9+'BIZ kWh ENTRY'!AJ9+'BIZ kWh ENTRY'!BF9+'BIZ kWh ENTRY'!CB9</f>
        <v>0</v>
      </c>
      <c r="O9" s="383">
        <f>'BIZ kWh ENTRY'!O9+'BIZ kWh ENTRY'!AK9+'BIZ kWh ENTRY'!BG9+'BIZ kWh ENTRY'!CC9</f>
        <v>0</v>
      </c>
      <c r="P9" s="383">
        <f>'BIZ kWh ENTRY'!P9+'BIZ kWh ENTRY'!AL9+'BIZ kWh ENTRY'!BH9+'BIZ kWh ENTRY'!CD9</f>
        <v>0</v>
      </c>
      <c r="Q9" s="383">
        <f>'BIZ kWh ENTRY'!Q9+'BIZ kWh ENTRY'!AM9+'BIZ kWh ENTRY'!BI9+'BIZ kWh ENTRY'!CE9</f>
        <v>0</v>
      </c>
      <c r="R9" s="383">
        <f>'BIZ kWh ENTRY'!R9+'BIZ kWh ENTRY'!AN9+'BIZ kWh ENTRY'!BJ9+'BIZ kWh ENTRY'!CF9</f>
        <v>0</v>
      </c>
      <c r="S9" s="383">
        <f>'BIZ kWh ENTRY'!S9+'BIZ kWh ENTRY'!AO9+'BIZ kWh ENTRY'!BK9+'BIZ kWh ENTRY'!CG9</f>
        <v>0</v>
      </c>
      <c r="T9" s="383">
        <f>'BIZ kWh ENTRY'!T9+'BIZ kWh ENTRY'!AP9+'BIZ kWh ENTRY'!BL9+'BIZ kWh ENTRY'!CH9</f>
        <v>0</v>
      </c>
      <c r="U9" s="441">
        <f t="shared" si="0"/>
        <v>0</v>
      </c>
    </row>
    <row r="10" spans="1:22" ht="15.95" customHeight="1" x14ac:dyDescent="0.25">
      <c r="A10" s="660"/>
      <c r="B10" s="2" t="s">
        <v>51</v>
      </c>
      <c r="C10" s="2">
        <f>'BIZ kWh ENTRY'!C10+'BIZ kWh ENTRY'!Y10+'BIZ kWh ENTRY'!AU10+'BIZ kWh ENTRY'!BQ10</f>
        <v>0</v>
      </c>
      <c r="D10" s="66">
        <f>'BIZ kWh ENTRY'!D10+'BIZ kWh ENTRY'!Z10+'BIZ kWh ENTRY'!AV10+'BIZ kWh ENTRY'!BR10</f>
        <v>0</v>
      </c>
      <c r="E10" s="66">
        <f>'BIZ kWh ENTRY'!E10+'BIZ kWh ENTRY'!AA10+'BIZ kWh ENTRY'!AW10+'BIZ kWh ENTRY'!BS10</f>
        <v>0</v>
      </c>
      <c r="F10" s="66">
        <f>'BIZ kWh ENTRY'!F10+'BIZ kWh ENTRY'!AB10+'BIZ kWh ENTRY'!AX10+'BIZ kWh ENTRY'!BT10</f>
        <v>0</v>
      </c>
      <c r="G10" s="66">
        <f>'BIZ kWh ENTRY'!G10+'BIZ kWh ENTRY'!AC10+'BIZ kWh ENTRY'!AY10+'BIZ kWh ENTRY'!BU10</f>
        <v>0</v>
      </c>
      <c r="H10" s="66">
        <f>'BIZ kWh ENTRY'!H10+'BIZ kWh ENTRY'!AD10+'BIZ kWh ENTRY'!AZ10+'BIZ kWh ENTRY'!BV10</f>
        <v>0</v>
      </c>
      <c r="I10" s="66">
        <f>'BIZ kWh ENTRY'!I10+'BIZ kWh ENTRY'!AE10+'BIZ kWh ENTRY'!BA10+'BIZ kWh ENTRY'!BW10</f>
        <v>0</v>
      </c>
      <c r="J10" s="66">
        <f>'BIZ kWh ENTRY'!J10+'BIZ kWh ENTRY'!AF10+'BIZ kWh ENTRY'!BB10+'BIZ kWh ENTRY'!BX10</f>
        <v>0</v>
      </c>
      <c r="K10" s="66">
        <f>'BIZ kWh ENTRY'!K10+'BIZ kWh ENTRY'!AG10+'BIZ kWh ENTRY'!BC10+'BIZ kWh ENTRY'!BY10</f>
        <v>0</v>
      </c>
      <c r="L10" s="66">
        <f>'BIZ kWh ENTRY'!L10+'BIZ kWh ENTRY'!AH10+'BIZ kWh ENTRY'!BD10+'BIZ kWh ENTRY'!BZ10</f>
        <v>0</v>
      </c>
      <c r="M10" s="66">
        <f>'BIZ kWh ENTRY'!M10+'BIZ kWh ENTRY'!AI10+'BIZ kWh ENTRY'!BE10+'BIZ kWh ENTRY'!CA10</f>
        <v>0</v>
      </c>
      <c r="N10" s="383">
        <f>'BIZ kWh ENTRY'!N10+'BIZ kWh ENTRY'!AJ10+'BIZ kWh ENTRY'!BF10+'BIZ kWh ENTRY'!CB10</f>
        <v>0</v>
      </c>
      <c r="O10" s="383">
        <f>'BIZ kWh ENTRY'!O10+'BIZ kWh ENTRY'!AK10+'BIZ kWh ENTRY'!BG10+'BIZ kWh ENTRY'!CC10</f>
        <v>0</v>
      </c>
      <c r="P10" s="383">
        <f>'BIZ kWh ENTRY'!P10+'BIZ kWh ENTRY'!AL10+'BIZ kWh ENTRY'!BH10+'BIZ kWh ENTRY'!CD10</f>
        <v>0</v>
      </c>
      <c r="Q10" s="383">
        <f>'BIZ kWh ENTRY'!Q10+'BIZ kWh ENTRY'!AM10+'BIZ kWh ENTRY'!BI10+'BIZ kWh ENTRY'!CE10</f>
        <v>0</v>
      </c>
      <c r="R10" s="383">
        <f>'BIZ kWh ENTRY'!R10+'BIZ kWh ENTRY'!AN10+'BIZ kWh ENTRY'!BJ10+'BIZ kWh ENTRY'!CF10</f>
        <v>0</v>
      </c>
      <c r="S10" s="383">
        <f>'BIZ kWh ENTRY'!S10+'BIZ kWh ENTRY'!AO10+'BIZ kWh ENTRY'!BK10+'BIZ kWh ENTRY'!CG10</f>
        <v>0</v>
      </c>
      <c r="T10" s="383">
        <f>'BIZ kWh ENTRY'!T10+'BIZ kWh ENTRY'!AP10+'BIZ kWh ENTRY'!BL10+'BIZ kWh ENTRY'!CH10</f>
        <v>0</v>
      </c>
      <c r="U10" s="441">
        <f t="shared" si="0"/>
        <v>0</v>
      </c>
    </row>
    <row r="11" spans="1:22" ht="15.95" customHeight="1" x14ac:dyDescent="0.25">
      <c r="A11" s="660"/>
      <c r="B11" s="2" t="s">
        <v>50</v>
      </c>
      <c r="C11" s="2">
        <f>'BIZ kWh ENTRY'!C11+'BIZ kWh ENTRY'!Y11+'BIZ kWh ENTRY'!AU11+'BIZ kWh ENTRY'!BQ11</f>
        <v>0</v>
      </c>
      <c r="D11" s="66">
        <f>'BIZ kWh ENTRY'!D11+'BIZ kWh ENTRY'!Z11+'BIZ kWh ENTRY'!AV11+'BIZ kWh ENTRY'!BR11</f>
        <v>0</v>
      </c>
      <c r="E11" s="66">
        <f>'BIZ kWh ENTRY'!E11+'BIZ kWh ENTRY'!AA11+'BIZ kWh ENTRY'!AW11+'BIZ kWh ENTRY'!BS11</f>
        <v>0</v>
      </c>
      <c r="F11" s="66">
        <f>'BIZ kWh ENTRY'!F11+'BIZ kWh ENTRY'!AB11+'BIZ kWh ENTRY'!AX11+'BIZ kWh ENTRY'!BT11</f>
        <v>0</v>
      </c>
      <c r="G11" s="66">
        <f>'BIZ kWh ENTRY'!G11+'BIZ kWh ENTRY'!AC11+'BIZ kWh ENTRY'!AY11+'BIZ kWh ENTRY'!BU11</f>
        <v>1394052</v>
      </c>
      <c r="H11" s="66">
        <f>'BIZ kWh ENTRY'!H11+'BIZ kWh ENTRY'!AD11+'BIZ kWh ENTRY'!AZ11+'BIZ kWh ENTRY'!BV11</f>
        <v>1915541</v>
      </c>
      <c r="I11" s="66">
        <f>'BIZ kWh ENTRY'!I11+'BIZ kWh ENTRY'!AE11+'BIZ kWh ENTRY'!BA11+'BIZ kWh ENTRY'!BW11</f>
        <v>464385</v>
      </c>
      <c r="J11" s="66">
        <f>'BIZ kWh ENTRY'!J11+'BIZ kWh ENTRY'!AF11+'BIZ kWh ENTRY'!BB11+'BIZ kWh ENTRY'!BX11</f>
        <v>280788</v>
      </c>
      <c r="K11" s="66">
        <f>'BIZ kWh ENTRY'!K11+'BIZ kWh ENTRY'!AG11+'BIZ kWh ENTRY'!BC11+'BIZ kWh ENTRY'!BY11</f>
        <v>0</v>
      </c>
      <c r="L11" s="66">
        <f>'BIZ kWh ENTRY'!L11+'BIZ kWh ENTRY'!AH11+'BIZ kWh ENTRY'!BD11+'BIZ kWh ENTRY'!BZ11</f>
        <v>111002</v>
      </c>
      <c r="M11" s="66">
        <f>'BIZ kWh ENTRY'!M11+'BIZ kWh ENTRY'!AI11+'BIZ kWh ENTRY'!BE11+'BIZ kWh ENTRY'!CA11</f>
        <v>0</v>
      </c>
      <c r="N11" s="383">
        <f>'BIZ kWh ENTRY'!N11+'BIZ kWh ENTRY'!AJ11+'BIZ kWh ENTRY'!BF11+'BIZ kWh ENTRY'!CB11</f>
        <v>2233262</v>
      </c>
      <c r="O11" s="383">
        <f>'BIZ kWh ENTRY'!O11+'BIZ kWh ENTRY'!AK11+'BIZ kWh ENTRY'!BG11+'BIZ kWh ENTRY'!CC11</f>
        <v>0</v>
      </c>
      <c r="P11" s="383">
        <f>'BIZ kWh ENTRY'!P11+'BIZ kWh ENTRY'!AL11+'BIZ kWh ENTRY'!BH11+'BIZ kWh ENTRY'!CD11</f>
        <v>0</v>
      </c>
      <c r="Q11" s="383">
        <f>'BIZ kWh ENTRY'!Q11+'BIZ kWh ENTRY'!AM11+'BIZ kWh ENTRY'!BI11+'BIZ kWh ENTRY'!CE11</f>
        <v>0</v>
      </c>
      <c r="R11" s="383">
        <f>'BIZ kWh ENTRY'!R11+'BIZ kWh ENTRY'!AN11+'BIZ kWh ENTRY'!BJ11+'BIZ kWh ENTRY'!CF11</f>
        <v>0</v>
      </c>
      <c r="S11" s="383">
        <f>'BIZ kWh ENTRY'!S11+'BIZ kWh ENTRY'!AO11+'BIZ kWh ENTRY'!BK11+'BIZ kWh ENTRY'!CG11</f>
        <v>0</v>
      </c>
      <c r="T11" s="383">
        <f>'BIZ kWh ENTRY'!T11+'BIZ kWh ENTRY'!AP11+'BIZ kWh ENTRY'!BL11+'BIZ kWh ENTRY'!CH11</f>
        <v>0</v>
      </c>
      <c r="U11" s="441">
        <f t="shared" si="0"/>
        <v>6399030</v>
      </c>
    </row>
    <row r="12" spans="1:22" ht="15.95" customHeight="1" x14ac:dyDescent="0.25">
      <c r="A12" s="660"/>
      <c r="B12" s="2" t="s">
        <v>49</v>
      </c>
      <c r="C12" s="2">
        <f>'BIZ kWh ENTRY'!C12+'BIZ kWh ENTRY'!Y12+'BIZ kWh ENTRY'!AU12+'BIZ kWh ENTRY'!BQ12</f>
        <v>0</v>
      </c>
      <c r="D12" s="66">
        <f>'BIZ kWh ENTRY'!D12+'BIZ kWh ENTRY'!Z12+'BIZ kWh ENTRY'!AV12+'BIZ kWh ENTRY'!BR12</f>
        <v>0</v>
      </c>
      <c r="E12" s="66">
        <f>'BIZ kWh ENTRY'!E12+'BIZ kWh ENTRY'!AA12+'BIZ kWh ENTRY'!AW12+'BIZ kWh ENTRY'!BS12</f>
        <v>0</v>
      </c>
      <c r="F12" s="66">
        <f>'BIZ kWh ENTRY'!F12+'BIZ kWh ENTRY'!AB12+'BIZ kWh ENTRY'!AX12+'BIZ kWh ENTRY'!BT12</f>
        <v>0</v>
      </c>
      <c r="G12" s="66">
        <f>'BIZ kWh ENTRY'!G12+'BIZ kWh ENTRY'!AC12+'BIZ kWh ENTRY'!AY12+'BIZ kWh ENTRY'!BU12</f>
        <v>0</v>
      </c>
      <c r="H12" s="66">
        <f>'BIZ kWh ENTRY'!H12+'BIZ kWh ENTRY'!AD12+'BIZ kWh ENTRY'!AZ12+'BIZ kWh ENTRY'!BV12</f>
        <v>0</v>
      </c>
      <c r="I12" s="66">
        <f>'BIZ kWh ENTRY'!I12+'BIZ kWh ENTRY'!AE12+'BIZ kWh ENTRY'!BA12+'BIZ kWh ENTRY'!BW12</f>
        <v>0</v>
      </c>
      <c r="J12" s="66">
        <f>'BIZ kWh ENTRY'!J12+'BIZ kWh ENTRY'!AF12+'BIZ kWh ENTRY'!BB12+'BIZ kWh ENTRY'!BX12</f>
        <v>0</v>
      </c>
      <c r="K12" s="66">
        <f>'BIZ kWh ENTRY'!K12+'BIZ kWh ENTRY'!AG12+'BIZ kWh ENTRY'!BC12+'BIZ kWh ENTRY'!BY12</f>
        <v>0</v>
      </c>
      <c r="L12" s="66">
        <f>'BIZ kWh ENTRY'!L12+'BIZ kWh ENTRY'!AH12+'BIZ kWh ENTRY'!BD12+'BIZ kWh ENTRY'!BZ12</f>
        <v>0</v>
      </c>
      <c r="M12" s="66">
        <f>'BIZ kWh ENTRY'!M12+'BIZ kWh ENTRY'!AI12+'BIZ kWh ENTRY'!BE12+'BIZ kWh ENTRY'!CA12</f>
        <v>0</v>
      </c>
      <c r="N12" s="383">
        <f>'BIZ kWh ENTRY'!N12+'BIZ kWh ENTRY'!AJ12+'BIZ kWh ENTRY'!BF12+'BIZ kWh ENTRY'!CB12</f>
        <v>0</v>
      </c>
      <c r="O12" s="383">
        <f>'BIZ kWh ENTRY'!O12+'BIZ kWh ENTRY'!AK12+'BIZ kWh ENTRY'!BG12+'BIZ kWh ENTRY'!CC12</f>
        <v>0</v>
      </c>
      <c r="P12" s="383">
        <f>'BIZ kWh ENTRY'!P12+'BIZ kWh ENTRY'!AL12+'BIZ kWh ENTRY'!BH12+'BIZ kWh ENTRY'!CD12</f>
        <v>0</v>
      </c>
      <c r="Q12" s="383">
        <f>'BIZ kWh ENTRY'!Q12+'BIZ kWh ENTRY'!AM12+'BIZ kWh ENTRY'!BI12+'BIZ kWh ENTRY'!CE12</f>
        <v>0</v>
      </c>
      <c r="R12" s="383">
        <f>'BIZ kWh ENTRY'!R12+'BIZ kWh ENTRY'!AN12+'BIZ kWh ENTRY'!BJ12+'BIZ kWh ENTRY'!CF12</f>
        <v>0</v>
      </c>
      <c r="S12" s="383">
        <f>'BIZ kWh ENTRY'!S12+'BIZ kWh ENTRY'!AO12+'BIZ kWh ENTRY'!BK12+'BIZ kWh ENTRY'!CG12</f>
        <v>0</v>
      </c>
      <c r="T12" s="383">
        <f>'BIZ kWh ENTRY'!T12+'BIZ kWh ENTRY'!AP12+'BIZ kWh ENTRY'!BL12+'BIZ kWh ENTRY'!CH12</f>
        <v>0</v>
      </c>
      <c r="U12" s="441">
        <f t="shared" si="0"/>
        <v>0</v>
      </c>
    </row>
    <row r="13" spans="1:22" ht="15.95" customHeight="1" x14ac:dyDescent="0.25">
      <c r="A13" s="660"/>
      <c r="B13" s="2" t="s">
        <v>48</v>
      </c>
      <c r="C13" s="2">
        <f>'BIZ kWh ENTRY'!C13+'BIZ kWh ENTRY'!Y13+'BIZ kWh ENTRY'!AU13+'BIZ kWh ENTRY'!BQ13</f>
        <v>0</v>
      </c>
      <c r="D13" s="66">
        <f>'BIZ kWh ENTRY'!D13+'BIZ kWh ENTRY'!Z13+'BIZ kWh ENTRY'!AV13+'BIZ kWh ENTRY'!BR13</f>
        <v>0</v>
      </c>
      <c r="E13" s="66">
        <f>'BIZ kWh ENTRY'!E13+'BIZ kWh ENTRY'!AA13+'BIZ kWh ENTRY'!AW13+'BIZ kWh ENTRY'!BS13</f>
        <v>0</v>
      </c>
      <c r="F13" s="66">
        <f>'BIZ kWh ENTRY'!F13+'BIZ kWh ENTRY'!AB13+'BIZ kWh ENTRY'!AX13+'BIZ kWh ENTRY'!BT13</f>
        <v>0</v>
      </c>
      <c r="G13" s="66">
        <f>'BIZ kWh ENTRY'!G13+'BIZ kWh ENTRY'!AC13+'BIZ kWh ENTRY'!AY13+'BIZ kWh ENTRY'!BU13</f>
        <v>0</v>
      </c>
      <c r="H13" s="66">
        <f>'BIZ kWh ENTRY'!H13+'BIZ kWh ENTRY'!AD13+'BIZ kWh ENTRY'!AZ13+'BIZ kWh ENTRY'!BV13</f>
        <v>0</v>
      </c>
      <c r="I13" s="66">
        <f>'BIZ kWh ENTRY'!I13+'BIZ kWh ENTRY'!AE13+'BIZ kWh ENTRY'!BA13+'BIZ kWh ENTRY'!BW13</f>
        <v>0</v>
      </c>
      <c r="J13" s="66">
        <f>'BIZ kWh ENTRY'!J13+'BIZ kWh ENTRY'!AF13+'BIZ kWh ENTRY'!BB13+'BIZ kWh ENTRY'!BX13</f>
        <v>0</v>
      </c>
      <c r="K13" s="66">
        <f>'BIZ kWh ENTRY'!K13+'BIZ kWh ENTRY'!AG13+'BIZ kWh ENTRY'!BC13+'BIZ kWh ENTRY'!BY13</f>
        <v>0</v>
      </c>
      <c r="L13" s="66">
        <f>'BIZ kWh ENTRY'!L13+'BIZ kWh ENTRY'!AH13+'BIZ kWh ENTRY'!BD13+'BIZ kWh ENTRY'!BZ13</f>
        <v>0</v>
      </c>
      <c r="M13" s="66">
        <f>'BIZ kWh ENTRY'!M13+'BIZ kWh ENTRY'!AI13+'BIZ kWh ENTRY'!BE13+'BIZ kWh ENTRY'!CA13</f>
        <v>0</v>
      </c>
      <c r="N13" s="383">
        <f>'BIZ kWh ENTRY'!N13+'BIZ kWh ENTRY'!AJ13+'BIZ kWh ENTRY'!BF13+'BIZ kWh ENTRY'!CB13</f>
        <v>0</v>
      </c>
      <c r="O13" s="383">
        <f>'BIZ kWh ENTRY'!O13+'BIZ kWh ENTRY'!AK13+'BIZ kWh ENTRY'!BG13+'BIZ kWh ENTRY'!CC13</f>
        <v>0</v>
      </c>
      <c r="P13" s="383">
        <f>'BIZ kWh ENTRY'!P13+'BIZ kWh ENTRY'!AL13+'BIZ kWh ENTRY'!BH13+'BIZ kWh ENTRY'!CD13</f>
        <v>0</v>
      </c>
      <c r="Q13" s="383">
        <f>'BIZ kWh ENTRY'!Q13+'BIZ kWh ENTRY'!AM13+'BIZ kWh ENTRY'!BI13+'BIZ kWh ENTRY'!CE13</f>
        <v>0</v>
      </c>
      <c r="R13" s="383">
        <f>'BIZ kWh ENTRY'!R13+'BIZ kWh ENTRY'!AN13+'BIZ kWh ENTRY'!BJ13+'BIZ kWh ENTRY'!CF13</f>
        <v>0</v>
      </c>
      <c r="S13" s="383">
        <f>'BIZ kWh ENTRY'!S13+'BIZ kWh ENTRY'!AO13+'BIZ kWh ENTRY'!BK13+'BIZ kWh ENTRY'!CG13</f>
        <v>0</v>
      </c>
      <c r="T13" s="383">
        <f>'BIZ kWh ENTRY'!T13+'BIZ kWh ENTRY'!AP13+'BIZ kWh ENTRY'!BL13+'BIZ kWh ENTRY'!CH13</f>
        <v>0</v>
      </c>
      <c r="U13" s="441">
        <f t="shared" si="0"/>
        <v>0</v>
      </c>
    </row>
    <row r="14" spans="1:22" ht="15.95" customHeight="1" x14ac:dyDescent="0.25">
      <c r="A14" s="660"/>
      <c r="B14" s="2" t="s">
        <v>47</v>
      </c>
      <c r="C14" s="2">
        <f>'BIZ kWh ENTRY'!C14+'BIZ kWh ENTRY'!Y14+'BIZ kWh ENTRY'!AU14+'BIZ kWh ENTRY'!BQ14</f>
        <v>0</v>
      </c>
      <c r="D14" s="66">
        <f>'BIZ kWh ENTRY'!D14+'BIZ kWh ENTRY'!Z14+'BIZ kWh ENTRY'!AV14+'BIZ kWh ENTRY'!BR14</f>
        <v>0</v>
      </c>
      <c r="E14" s="66">
        <f>'BIZ kWh ENTRY'!E14+'BIZ kWh ENTRY'!AA14+'BIZ kWh ENTRY'!AW14+'BIZ kWh ENTRY'!BS14</f>
        <v>0</v>
      </c>
      <c r="F14" s="66">
        <f>'BIZ kWh ENTRY'!F14+'BIZ kWh ENTRY'!AB14+'BIZ kWh ENTRY'!AX14+'BIZ kWh ENTRY'!BT14</f>
        <v>0</v>
      </c>
      <c r="G14" s="66">
        <f>'BIZ kWh ENTRY'!G14+'BIZ kWh ENTRY'!AC14+'BIZ kWh ENTRY'!AY14+'BIZ kWh ENTRY'!BU14</f>
        <v>0</v>
      </c>
      <c r="H14" s="66">
        <f>'BIZ kWh ENTRY'!H14+'BIZ kWh ENTRY'!AD14+'BIZ kWh ENTRY'!AZ14+'BIZ kWh ENTRY'!BV14</f>
        <v>0</v>
      </c>
      <c r="I14" s="66">
        <f>'BIZ kWh ENTRY'!I14+'BIZ kWh ENTRY'!AE14+'BIZ kWh ENTRY'!BA14+'BIZ kWh ENTRY'!BW14</f>
        <v>0</v>
      </c>
      <c r="J14" s="66">
        <f>'BIZ kWh ENTRY'!J14+'BIZ kWh ENTRY'!AF14+'BIZ kWh ENTRY'!BB14+'BIZ kWh ENTRY'!BX14</f>
        <v>0</v>
      </c>
      <c r="K14" s="66">
        <f>'BIZ kWh ENTRY'!K14+'BIZ kWh ENTRY'!AG14+'BIZ kWh ENTRY'!BC14+'BIZ kWh ENTRY'!BY14</f>
        <v>0</v>
      </c>
      <c r="L14" s="66">
        <f>'BIZ kWh ENTRY'!L14+'BIZ kWh ENTRY'!AH14+'BIZ kWh ENTRY'!BD14+'BIZ kWh ENTRY'!BZ14</f>
        <v>0</v>
      </c>
      <c r="M14" s="66">
        <f>'BIZ kWh ENTRY'!M14+'BIZ kWh ENTRY'!AI14+'BIZ kWh ENTRY'!BE14+'BIZ kWh ENTRY'!CA14</f>
        <v>0</v>
      </c>
      <c r="N14" s="383">
        <f>'BIZ kWh ENTRY'!N14+'BIZ kWh ENTRY'!AJ14+'BIZ kWh ENTRY'!BF14+'BIZ kWh ENTRY'!CB14</f>
        <v>0</v>
      </c>
      <c r="O14" s="383">
        <f>'BIZ kWh ENTRY'!O14+'BIZ kWh ENTRY'!AK14+'BIZ kWh ENTRY'!BG14+'BIZ kWh ENTRY'!CC14</f>
        <v>0</v>
      </c>
      <c r="P14" s="383">
        <f>'BIZ kWh ENTRY'!P14+'BIZ kWh ENTRY'!AL14+'BIZ kWh ENTRY'!BH14+'BIZ kWh ENTRY'!CD14</f>
        <v>0</v>
      </c>
      <c r="Q14" s="383">
        <f>'BIZ kWh ENTRY'!Q14+'BIZ kWh ENTRY'!AM14+'BIZ kWh ENTRY'!BI14+'BIZ kWh ENTRY'!CE14</f>
        <v>0</v>
      </c>
      <c r="R14" s="383">
        <f>'BIZ kWh ENTRY'!R14+'BIZ kWh ENTRY'!AN14+'BIZ kWh ENTRY'!BJ14+'BIZ kWh ENTRY'!CF14</f>
        <v>0</v>
      </c>
      <c r="S14" s="383">
        <f>'BIZ kWh ENTRY'!S14+'BIZ kWh ENTRY'!AO14+'BIZ kWh ENTRY'!BK14+'BIZ kWh ENTRY'!CG14</f>
        <v>0</v>
      </c>
      <c r="T14" s="383">
        <f>'BIZ kWh ENTRY'!T14+'BIZ kWh ENTRY'!AP14+'BIZ kWh ENTRY'!BL14+'BIZ kWh ENTRY'!CH14</f>
        <v>0</v>
      </c>
      <c r="U14" s="441">
        <f t="shared" si="0"/>
        <v>0</v>
      </c>
    </row>
    <row r="15" spans="1:22" ht="15.95" customHeight="1" x14ac:dyDescent="0.25">
      <c r="A15" s="660"/>
      <c r="B15" s="2" t="s">
        <v>46</v>
      </c>
      <c r="C15" s="2">
        <f>'BIZ kWh ENTRY'!C15+'BIZ kWh ENTRY'!Y15+'BIZ kWh ENTRY'!AU15+'BIZ kWh ENTRY'!BQ15</f>
        <v>0</v>
      </c>
      <c r="D15" s="66">
        <f>'BIZ kWh ENTRY'!D15+'BIZ kWh ENTRY'!Z15+'BIZ kWh ENTRY'!AV15+'BIZ kWh ENTRY'!BR15</f>
        <v>0</v>
      </c>
      <c r="E15" s="66">
        <f>'BIZ kWh ENTRY'!E15+'BIZ kWh ENTRY'!AA15+'BIZ kWh ENTRY'!AW15+'BIZ kWh ENTRY'!BS15</f>
        <v>0</v>
      </c>
      <c r="F15" s="66">
        <f>'BIZ kWh ENTRY'!F15+'BIZ kWh ENTRY'!AB15+'BIZ kWh ENTRY'!AX15+'BIZ kWh ENTRY'!BT15</f>
        <v>0</v>
      </c>
      <c r="G15" s="66">
        <f>'BIZ kWh ENTRY'!G15+'BIZ kWh ENTRY'!AC15+'BIZ kWh ENTRY'!AY15+'BIZ kWh ENTRY'!BU15</f>
        <v>0</v>
      </c>
      <c r="H15" s="66">
        <f>'BIZ kWh ENTRY'!H15+'BIZ kWh ENTRY'!AD15+'BIZ kWh ENTRY'!AZ15+'BIZ kWh ENTRY'!BV15</f>
        <v>0</v>
      </c>
      <c r="I15" s="66">
        <f>'BIZ kWh ENTRY'!I15+'BIZ kWh ENTRY'!AE15+'BIZ kWh ENTRY'!BA15+'BIZ kWh ENTRY'!BW15</f>
        <v>0</v>
      </c>
      <c r="J15" s="66">
        <f>'BIZ kWh ENTRY'!J15+'BIZ kWh ENTRY'!AF15+'BIZ kWh ENTRY'!BB15+'BIZ kWh ENTRY'!BX15</f>
        <v>0</v>
      </c>
      <c r="K15" s="66">
        <f>'BIZ kWh ENTRY'!K15+'BIZ kWh ENTRY'!AG15+'BIZ kWh ENTRY'!BC15+'BIZ kWh ENTRY'!BY15</f>
        <v>0</v>
      </c>
      <c r="L15" s="66">
        <f>'BIZ kWh ENTRY'!L15+'BIZ kWh ENTRY'!AH15+'BIZ kWh ENTRY'!BD15+'BIZ kWh ENTRY'!BZ15</f>
        <v>0</v>
      </c>
      <c r="M15" s="66">
        <f>'BIZ kWh ENTRY'!M15+'BIZ kWh ENTRY'!AI15+'BIZ kWh ENTRY'!BE15+'BIZ kWh ENTRY'!CA15</f>
        <v>0</v>
      </c>
      <c r="N15" s="383">
        <f>'BIZ kWh ENTRY'!N15+'BIZ kWh ENTRY'!AJ15+'BIZ kWh ENTRY'!BF15+'BIZ kWh ENTRY'!CB15</f>
        <v>0</v>
      </c>
      <c r="O15" s="383">
        <f>'BIZ kWh ENTRY'!O15+'BIZ kWh ENTRY'!AK15+'BIZ kWh ENTRY'!BG15+'BIZ kWh ENTRY'!CC15</f>
        <v>0</v>
      </c>
      <c r="P15" s="383">
        <f>'BIZ kWh ENTRY'!P15+'BIZ kWh ENTRY'!AL15+'BIZ kWh ENTRY'!BH15+'BIZ kWh ENTRY'!CD15</f>
        <v>0</v>
      </c>
      <c r="Q15" s="383">
        <f>'BIZ kWh ENTRY'!Q15+'BIZ kWh ENTRY'!AM15+'BIZ kWh ENTRY'!BI15+'BIZ kWh ENTRY'!CE15</f>
        <v>0</v>
      </c>
      <c r="R15" s="383">
        <f>'BIZ kWh ENTRY'!R15+'BIZ kWh ENTRY'!AN15+'BIZ kWh ENTRY'!BJ15+'BIZ kWh ENTRY'!CF15</f>
        <v>0</v>
      </c>
      <c r="S15" s="383">
        <f>'BIZ kWh ENTRY'!S15+'BIZ kWh ENTRY'!AO15+'BIZ kWh ENTRY'!BK15+'BIZ kWh ENTRY'!CG15</f>
        <v>0</v>
      </c>
      <c r="T15" s="383">
        <f>'BIZ kWh ENTRY'!T15+'BIZ kWh ENTRY'!AP15+'BIZ kWh ENTRY'!BL15+'BIZ kWh ENTRY'!CH15</f>
        <v>0</v>
      </c>
      <c r="U15" s="441">
        <f t="shared" si="0"/>
        <v>0</v>
      </c>
    </row>
    <row r="16" spans="1:22" ht="15.95" customHeight="1" thickBot="1" x14ac:dyDescent="0.3">
      <c r="A16" s="661"/>
      <c r="B16" s="2" t="s">
        <v>45</v>
      </c>
      <c r="C16" s="2">
        <f>'BIZ kWh ENTRY'!C16+'BIZ kWh ENTRY'!Y16+'BIZ kWh ENTRY'!AU16+'BIZ kWh ENTRY'!BQ16</f>
        <v>0</v>
      </c>
      <c r="D16" s="66">
        <f>'BIZ kWh ENTRY'!D16+'BIZ kWh ENTRY'!Z16+'BIZ kWh ENTRY'!AV16+'BIZ kWh ENTRY'!BR16</f>
        <v>0</v>
      </c>
      <c r="E16" s="66">
        <f>'BIZ kWh ENTRY'!E16+'BIZ kWh ENTRY'!AA16+'BIZ kWh ENTRY'!AW16+'BIZ kWh ENTRY'!BS16</f>
        <v>0</v>
      </c>
      <c r="F16" s="66">
        <f>'BIZ kWh ENTRY'!F16+'BIZ kWh ENTRY'!AB16+'BIZ kWh ENTRY'!AX16+'BIZ kWh ENTRY'!BT16</f>
        <v>0</v>
      </c>
      <c r="G16" s="66">
        <f>'BIZ kWh ENTRY'!G16+'BIZ kWh ENTRY'!AC16+'BIZ kWh ENTRY'!AY16+'BIZ kWh ENTRY'!BU16</f>
        <v>0</v>
      </c>
      <c r="H16" s="66">
        <f>'BIZ kWh ENTRY'!H16+'BIZ kWh ENTRY'!AD16+'BIZ kWh ENTRY'!AZ16+'BIZ kWh ENTRY'!BV16</f>
        <v>0</v>
      </c>
      <c r="I16" s="66">
        <f>'BIZ kWh ENTRY'!I16+'BIZ kWh ENTRY'!AE16+'BIZ kWh ENTRY'!BA16+'BIZ kWh ENTRY'!BW16</f>
        <v>0</v>
      </c>
      <c r="J16" s="66">
        <f>'BIZ kWh ENTRY'!J16+'BIZ kWh ENTRY'!AF16+'BIZ kWh ENTRY'!BB16+'BIZ kWh ENTRY'!BX16</f>
        <v>0</v>
      </c>
      <c r="K16" s="66">
        <f>'BIZ kWh ENTRY'!K16+'BIZ kWh ENTRY'!AG16+'BIZ kWh ENTRY'!BC16+'BIZ kWh ENTRY'!BY16</f>
        <v>0</v>
      </c>
      <c r="L16" s="66">
        <f>'BIZ kWh ENTRY'!L16+'BIZ kWh ENTRY'!AH16+'BIZ kWh ENTRY'!BD16+'BIZ kWh ENTRY'!BZ16</f>
        <v>0</v>
      </c>
      <c r="M16" s="66">
        <f>'BIZ kWh ENTRY'!M16+'BIZ kWh ENTRY'!AI16+'BIZ kWh ENTRY'!BE16+'BIZ kWh ENTRY'!CA16</f>
        <v>0</v>
      </c>
      <c r="N16" s="383">
        <f>'BIZ kWh ENTRY'!N16+'BIZ kWh ENTRY'!AJ16+'BIZ kWh ENTRY'!BF16+'BIZ kWh ENTRY'!CB16</f>
        <v>0</v>
      </c>
      <c r="O16" s="383">
        <f>'BIZ kWh ENTRY'!O16+'BIZ kWh ENTRY'!AK16+'BIZ kWh ENTRY'!BG16+'BIZ kWh ENTRY'!CC16</f>
        <v>0</v>
      </c>
      <c r="P16" s="383">
        <f>'BIZ kWh ENTRY'!P16+'BIZ kWh ENTRY'!AL16+'BIZ kWh ENTRY'!BH16+'BIZ kWh ENTRY'!CD16</f>
        <v>0</v>
      </c>
      <c r="Q16" s="383">
        <f>'BIZ kWh ENTRY'!Q16+'BIZ kWh ENTRY'!AM16+'BIZ kWh ENTRY'!BI16+'BIZ kWh ENTRY'!CE16</f>
        <v>0</v>
      </c>
      <c r="R16" s="383">
        <f>'BIZ kWh ENTRY'!R16+'BIZ kWh ENTRY'!AN16+'BIZ kWh ENTRY'!BJ16+'BIZ kWh ENTRY'!CF16</f>
        <v>0</v>
      </c>
      <c r="S16" s="383">
        <f>'BIZ kWh ENTRY'!S16+'BIZ kWh ENTRY'!AO16+'BIZ kWh ENTRY'!BK16+'BIZ kWh ENTRY'!CG16</f>
        <v>0</v>
      </c>
      <c r="T16" s="383">
        <f>'BIZ kWh ENTRY'!T16+'BIZ kWh ENTRY'!AP16+'BIZ kWh ENTRY'!BL16+'BIZ kWh ENTRY'!CH16</f>
        <v>0</v>
      </c>
      <c r="U16" s="441">
        <f t="shared" si="0"/>
        <v>0</v>
      </c>
      <c r="V16" s="407">
        <f>SUM(U4:U16)</f>
        <v>6399030</v>
      </c>
    </row>
    <row r="17" spans="1:22" ht="15.95" customHeight="1" thickBot="1" x14ac:dyDescent="0.4">
      <c r="A17" s="57"/>
      <c r="B17" s="49" t="s">
        <v>41</v>
      </c>
      <c r="C17" s="164">
        <f>SUM(C4:C16)</f>
        <v>0</v>
      </c>
      <c r="D17" s="164">
        <f t="shared" ref="D17:T17" si="1">SUM(D4:D16)</f>
        <v>0</v>
      </c>
      <c r="E17" s="164">
        <f t="shared" si="1"/>
        <v>0</v>
      </c>
      <c r="F17" s="164">
        <f t="shared" si="1"/>
        <v>0</v>
      </c>
      <c r="G17" s="164">
        <f t="shared" si="1"/>
        <v>1394052</v>
      </c>
      <c r="H17" s="164">
        <f t="shared" si="1"/>
        <v>1915541</v>
      </c>
      <c r="I17" s="164">
        <f t="shared" si="1"/>
        <v>464385</v>
      </c>
      <c r="J17" s="164">
        <f t="shared" si="1"/>
        <v>280788</v>
      </c>
      <c r="K17" s="164">
        <f t="shared" si="1"/>
        <v>0</v>
      </c>
      <c r="L17" s="164">
        <f t="shared" si="1"/>
        <v>111002</v>
      </c>
      <c r="M17" s="164">
        <f t="shared" si="1"/>
        <v>0</v>
      </c>
      <c r="N17" s="394">
        <f t="shared" si="1"/>
        <v>2233262</v>
      </c>
      <c r="O17" s="394">
        <f t="shared" si="1"/>
        <v>0</v>
      </c>
      <c r="P17" s="394">
        <f t="shared" si="1"/>
        <v>0</v>
      </c>
      <c r="Q17" s="394">
        <f t="shared" si="1"/>
        <v>0</v>
      </c>
      <c r="R17" s="394">
        <f t="shared" si="1"/>
        <v>0</v>
      </c>
      <c r="S17" s="394">
        <f t="shared" si="1"/>
        <v>0</v>
      </c>
      <c r="T17" s="394">
        <f t="shared" si="1"/>
        <v>0</v>
      </c>
      <c r="U17" s="442">
        <f t="shared" si="0"/>
        <v>6399030</v>
      </c>
      <c r="V17" s="396" t="str">
        <f>IF(U17=V16,"ok","ERROR")</f>
        <v>ok</v>
      </c>
    </row>
    <row r="18" spans="1:22" ht="15.95" customHeight="1" thickBot="1" x14ac:dyDescent="0.4">
      <c r="A18" s="57"/>
    </row>
    <row r="19" spans="1:22" ht="15.95" customHeight="1" thickBot="1" x14ac:dyDescent="0.4">
      <c r="A19" s="57"/>
      <c r="B19" s="193" t="s">
        <v>34</v>
      </c>
      <c r="C19" s="375">
        <f>C$3</f>
        <v>45658</v>
      </c>
      <c r="D19" s="375">
        <f t="shared" ref="D19:T19" si="2">D$3</f>
        <v>45689</v>
      </c>
      <c r="E19" s="375">
        <f t="shared" si="2"/>
        <v>45717</v>
      </c>
      <c r="F19" s="375">
        <f t="shared" si="2"/>
        <v>45748</v>
      </c>
      <c r="G19" s="375">
        <f t="shared" si="2"/>
        <v>45778</v>
      </c>
      <c r="H19" s="375">
        <f t="shared" si="2"/>
        <v>45809</v>
      </c>
      <c r="I19" s="375">
        <f t="shared" si="2"/>
        <v>45839</v>
      </c>
      <c r="J19" s="375">
        <f t="shared" si="2"/>
        <v>45870</v>
      </c>
      <c r="K19" s="375">
        <f t="shared" si="2"/>
        <v>45901</v>
      </c>
      <c r="L19" s="375">
        <f t="shared" si="2"/>
        <v>45931</v>
      </c>
      <c r="M19" s="375">
        <f t="shared" si="2"/>
        <v>45962</v>
      </c>
      <c r="N19" s="376">
        <f t="shared" si="2"/>
        <v>45992</v>
      </c>
      <c r="O19" s="376">
        <f t="shared" si="2"/>
        <v>46023</v>
      </c>
      <c r="P19" s="376">
        <f t="shared" si="2"/>
        <v>46054</v>
      </c>
      <c r="Q19" s="376">
        <f t="shared" si="2"/>
        <v>46082</v>
      </c>
      <c r="R19" s="376">
        <f t="shared" si="2"/>
        <v>46113</v>
      </c>
      <c r="S19" s="376">
        <f t="shared" si="2"/>
        <v>46143</v>
      </c>
      <c r="T19" s="376">
        <f t="shared" si="2"/>
        <v>46174</v>
      </c>
      <c r="U19" s="439" t="s">
        <v>32</v>
      </c>
    </row>
    <row r="20" spans="1:22" ht="15.95" customHeight="1" x14ac:dyDescent="0.25">
      <c r="A20" s="668" t="s">
        <v>250</v>
      </c>
      <c r="B20" s="53" t="s">
        <v>57</v>
      </c>
      <c r="C20" s="53">
        <f>'BIZ kWh ENTRY'!C20+'BIZ kWh ENTRY'!Y20+'BIZ kWh ENTRY'!AU20+'BIZ kWh ENTRY'!BQ20</f>
        <v>0</v>
      </c>
      <c r="D20" s="194">
        <f>'BIZ kWh ENTRY'!D20+'BIZ kWh ENTRY'!Z20+'BIZ kWh ENTRY'!AV20+'BIZ kWh ENTRY'!BR20</f>
        <v>0</v>
      </c>
      <c r="E20" s="194">
        <f>'BIZ kWh ENTRY'!E20+'BIZ kWh ENTRY'!AA20+'BIZ kWh ENTRY'!AW20+'BIZ kWh ENTRY'!BS20</f>
        <v>0</v>
      </c>
      <c r="F20" s="194">
        <f>'BIZ kWh ENTRY'!F20+'BIZ kWh ENTRY'!AB20+'BIZ kWh ENTRY'!AX20+'BIZ kWh ENTRY'!BT20</f>
        <v>0</v>
      </c>
      <c r="G20" s="194">
        <f>'BIZ kWh ENTRY'!G20+'BIZ kWh ENTRY'!AC20+'BIZ kWh ENTRY'!AY20+'BIZ kWh ENTRY'!BU20</f>
        <v>193001</v>
      </c>
      <c r="H20" s="194">
        <f>'BIZ kWh ENTRY'!H20+'BIZ kWh ENTRY'!AD20+'BIZ kWh ENTRY'!AZ20+'BIZ kWh ENTRY'!BV20</f>
        <v>638788</v>
      </c>
      <c r="I20" s="194">
        <f>'BIZ kWh ENTRY'!I20+'BIZ kWh ENTRY'!AE20+'BIZ kWh ENTRY'!BA20+'BIZ kWh ENTRY'!BW20</f>
        <v>0</v>
      </c>
      <c r="J20" s="194">
        <f>'BIZ kWh ENTRY'!J20+'BIZ kWh ENTRY'!AF20+'BIZ kWh ENTRY'!BB20+'BIZ kWh ENTRY'!BX20</f>
        <v>0</v>
      </c>
      <c r="K20" s="194">
        <f>'BIZ kWh ENTRY'!K20+'BIZ kWh ENTRY'!AG20+'BIZ kWh ENTRY'!BC20+'BIZ kWh ENTRY'!BY20</f>
        <v>0</v>
      </c>
      <c r="L20" s="194">
        <f>'BIZ kWh ENTRY'!L20+'BIZ kWh ENTRY'!AH20+'BIZ kWh ENTRY'!BD20+'BIZ kWh ENTRY'!BZ20</f>
        <v>490911</v>
      </c>
      <c r="M20" s="194">
        <f>'BIZ kWh ENTRY'!M20+'BIZ kWh ENTRY'!AI20+'BIZ kWh ENTRY'!BE20+'BIZ kWh ENTRY'!CA20</f>
        <v>52485.837886476671</v>
      </c>
      <c r="N20" s="380">
        <f>'BIZ kWh ENTRY'!N20+'BIZ kWh ENTRY'!AJ20+'BIZ kWh ENTRY'!BF20+'BIZ kWh ENTRY'!CB20</f>
        <v>652405.24977520481</v>
      </c>
      <c r="O20" s="380">
        <f>'BIZ kWh ENTRY'!O20+'BIZ kWh ENTRY'!AK20+'BIZ kWh ENTRY'!BG20+'BIZ kWh ENTRY'!CC20</f>
        <v>0</v>
      </c>
      <c r="P20" s="380">
        <f>'BIZ kWh ENTRY'!P20+'BIZ kWh ENTRY'!AL20+'BIZ kWh ENTRY'!BH20+'BIZ kWh ENTRY'!CD20</f>
        <v>0</v>
      </c>
      <c r="Q20" s="380">
        <f>'BIZ kWh ENTRY'!Q20+'BIZ kWh ENTRY'!AM20+'BIZ kWh ENTRY'!BI20+'BIZ kWh ENTRY'!CE20</f>
        <v>0</v>
      </c>
      <c r="R20" s="380">
        <f>'BIZ kWh ENTRY'!R20+'BIZ kWh ENTRY'!AN20+'BIZ kWh ENTRY'!BJ20+'BIZ kWh ENTRY'!CF20</f>
        <v>0</v>
      </c>
      <c r="S20" s="380">
        <f>'BIZ kWh ENTRY'!S20+'BIZ kWh ENTRY'!AO20+'BIZ kWh ENTRY'!BK20+'BIZ kWh ENTRY'!CG20</f>
        <v>0</v>
      </c>
      <c r="T20" s="380">
        <f>'BIZ kWh ENTRY'!T20+'BIZ kWh ENTRY'!AP20+'BIZ kWh ENTRY'!BL20+'BIZ kWh ENTRY'!CH20</f>
        <v>0</v>
      </c>
      <c r="U20" s="440">
        <f t="shared" ref="U20:U33" si="3">SUM(C20:T20)</f>
        <v>2027591.0876616815</v>
      </c>
    </row>
    <row r="21" spans="1:22" ht="15.95" customHeight="1" x14ac:dyDescent="0.25">
      <c r="A21" s="669"/>
      <c r="B21" s="2" t="s">
        <v>56</v>
      </c>
      <c r="C21" s="2">
        <f>'BIZ kWh ENTRY'!C21+'BIZ kWh ENTRY'!Y21+'BIZ kWh ENTRY'!AU21+'BIZ kWh ENTRY'!BQ21</f>
        <v>0</v>
      </c>
      <c r="D21" s="66">
        <f>'BIZ kWh ENTRY'!D21+'BIZ kWh ENTRY'!Z21+'BIZ kWh ENTRY'!AV21+'BIZ kWh ENTRY'!BR21</f>
        <v>0</v>
      </c>
      <c r="E21" s="66">
        <f>'BIZ kWh ENTRY'!E21+'BIZ kWh ENTRY'!AA21+'BIZ kWh ENTRY'!AW21+'BIZ kWh ENTRY'!BS21</f>
        <v>0</v>
      </c>
      <c r="F21" s="66">
        <f>'BIZ kWh ENTRY'!F21+'BIZ kWh ENTRY'!AB21+'BIZ kWh ENTRY'!AX21+'BIZ kWh ENTRY'!BT21</f>
        <v>0</v>
      </c>
      <c r="G21" s="66">
        <f>'BIZ kWh ENTRY'!G21+'BIZ kWh ENTRY'!AC21+'BIZ kWh ENTRY'!AY21+'BIZ kWh ENTRY'!BU21</f>
        <v>0</v>
      </c>
      <c r="H21" s="66">
        <f>'BIZ kWh ENTRY'!H21+'BIZ kWh ENTRY'!AD21+'BIZ kWh ENTRY'!AZ21+'BIZ kWh ENTRY'!BV21</f>
        <v>0</v>
      </c>
      <c r="I21" s="66">
        <f>'BIZ kWh ENTRY'!I21+'BIZ kWh ENTRY'!AE21+'BIZ kWh ENTRY'!BA21+'BIZ kWh ENTRY'!BW21</f>
        <v>0</v>
      </c>
      <c r="J21" s="66">
        <f>'BIZ kWh ENTRY'!J21+'BIZ kWh ENTRY'!AF21+'BIZ kWh ENTRY'!BB21+'BIZ kWh ENTRY'!BX21</f>
        <v>0</v>
      </c>
      <c r="K21" s="66">
        <f>'BIZ kWh ENTRY'!K21+'BIZ kWh ENTRY'!AG21+'BIZ kWh ENTRY'!BC21+'BIZ kWh ENTRY'!BY21</f>
        <v>0</v>
      </c>
      <c r="L21" s="66">
        <f>'BIZ kWh ENTRY'!L21+'BIZ kWh ENTRY'!AH21+'BIZ kWh ENTRY'!BD21+'BIZ kWh ENTRY'!BZ21</f>
        <v>0</v>
      </c>
      <c r="M21" s="66">
        <f>'BIZ kWh ENTRY'!M21+'BIZ kWh ENTRY'!AI21+'BIZ kWh ENTRY'!BE21+'BIZ kWh ENTRY'!CA21</f>
        <v>0</v>
      </c>
      <c r="N21" s="383">
        <f>'BIZ kWh ENTRY'!N21+'BIZ kWh ENTRY'!AJ21+'BIZ kWh ENTRY'!BF21+'BIZ kWh ENTRY'!CB21</f>
        <v>0</v>
      </c>
      <c r="O21" s="383">
        <f>'BIZ kWh ENTRY'!O21+'BIZ kWh ENTRY'!AK21+'BIZ kWh ENTRY'!BG21+'BIZ kWh ENTRY'!CC21</f>
        <v>0</v>
      </c>
      <c r="P21" s="383">
        <f>'BIZ kWh ENTRY'!P21+'BIZ kWh ENTRY'!AL21+'BIZ kWh ENTRY'!BH21+'BIZ kWh ENTRY'!CD21</f>
        <v>0</v>
      </c>
      <c r="Q21" s="383">
        <f>'BIZ kWh ENTRY'!Q21+'BIZ kWh ENTRY'!AM21+'BIZ kWh ENTRY'!BI21+'BIZ kWh ENTRY'!CE21</f>
        <v>0</v>
      </c>
      <c r="R21" s="383">
        <f>'BIZ kWh ENTRY'!R21+'BIZ kWh ENTRY'!AN21+'BIZ kWh ENTRY'!BJ21+'BIZ kWh ENTRY'!CF21</f>
        <v>0</v>
      </c>
      <c r="S21" s="383">
        <f>'BIZ kWh ENTRY'!S21+'BIZ kWh ENTRY'!AO21+'BIZ kWh ENTRY'!BK21+'BIZ kWh ENTRY'!CG21</f>
        <v>0</v>
      </c>
      <c r="T21" s="383">
        <f>'BIZ kWh ENTRY'!T21+'BIZ kWh ENTRY'!AP21+'BIZ kWh ENTRY'!BL21+'BIZ kWh ENTRY'!CH21</f>
        <v>0</v>
      </c>
      <c r="U21" s="441">
        <f t="shared" si="3"/>
        <v>0</v>
      </c>
    </row>
    <row r="22" spans="1:22" ht="15.95" customHeight="1" x14ac:dyDescent="0.25">
      <c r="A22" s="669"/>
      <c r="B22" s="2" t="s">
        <v>55</v>
      </c>
      <c r="C22" s="2">
        <f>'BIZ kWh ENTRY'!C22+'BIZ kWh ENTRY'!Y22+'BIZ kWh ENTRY'!AU22+'BIZ kWh ENTRY'!BQ22</f>
        <v>0</v>
      </c>
      <c r="D22" s="66">
        <f>'BIZ kWh ENTRY'!D22+'BIZ kWh ENTRY'!Z22+'BIZ kWh ENTRY'!AV22+'BIZ kWh ENTRY'!BR22</f>
        <v>0</v>
      </c>
      <c r="E22" s="66">
        <f>'BIZ kWh ENTRY'!E22+'BIZ kWh ENTRY'!AA22+'BIZ kWh ENTRY'!AW22+'BIZ kWh ENTRY'!BS22</f>
        <v>62955</v>
      </c>
      <c r="F22" s="66">
        <f>'BIZ kWh ENTRY'!F22+'BIZ kWh ENTRY'!AB22+'BIZ kWh ENTRY'!AX22+'BIZ kWh ENTRY'!BT22</f>
        <v>0</v>
      </c>
      <c r="G22" s="66">
        <f>'BIZ kWh ENTRY'!G22+'BIZ kWh ENTRY'!AC22+'BIZ kWh ENTRY'!AY22+'BIZ kWh ENTRY'!BU22</f>
        <v>0</v>
      </c>
      <c r="H22" s="66">
        <f>'BIZ kWh ENTRY'!H22+'BIZ kWh ENTRY'!AD22+'BIZ kWh ENTRY'!AZ22+'BIZ kWh ENTRY'!BV22</f>
        <v>0</v>
      </c>
      <c r="I22" s="66">
        <f>'BIZ kWh ENTRY'!I22+'BIZ kWh ENTRY'!AE22+'BIZ kWh ENTRY'!BA22+'BIZ kWh ENTRY'!BW22</f>
        <v>0</v>
      </c>
      <c r="J22" s="66">
        <f>'BIZ kWh ENTRY'!J22+'BIZ kWh ENTRY'!AF22+'BIZ kWh ENTRY'!BB22+'BIZ kWh ENTRY'!BX22</f>
        <v>0</v>
      </c>
      <c r="K22" s="66">
        <f>'BIZ kWh ENTRY'!K22+'BIZ kWh ENTRY'!AG22+'BIZ kWh ENTRY'!BC22+'BIZ kWh ENTRY'!BY22</f>
        <v>0</v>
      </c>
      <c r="L22" s="66">
        <f>'BIZ kWh ENTRY'!L22+'BIZ kWh ENTRY'!AH22+'BIZ kWh ENTRY'!BD22+'BIZ kWh ENTRY'!BZ22</f>
        <v>0</v>
      </c>
      <c r="M22" s="66">
        <f>'BIZ kWh ENTRY'!M22+'BIZ kWh ENTRY'!AI22+'BIZ kWh ENTRY'!BE22+'BIZ kWh ENTRY'!CA22</f>
        <v>2498.1068451978067</v>
      </c>
      <c r="N22" s="383">
        <f>'BIZ kWh ENTRY'!N22+'BIZ kWh ENTRY'!AJ22+'BIZ kWh ENTRY'!BF22+'BIZ kWh ENTRY'!CB22</f>
        <v>31051.767218264169</v>
      </c>
      <c r="O22" s="383">
        <f>'BIZ kWh ENTRY'!O22+'BIZ kWh ENTRY'!AK22+'BIZ kWh ENTRY'!BG22+'BIZ kWh ENTRY'!CC22</f>
        <v>0</v>
      </c>
      <c r="P22" s="383">
        <f>'BIZ kWh ENTRY'!P22+'BIZ kWh ENTRY'!AL22+'BIZ kWh ENTRY'!BH22+'BIZ kWh ENTRY'!CD22</f>
        <v>0</v>
      </c>
      <c r="Q22" s="383">
        <f>'BIZ kWh ENTRY'!Q22+'BIZ kWh ENTRY'!AM22+'BIZ kWh ENTRY'!BI22+'BIZ kWh ENTRY'!CE22</f>
        <v>0</v>
      </c>
      <c r="R22" s="383">
        <f>'BIZ kWh ENTRY'!R22+'BIZ kWh ENTRY'!AN22+'BIZ kWh ENTRY'!BJ22+'BIZ kWh ENTRY'!CF22</f>
        <v>0</v>
      </c>
      <c r="S22" s="383">
        <f>'BIZ kWh ENTRY'!S22+'BIZ kWh ENTRY'!AO22+'BIZ kWh ENTRY'!BK22+'BIZ kWh ENTRY'!CG22</f>
        <v>0</v>
      </c>
      <c r="T22" s="383">
        <f>'BIZ kWh ENTRY'!T22+'BIZ kWh ENTRY'!AP22+'BIZ kWh ENTRY'!BL22+'BIZ kWh ENTRY'!CH22</f>
        <v>0</v>
      </c>
      <c r="U22" s="441">
        <f t="shared" si="3"/>
        <v>96504.874063461975</v>
      </c>
    </row>
    <row r="23" spans="1:22" ht="15.95" customHeight="1" x14ac:dyDescent="0.25">
      <c r="A23" s="669"/>
      <c r="B23" s="2" t="s">
        <v>54</v>
      </c>
      <c r="C23" s="2">
        <f>'BIZ kWh ENTRY'!C23+'BIZ kWh ENTRY'!Y23+'BIZ kWh ENTRY'!AU23+'BIZ kWh ENTRY'!BQ23</f>
        <v>0</v>
      </c>
      <c r="D23" s="66">
        <f>'BIZ kWh ENTRY'!D23+'BIZ kWh ENTRY'!Z23+'BIZ kWh ENTRY'!AV23+'BIZ kWh ENTRY'!BR23</f>
        <v>0</v>
      </c>
      <c r="E23" s="66">
        <f>'BIZ kWh ENTRY'!E23+'BIZ kWh ENTRY'!AA23+'BIZ kWh ENTRY'!AW23+'BIZ kWh ENTRY'!BS23</f>
        <v>698412</v>
      </c>
      <c r="F23" s="66">
        <f>'BIZ kWh ENTRY'!F23+'BIZ kWh ENTRY'!AB23+'BIZ kWh ENTRY'!AX23+'BIZ kWh ENTRY'!BT23</f>
        <v>71702</v>
      </c>
      <c r="G23" s="66">
        <f>'BIZ kWh ENTRY'!G23+'BIZ kWh ENTRY'!AC23+'BIZ kWh ENTRY'!AY23+'BIZ kWh ENTRY'!BU23</f>
        <v>569712</v>
      </c>
      <c r="H23" s="66">
        <f>'BIZ kWh ENTRY'!H23+'BIZ kWh ENTRY'!AD23+'BIZ kWh ENTRY'!AZ23+'BIZ kWh ENTRY'!BV23</f>
        <v>845419</v>
      </c>
      <c r="I23" s="66">
        <f>'BIZ kWh ENTRY'!I23+'BIZ kWh ENTRY'!AE23+'BIZ kWh ENTRY'!BA23+'BIZ kWh ENTRY'!BW23</f>
        <v>447145</v>
      </c>
      <c r="J23" s="66">
        <f>'BIZ kWh ENTRY'!J23+'BIZ kWh ENTRY'!AF23+'BIZ kWh ENTRY'!BB23+'BIZ kWh ENTRY'!BX23</f>
        <v>1184205</v>
      </c>
      <c r="K23" s="66">
        <f>'BIZ kWh ENTRY'!K23+'BIZ kWh ENTRY'!AG23+'BIZ kWh ENTRY'!BC23+'BIZ kWh ENTRY'!BY23</f>
        <v>366241</v>
      </c>
      <c r="L23" s="66">
        <f>'BIZ kWh ENTRY'!L23+'BIZ kWh ENTRY'!AH23+'BIZ kWh ENTRY'!BD23+'BIZ kWh ENTRY'!BZ23</f>
        <v>960739</v>
      </c>
      <c r="M23" s="66">
        <f>'BIZ kWh ENTRY'!M23+'BIZ kWh ENTRY'!AI23+'BIZ kWh ENTRY'!BE23+'BIZ kWh ENTRY'!CA23</f>
        <v>204101.34089886915</v>
      </c>
      <c r="N23" s="383">
        <f>'BIZ kWh ENTRY'!N23+'BIZ kWh ENTRY'!AJ23+'BIZ kWh ENTRY'!BF23+'BIZ kWh ENTRY'!CB23</f>
        <v>2537004.1072144089</v>
      </c>
      <c r="O23" s="383">
        <f>'BIZ kWh ENTRY'!O23+'BIZ kWh ENTRY'!AK23+'BIZ kWh ENTRY'!BG23+'BIZ kWh ENTRY'!CC23</f>
        <v>0</v>
      </c>
      <c r="P23" s="383">
        <f>'BIZ kWh ENTRY'!P23+'BIZ kWh ENTRY'!AL23+'BIZ kWh ENTRY'!BH23+'BIZ kWh ENTRY'!CD23</f>
        <v>0</v>
      </c>
      <c r="Q23" s="383">
        <f>'BIZ kWh ENTRY'!Q23+'BIZ kWh ENTRY'!AM23+'BIZ kWh ENTRY'!BI23+'BIZ kWh ENTRY'!CE23</f>
        <v>0</v>
      </c>
      <c r="R23" s="383">
        <f>'BIZ kWh ENTRY'!R23+'BIZ kWh ENTRY'!AN23+'BIZ kWh ENTRY'!BJ23+'BIZ kWh ENTRY'!CF23</f>
        <v>0</v>
      </c>
      <c r="S23" s="383">
        <f>'BIZ kWh ENTRY'!S23+'BIZ kWh ENTRY'!AO23+'BIZ kWh ENTRY'!BK23+'BIZ kWh ENTRY'!CG23</f>
        <v>0</v>
      </c>
      <c r="T23" s="383">
        <f>'BIZ kWh ENTRY'!T23+'BIZ kWh ENTRY'!AP23+'BIZ kWh ENTRY'!BL23+'BIZ kWh ENTRY'!CH23</f>
        <v>0</v>
      </c>
      <c r="U23" s="441">
        <f t="shared" si="3"/>
        <v>7884680.4481132785</v>
      </c>
    </row>
    <row r="24" spans="1:22" ht="15.95" customHeight="1" x14ac:dyDescent="0.25">
      <c r="A24" s="669"/>
      <c r="B24" s="2" t="s">
        <v>53</v>
      </c>
      <c r="C24" s="2">
        <f>'BIZ kWh ENTRY'!C24+'BIZ kWh ENTRY'!Y24+'BIZ kWh ENTRY'!AU24+'BIZ kWh ENTRY'!BQ24</f>
        <v>0</v>
      </c>
      <c r="D24" s="66">
        <f>'BIZ kWh ENTRY'!D24+'BIZ kWh ENTRY'!Z24+'BIZ kWh ENTRY'!AV24+'BIZ kWh ENTRY'!BR24</f>
        <v>0</v>
      </c>
      <c r="E24" s="66">
        <f>'BIZ kWh ENTRY'!E24+'BIZ kWh ENTRY'!AA24+'BIZ kWh ENTRY'!AW24+'BIZ kWh ENTRY'!BS24</f>
        <v>0</v>
      </c>
      <c r="F24" s="66">
        <f>'BIZ kWh ENTRY'!F24+'BIZ kWh ENTRY'!AB24+'BIZ kWh ENTRY'!AX24+'BIZ kWh ENTRY'!BT24</f>
        <v>0</v>
      </c>
      <c r="G24" s="66">
        <f>'BIZ kWh ENTRY'!G24+'BIZ kWh ENTRY'!AC24+'BIZ kWh ENTRY'!AY24+'BIZ kWh ENTRY'!BU24</f>
        <v>0</v>
      </c>
      <c r="H24" s="66">
        <f>'BIZ kWh ENTRY'!H24+'BIZ kWh ENTRY'!AD24+'BIZ kWh ENTRY'!AZ24+'BIZ kWh ENTRY'!BV24</f>
        <v>0</v>
      </c>
      <c r="I24" s="66">
        <f>'BIZ kWh ENTRY'!I24+'BIZ kWh ENTRY'!AE24+'BIZ kWh ENTRY'!BA24+'BIZ kWh ENTRY'!BW24</f>
        <v>0</v>
      </c>
      <c r="J24" s="66">
        <f>'BIZ kWh ENTRY'!J24+'BIZ kWh ENTRY'!AF24+'BIZ kWh ENTRY'!BB24+'BIZ kWh ENTRY'!BX24</f>
        <v>0</v>
      </c>
      <c r="K24" s="66">
        <f>'BIZ kWh ENTRY'!K24+'BIZ kWh ENTRY'!AG24+'BIZ kWh ENTRY'!BC24+'BIZ kWh ENTRY'!BY24</f>
        <v>0</v>
      </c>
      <c r="L24" s="66">
        <f>'BIZ kWh ENTRY'!L24+'BIZ kWh ENTRY'!AH24+'BIZ kWh ENTRY'!BD24+'BIZ kWh ENTRY'!BZ24</f>
        <v>0</v>
      </c>
      <c r="M24" s="66">
        <f>'BIZ kWh ENTRY'!M24+'BIZ kWh ENTRY'!AI24+'BIZ kWh ENTRY'!BE24+'BIZ kWh ENTRY'!CA24</f>
        <v>0</v>
      </c>
      <c r="N24" s="383">
        <f>'BIZ kWh ENTRY'!N24+'BIZ kWh ENTRY'!AJ24+'BIZ kWh ENTRY'!BF24+'BIZ kWh ENTRY'!CB24</f>
        <v>0</v>
      </c>
      <c r="O24" s="383">
        <f>'BIZ kWh ENTRY'!O24+'BIZ kWh ENTRY'!AK24+'BIZ kWh ENTRY'!BG24+'BIZ kWh ENTRY'!CC24</f>
        <v>0</v>
      </c>
      <c r="P24" s="383">
        <f>'BIZ kWh ENTRY'!P24+'BIZ kWh ENTRY'!AL24+'BIZ kWh ENTRY'!BH24+'BIZ kWh ENTRY'!CD24</f>
        <v>0</v>
      </c>
      <c r="Q24" s="383">
        <f>'BIZ kWh ENTRY'!Q24+'BIZ kWh ENTRY'!AM24+'BIZ kWh ENTRY'!BI24+'BIZ kWh ENTRY'!CE24</f>
        <v>0</v>
      </c>
      <c r="R24" s="383">
        <f>'BIZ kWh ENTRY'!R24+'BIZ kWh ENTRY'!AN24+'BIZ kWh ENTRY'!BJ24+'BIZ kWh ENTRY'!CF24</f>
        <v>0</v>
      </c>
      <c r="S24" s="383">
        <f>'BIZ kWh ENTRY'!S24+'BIZ kWh ENTRY'!AO24+'BIZ kWh ENTRY'!BK24+'BIZ kWh ENTRY'!CG24</f>
        <v>0</v>
      </c>
      <c r="T24" s="383">
        <f>'BIZ kWh ENTRY'!T24+'BIZ kWh ENTRY'!AP24+'BIZ kWh ENTRY'!BL24+'BIZ kWh ENTRY'!CH24</f>
        <v>0</v>
      </c>
      <c r="U24" s="441">
        <f t="shared" si="3"/>
        <v>0</v>
      </c>
    </row>
    <row r="25" spans="1:22" ht="15.95" customHeight="1" x14ac:dyDescent="0.25">
      <c r="A25" s="669"/>
      <c r="B25" s="2" t="s">
        <v>52</v>
      </c>
      <c r="C25" s="2">
        <f>'BIZ kWh ENTRY'!C25+'BIZ kWh ENTRY'!Y25+'BIZ kWh ENTRY'!AU25+'BIZ kWh ENTRY'!BQ25</f>
        <v>0</v>
      </c>
      <c r="D25" s="66">
        <f>'BIZ kWh ENTRY'!D25+'BIZ kWh ENTRY'!Z25+'BIZ kWh ENTRY'!AV25+'BIZ kWh ENTRY'!BR25</f>
        <v>0</v>
      </c>
      <c r="E25" s="66">
        <f>'BIZ kWh ENTRY'!E25+'BIZ kWh ENTRY'!AA25+'BIZ kWh ENTRY'!AW25+'BIZ kWh ENTRY'!BS25</f>
        <v>0</v>
      </c>
      <c r="F25" s="66">
        <f>'BIZ kWh ENTRY'!F25+'BIZ kWh ENTRY'!AB25+'BIZ kWh ENTRY'!AX25+'BIZ kWh ENTRY'!BT25</f>
        <v>0</v>
      </c>
      <c r="G25" s="66">
        <f>'BIZ kWh ENTRY'!G25+'BIZ kWh ENTRY'!AC25+'BIZ kWh ENTRY'!AY25+'BIZ kWh ENTRY'!BU25</f>
        <v>0</v>
      </c>
      <c r="H25" s="66">
        <f>'BIZ kWh ENTRY'!H25+'BIZ kWh ENTRY'!AD25+'BIZ kWh ENTRY'!AZ25+'BIZ kWh ENTRY'!BV25</f>
        <v>0</v>
      </c>
      <c r="I25" s="66">
        <f>'BIZ kWh ENTRY'!I25+'BIZ kWh ENTRY'!AE25+'BIZ kWh ENTRY'!BA25+'BIZ kWh ENTRY'!BW25</f>
        <v>0</v>
      </c>
      <c r="J25" s="66">
        <f>'BIZ kWh ENTRY'!J25+'BIZ kWh ENTRY'!AF25+'BIZ kWh ENTRY'!BB25+'BIZ kWh ENTRY'!BX25</f>
        <v>0</v>
      </c>
      <c r="K25" s="66">
        <f>'BIZ kWh ENTRY'!K25+'BIZ kWh ENTRY'!AG25+'BIZ kWh ENTRY'!BC25+'BIZ kWh ENTRY'!BY25</f>
        <v>0</v>
      </c>
      <c r="L25" s="66">
        <f>'BIZ kWh ENTRY'!L25+'BIZ kWh ENTRY'!AH25+'BIZ kWh ENTRY'!BD25+'BIZ kWh ENTRY'!BZ25</f>
        <v>0</v>
      </c>
      <c r="M25" s="66">
        <f>'BIZ kWh ENTRY'!M25+'BIZ kWh ENTRY'!AI25+'BIZ kWh ENTRY'!BE25+'BIZ kWh ENTRY'!CA25</f>
        <v>0</v>
      </c>
      <c r="N25" s="383">
        <f>'BIZ kWh ENTRY'!N25+'BIZ kWh ENTRY'!AJ25+'BIZ kWh ENTRY'!BF25+'BIZ kWh ENTRY'!CB25</f>
        <v>0</v>
      </c>
      <c r="O25" s="383">
        <f>'BIZ kWh ENTRY'!O25+'BIZ kWh ENTRY'!AK25+'BIZ kWh ENTRY'!BG25+'BIZ kWh ENTRY'!CC25</f>
        <v>0</v>
      </c>
      <c r="P25" s="383">
        <f>'BIZ kWh ENTRY'!P25+'BIZ kWh ENTRY'!AL25+'BIZ kWh ENTRY'!BH25+'BIZ kWh ENTRY'!CD25</f>
        <v>0</v>
      </c>
      <c r="Q25" s="383">
        <f>'BIZ kWh ENTRY'!Q25+'BIZ kWh ENTRY'!AM25+'BIZ kWh ENTRY'!BI25+'BIZ kWh ENTRY'!CE25</f>
        <v>0</v>
      </c>
      <c r="R25" s="383">
        <f>'BIZ kWh ENTRY'!R25+'BIZ kWh ENTRY'!AN25+'BIZ kWh ENTRY'!BJ25+'BIZ kWh ENTRY'!CF25</f>
        <v>0</v>
      </c>
      <c r="S25" s="383">
        <f>'BIZ kWh ENTRY'!S25+'BIZ kWh ENTRY'!AO25+'BIZ kWh ENTRY'!BK25+'BIZ kWh ENTRY'!CG25</f>
        <v>0</v>
      </c>
      <c r="T25" s="383">
        <f>'BIZ kWh ENTRY'!T25+'BIZ kWh ENTRY'!AP25+'BIZ kWh ENTRY'!BL25+'BIZ kWh ENTRY'!CH25</f>
        <v>0</v>
      </c>
      <c r="U25" s="441">
        <f t="shared" si="3"/>
        <v>0</v>
      </c>
    </row>
    <row r="26" spans="1:22" ht="15.95" customHeight="1" x14ac:dyDescent="0.25">
      <c r="A26" s="669"/>
      <c r="B26" s="2" t="s">
        <v>51</v>
      </c>
      <c r="C26" s="2">
        <f>'BIZ kWh ENTRY'!C26+'BIZ kWh ENTRY'!Y26+'BIZ kWh ENTRY'!AU26+'BIZ kWh ENTRY'!BQ26</f>
        <v>0</v>
      </c>
      <c r="D26" s="66">
        <f>'BIZ kWh ENTRY'!D26+'BIZ kWh ENTRY'!Z26+'BIZ kWh ENTRY'!AV26+'BIZ kWh ENTRY'!BR26</f>
        <v>0</v>
      </c>
      <c r="E26" s="66">
        <f>'BIZ kWh ENTRY'!E26+'BIZ kWh ENTRY'!AA26+'BIZ kWh ENTRY'!AW26+'BIZ kWh ENTRY'!BS26</f>
        <v>137030</v>
      </c>
      <c r="F26" s="66">
        <f>'BIZ kWh ENTRY'!F26+'BIZ kWh ENTRY'!AB26+'BIZ kWh ENTRY'!AX26+'BIZ kWh ENTRY'!BT26</f>
        <v>149258</v>
      </c>
      <c r="G26" s="66">
        <f>'BIZ kWh ENTRY'!G26+'BIZ kWh ENTRY'!AC26+'BIZ kWh ENTRY'!AY26+'BIZ kWh ENTRY'!BU26</f>
        <v>80805</v>
      </c>
      <c r="H26" s="66">
        <f>'BIZ kWh ENTRY'!H26+'BIZ kWh ENTRY'!AD26+'BIZ kWh ENTRY'!AZ26+'BIZ kWh ENTRY'!BV26</f>
        <v>1859356</v>
      </c>
      <c r="I26" s="66">
        <f>'BIZ kWh ENTRY'!I26+'BIZ kWh ENTRY'!AE26+'BIZ kWh ENTRY'!BA26+'BIZ kWh ENTRY'!BW26</f>
        <v>2966198</v>
      </c>
      <c r="J26" s="66">
        <f>'BIZ kWh ENTRY'!J26+'BIZ kWh ENTRY'!AF26+'BIZ kWh ENTRY'!BB26+'BIZ kWh ENTRY'!BX26</f>
        <v>1251875</v>
      </c>
      <c r="K26" s="66">
        <f>'BIZ kWh ENTRY'!K26+'BIZ kWh ENTRY'!AG26+'BIZ kWh ENTRY'!BC26+'BIZ kWh ENTRY'!BY26</f>
        <v>769913</v>
      </c>
      <c r="L26" s="66">
        <f>'BIZ kWh ENTRY'!L26+'BIZ kWh ENTRY'!AH26+'BIZ kWh ENTRY'!BD26+'BIZ kWh ENTRY'!BZ26</f>
        <v>1037823</v>
      </c>
      <c r="M26" s="66">
        <f>'BIZ kWh ENTRY'!M26+'BIZ kWh ENTRY'!AI26+'BIZ kWh ENTRY'!BE26+'BIZ kWh ENTRY'!CA26</f>
        <v>327456.47205366316</v>
      </c>
      <c r="N26" s="383">
        <f>'BIZ kWh ENTRY'!N26+'BIZ kWh ENTRY'!AJ26+'BIZ kWh ENTRY'!BF26+'BIZ kWh ENTRY'!CB26</f>
        <v>4070323.1584633193</v>
      </c>
      <c r="O26" s="383">
        <f>'BIZ kWh ENTRY'!O26+'BIZ kWh ENTRY'!AK26+'BIZ kWh ENTRY'!BG26+'BIZ kWh ENTRY'!CC26</f>
        <v>0</v>
      </c>
      <c r="P26" s="383">
        <f>'BIZ kWh ENTRY'!P26+'BIZ kWh ENTRY'!AL26+'BIZ kWh ENTRY'!BH26+'BIZ kWh ENTRY'!CD26</f>
        <v>0</v>
      </c>
      <c r="Q26" s="383">
        <f>'BIZ kWh ENTRY'!Q26+'BIZ kWh ENTRY'!AM26+'BIZ kWh ENTRY'!BI26+'BIZ kWh ENTRY'!CE26</f>
        <v>0</v>
      </c>
      <c r="R26" s="383">
        <f>'BIZ kWh ENTRY'!R26+'BIZ kWh ENTRY'!AN26+'BIZ kWh ENTRY'!BJ26+'BIZ kWh ENTRY'!CF26</f>
        <v>0</v>
      </c>
      <c r="S26" s="383">
        <f>'BIZ kWh ENTRY'!S26+'BIZ kWh ENTRY'!AO26+'BIZ kWh ENTRY'!BK26+'BIZ kWh ENTRY'!CG26</f>
        <v>0</v>
      </c>
      <c r="T26" s="383">
        <f>'BIZ kWh ENTRY'!T26+'BIZ kWh ENTRY'!AP26+'BIZ kWh ENTRY'!BL26+'BIZ kWh ENTRY'!CH26</f>
        <v>0</v>
      </c>
      <c r="U26" s="441">
        <f t="shared" si="3"/>
        <v>12650037.630516984</v>
      </c>
    </row>
    <row r="27" spans="1:22" ht="15.95" customHeight="1" x14ac:dyDescent="0.25">
      <c r="A27" s="669"/>
      <c r="B27" s="2" t="s">
        <v>50</v>
      </c>
      <c r="C27" s="2">
        <f>'BIZ kWh ENTRY'!C27+'BIZ kWh ENTRY'!Y27+'BIZ kWh ENTRY'!AU27+'BIZ kWh ENTRY'!BQ27</f>
        <v>0</v>
      </c>
      <c r="D27" s="66">
        <f>'BIZ kWh ENTRY'!D27+'BIZ kWh ENTRY'!Z27+'BIZ kWh ENTRY'!AV27+'BIZ kWh ENTRY'!BR27</f>
        <v>0</v>
      </c>
      <c r="E27" s="66">
        <f>'BIZ kWh ENTRY'!E27+'BIZ kWh ENTRY'!AA27+'BIZ kWh ENTRY'!AW27+'BIZ kWh ENTRY'!BS27</f>
        <v>0</v>
      </c>
      <c r="F27" s="66">
        <f>'BIZ kWh ENTRY'!F27+'BIZ kWh ENTRY'!AB27+'BIZ kWh ENTRY'!AX27+'BIZ kWh ENTRY'!BT27</f>
        <v>0</v>
      </c>
      <c r="G27" s="66">
        <f>'BIZ kWh ENTRY'!G27+'BIZ kWh ENTRY'!AC27+'BIZ kWh ENTRY'!AY27+'BIZ kWh ENTRY'!BU27</f>
        <v>0</v>
      </c>
      <c r="H27" s="66">
        <f>'BIZ kWh ENTRY'!H27+'BIZ kWh ENTRY'!AD27+'BIZ kWh ENTRY'!AZ27+'BIZ kWh ENTRY'!BV27</f>
        <v>0</v>
      </c>
      <c r="I27" s="66">
        <f>'BIZ kWh ENTRY'!I27+'BIZ kWh ENTRY'!AE27+'BIZ kWh ENTRY'!BA27+'BIZ kWh ENTRY'!BW27</f>
        <v>0</v>
      </c>
      <c r="J27" s="66">
        <f>'BIZ kWh ENTRY'!J27+'BIZ kWh ENTRY'!AF27+'BIZ kWh ENTRY'!BB27+'BIZ kWh ENTRY'!BX27</f>
        <v>0</v>
      </c>
      <c r="K27" s="66">
        <f>'BIZ kWh ENTRY'!K27+'BIZ kWh ENTRY'!AG27+'BIZ kWh ENTRY'!BC27+'BIZ kWh ENTRY'!BY27</f>
        <v>0</v>
      </c>
      <c r="L27" s="66">
        <f>'BIZ kWh ENTRY'!L27+'BIZ kWh ENTRY'!AH27+'BIZ kWh ENTRY'!BD27+'BIZ kWh ENTRY'!BZ27</f>
        <v>70956</v>
      </c>
      <c r="M27" s="66">
        <f>'BIZ kWh ENTRY'!M27+'BIZ kWh ENTRY'!AI27+'BIZ kWh ENTRY'!BE27+'BIZ kWh ENTRY'!CA27</f>
        <v>2815.5931904988574</v>
      </c>
      <c r="N27" s="383">
        <f>'BIZ kWh ENTRY'!N27+'BIZ kWh ENTRY'!AJ27+'BIZ kWh ENTRY'!BF27+'BIZ kWh ENTRY'!CB27</f>
        <v>34998.160507333057</v>
      </c>
      <c r="O27" s="383">
        <f>'BIZ kWh ENTRY'!O27+'BIZ kWh ENTRY'!AK27+'BIZ kWh ENTRY'!BG27+'BIZ kWh ENTRY'!CC27</f>
        <v>0</v>
      </c>
      <c r="P27" s="383">
        <f>'BIZ kWh ENTRY'!P27+'BIZ kWh ENTRY'!AL27+'BIZ kWh ENTRY'!BH27+'BIZ kWh ENTRY'!CD27</f>
        <v>0</v>
      </c>
      <c r="Q27" s="383">
        <f>'BIZ kWh ENTRY'!Q27+'BIZ kWh ENTRY'!AM27+'BIZ kWh ENTRY'!BI27+'BIZ kWh ENTRY'!CE27</f>
        <v>0</v>
      </c>
      <c r="R27" s="383">
        <f>'BIZ kWh ENTRY'!R27+'BIZ kWh ENTRY'!AN27+'BIZ kWh ENTRY'!BJ27+'BIZ kWh ENTRY'!CF27</f>
        <v>0</v>
      </c>
      <c r="S27" s="383">
        <f>'BIZ kWh ENTRY'!S27+'BIZ kWh ENTRY'!AO27+'BIZ kWh ENTRY'!BK27+'BIZ kWh ENTRY'!CG27</f>
        <v>0</v>
      </c>
      <c r="T27" s="383">
        <f>'BIZ kWh ENTRY'!T27+'BIZ kWh ENTRY'!AP27+'BIZ kWh ENTRY'!BL27+'BIZ kWh ENTRY'!CH27</f>
        <v>0</v>
      </c>
      <c r="U27" s="441">
        <f t="shared" si="3"/>
        <v>108769.75369783191</v>
      </c>
    </row>
    <row r="28" spans="1:22" ht="15.95" customHeight="1" x14ac:dyDescent="0.25">
      <c r="A28" s="669"/>
      <c r="B28" s="2" t="s">
        <v>49</v>
      </c>
      <c r="C28" s="2">
        <f>'BIZ kWh ENTRY'!C28+'BIZ kWh ENTRY'!Y28+'BIZ kWh ENTRY'!AU28+'BIZ kWh ENTRY'!BQ28</f>
        <v>0</v>
      </c>
      <c r="D28" s="66">
        <f>'BIZ kWh ENTRY'!D28+'BIZ kWh ENTRY'!Z28+'BIZ kWh ENTRY'!AV28+'BIZ kWh ENTRY'!BR28</f>
        <v>0</v>
      </c>
      <c r="E28" s="66">
        <f>'BIZ kWh ENTRY'!E28+'BIZ kWh ENTRY'!AA28+'BIZ kWh ENTRY'!AW28+'BIZ kWh ENTRY'!BS28</f>
        <v>0</v>
      </c>
      <c r="F28" s="66">
        <f>'BIZ kWh ENTRY'!F28+'BIZ kWh ENTRY'!AB28+'BIZ kWh ENTRY'!AX28+'BIZ kWh ENTRY'!BT28</f>
        <v>0</v>
      </c>
      <c r="G28" s="66">
        <f>'BIZ kWh ENTRY'!G28+'BIZ kWh ENTRY'!AC28+'BIZ kWh ENTRY'!AY28+'BIZ kWh ENTRY'!BU28</f>
        <v>183828</v>
      </c>
      <c r="H28" s="66">
        <f>'BIZ kWh ENTRY'!H28+'BIZ kWh ENTRY'!AD28+'BIZ kWh ENTRY'!AZ28+'BIZ kWh ENTRY'!BV28</f>
        <v>0</v>
      </c>
      <c r="I28" s="66">
        <f>'BIZ kWh ENTRY'!I28+'BIZ kWh ENTRY'!AE28+'BIZ kWh ENTRY'!BA28+'BIZ kWh ENTRY'!BW28</f>
        <v>0</v>
      </c>
      <c r="J28" s="66">
        <f>'BIZ kWh ENTRY'!J28+'BIZ kWh ENTRY'!AF28+'BIZ kWh ENTRY'!BB28+'BIZ kWh ENTRY'!BX28</f>
        <v>0</v>
      </c>
      <c r="K28" s="66">
        <f>'BIZ kWh ENTRY'!K28+'BIZ kWh ENTRY'!AG28+'BIZ kWh ENTRY'!BC28+'BIZ kWh ENTRY'!BY28</f>
        <v>0</v>
      </c>
      <c r="L28" s="66">
        <f>'BIZ kWh ENTRY'!L28+'BIZ kWh ENTRY'!AH28+'BIZ kWh ENTRY'!BD28+'BIZ kWh ENTRY'!BZ28</f>
        <v>0</v>
      </c>
      <c r="M28" s="66">
        <f>'BIZ kWh ENTRY'!M28+'BIZ kWh ENTRY'!AI28+'BIZ kWh ENTRY'!BE28+'BIZ kWh ENTRY'!CA28</f>
        <v>7294.4481794777603</v>
      </c>
      <c r="N28" s="383">
        <f>'BIZ kWh ENTRY'!N28+'BIZ kWh ENTRY'!AJ28+'BIZ kWh ENTRY'!BF28+'BIZ kWh ENTRY'!CB28</f>
        <v>90670.864334827507</v>
      </c>
      <c r="O28" s="383">
        <f>'BIZ kWh ENTRY'!O28+'BIZ kWh ENTRY'!AK28+'BIZ kWh ENTRY'!BG28+'BIZ kWh ENTRY'!CC28</f>
        <v>0</v>
      </c>
      <c r="P28" s="383">
        <f>'BIZ kWh ENTRY'!P28+'BIZ kWh ENTRY'!AL28+'BIZ kWh ENTRY'!BH28+'BIZ kWh ENTRY'!CD28</f>
        <v>0</v>
      </c>
      <c r="Q28" s="383">
        <f>'BIZ kWh ENTRY'!Q28+'BIZ kWh ENTRY'!AM28+'BIZ kWh ENTRY'!BI28+'BIZ kWh ENTRY'!CE28</f>
        <v>0</v>
      </c>
      <c r="R28" s="383">
        <f>'BIZ kWh ENTRY'!R28+'BIZ kWh ENTRY'!AN28+'BIZ kWh ENTRY'!BJ28+'BIZ kWh ENTRY'!CF28</f>
        <v>0</v>
      </c>
      <c r="S28" s="383">
        <f>'BIZ kWh ENTRY'!S28+'BIZ kWh ENTRY'!AO28+'BIZ kWh ENTRY'!BK28+'BIZ kWh ENTRY'!CG28</f>
        <v>0</v>
      </c>
      <c r="T28" s="383">
        <f>'BIZ kWh ENTRY'!T28+'BIZ kWh ENTRY'!AP28+'BIZ kWh ENTRY'!BL28+'BIZ kWh ENTRY'!CH28</f>
        <v>0</v>
      </c>
      <c r="U28" s="441">
        <f t="shared" si="3"/>
        <v>281793.31251430529</v>
      </c>
    </row>
    <row r="29" spans="1:22" ht="15.95" customHeight="1" x14ac:dyDescent="0.25">
      <c r="A29" s="669"/>
      <c r="B29" s="2" t="s">
        <v>48</v>
      </c>
      <c r="C29" s="2">
        <f>'BIZ kWh ENTRY'!C29+'BIZ kWh ENTRY'!Y29+'BIZ kWh ENTRY'!AU29+'BIZ kWh ENTRY'!BQ29</f>
        <v>0</v>
      </c>
      <c r="D29" s="66">
        <f>'BIZ kWh ENTRY'!D29+'BIZ kWh ENTRY'!Z29+'BIZ kWh ENTRY'!AV29+'BIZ kWh ENTRY'!BR29</f>
        <v>0</v>
      </c>
      <c r="E29" s="66">
        <f>'BIZ kWh ENTRY'!E29+'BIZ kWh ENTRY'!AA29+'BIZ kWh ENTRY'!AW29+'BIZ kWh ENTRY'!BS29</f>
        <v>0</v>
      </c>
      <c r="F29" s="66">
        <f>'BIZ kWh ENTRY'!F29+'BIZ kWh ENTRY'!AB29+'BIZ kWh ENTRY'!AX29+'BIZ kWh ENTRY'!BT29</f>
        <v>0</v>
      </c>
      <c r="G29" s="66">
        <f>'BIZ kWh ENTRY'!G29+'BIZ kWh ENTRY'!AC29+'BIZ kWh ENTRY'!AY29+'BIZ kWh ENTRY'!BU29</f>
        <v>164572</v>
      </c>
      <c r="H29" s="66">
        <f>'BIZ kWh ENTRY'!H29+'BIZ kWh ENTRY'!AD29+'BIZ kWh ENTRY'!AZ29+'BIZ kWh ENTRY'!BV29</f>
        <v>0</v>
      </c>
      <c r="I29" s="66">
        <f>'BIZ kWh ENTRY'!I29+'BIZ kWh ENTRY'!AE29+'BIZ kWh ENTRY'!BA29+'BIZ kWh ENTRY'!BW29</f>
        <v>341470</v>
      </c>
      <c r="J29" s="66">
        <f>'BIZ kWh ENTRY'!J29+'BIZ kWh ENTRY'!AF29+'BIZ kWh ENTRY'!BB29+'BIZ kWh ENTRY'!BX29</f>
        <v>0</v>
      </c>
      <c r="K29" s="66">
        <f>'BIZ kWh ENTRY'!K29+'BIZ kWh ENTRY'!AG29+'BIZ kWh ENTRY'!BC29+'BIZ kWh ENTRY'!BY29</f>
        <v>0</v>
      </c>
      <c r="L29" s="66">
        <f>'BIZ kWh ENTRY'!L29+'BIZ kWh ENTRY'!AH29+'BIZ kWh ENTRY'!BD29+'BIZ kWh ENTRY'!BZ29</f>
        <v>207472</v>
      </c>
      <c r="M29" s="66">
        <f>'BIZ kWh ENTRY'!M29+'BIZ kWh ENTRY'!AI29+'BIZ kWh ENTRY'!BE29+'BIZ kWh ENTRY'!CA29</f>
        <v>28312.829918901876</v>
      </c>
      <c r="N29" s="383">
        <f>'BIZ kWh ENTRY'!N29+'BIZ kWh ENTRY'!AJ29+'BIZ kWh ENTRY'!BF29+'BIZ kWh ENTRY'!CB29</f>
        <v>351931.86617381527</v>
      </c>
      <c r="O29" s="383">
        <f>'BIZ kWh ENTRY'!O29+'BIZ kWh ENTRY'!AK29+'BIZ kWh ENTRY'!BG29+'BIZ kWh ENTRY'!CC29</f>
        <v>0</v>
      </c>
      <c r="P29" s="383">
        <f>'BIZ kWh ENTRY'!P29+'BIZ kWh ENTRY'!AL29+'BIZ kWh ENTRY'!BH29+'BIZ kWh ENTRY'!CD29</f>
        <v>0</v>
      </c>
      <c r="Q29" s="383">
        <f>'BIZ kWh ENTRY'!Q29+'BIZ kWh ENTRY'!AM29+'BIZ kWh ENTRY'!BI29+'BIZ kWh ENTRY'!CE29</f>
        <v>0</v>
      </c>
      <c r="R29" s="383">
        <f>'BIZ kWh ENTRY'!R29+'BIZ kWh ENTRY'!AN29+'BIZ kWh ENTRY'!BJ29+'BIZ kWh ENTRY'!CF29</f>
        <v>0</v>
      </c>
      <c r="S29" s="383">
        <f>'BIZ kWh ENTRY'!S29+'BIZ kWh ENTRY'!AO29+'BIZ kWh ENTRY'!BK29+'BIZ kWh ENTRY'!CG29</f>
        <v>0</v>
      </c>
      <c r="T29" s="383">
        <f>'BIZ kWh ENTRY'!T29+'BIZ kWh ENTRY'!AP29+'BIZ kWh ENTRY'!BL29+'BIZ kWh ENTRY'!CH29</f>
        <v>0</v>
      </c>
      <c r="U29" s="441">
        <f t="shared" si="3"/>
        <v>1093758.6960927171</v>
      </c>
    </row>
    <row r="30" spans="1:22" ht="15.95" customHeight="1" x14ac:dyDescent="0.25">
      <c r="A30" s="669"/>
      <c r="B30" s="2" t="s">
        <v>47</v>
      </c>
      <c r="C30" s="2">
        <f>'BIZ kWh ENTRY'!C30+'BIZ kWh ENTRY'!Y30+'BIZ kWh ENTRY'!AU30+'BIZ kWh ENTRY'!BQ30</f>
        <v>0</v>
      </c>
      <c r="D30" s="66">
        <f>'BIZ kWh ENTRY'!D30+'BIZ kWh ENTRY'!Z30+'BIZ kWh ENTRY'!AV30+'BIZ kWh ENTRY'!BR30</f>
        <v>0</v>
      </c>
      <c r="E30" s="66">
        <f>'BIZ kWh ENTRY'!E30+'BIZ kWh ENTRY'!AA30+'BIZ kWh ENTRY'!AW30+'BIZ kWh ENTRY'!BS30</f>
        <v>0</v>
      </c>
      <c r="F30" s="66">
        <f>'BIZ kWh ENTRY'!F30+'BIZ kWh ENTRY'!AB30+'BIZ kWh ENTRY'!AX30+'BIZ kWh ENTRY'!BT30</f>
        <v>38084</v>
      </c>
      <c r="G30" s="66">
        <f>'BIZ kWh ENTRY'!G30+'BIZ kWh ENTRY'!AC30+'BIZ kWh ENTRY'!AY30+'BIZ kWh ENTRY'!BU30</f>
        <v>1456172</v>
      </c>
      <c r="H30" s="66">
        <f>'BIZ kWh ENTRY'!H30+'BIZ kWh ENTRY'!AD30+'BIZ kWh ENTRY'!AZ30+'BIZ kWh ENTRY'!BV30</f>
        <v>0</v>
      </c>
      <c r="I30" s="66">
        <f>'BIZ kWh ENTRY'!I30+'BIZ kWh ENTRY'!AE30+'BIZ kWh ENTRY'!BA30+'BIZ kWh ENTRY'!BW30</f>
        <v>0</v>
      </c>
      <c r="J30" s="66">
        <f>'BIZ kWh ENTRY'!J30+'BIZ kWh ENTRY'!AF30+'BIZ kWh ENTRY'!BB30+'BIZ kWh ENTRY'!BX30</f>
        <v>311586</v>
      </c>
      <c r="K30" s="66">
        <f>'BIZ kWh ENTRY'!K30+'BIZ kWh ENTRY'!AG30+'BIZ kWh ENTRY'!BC30+'BIZ kWh ENTRY'!BY30</f>
        <v>0</v>
      </c>
      <c r="L30" s="66">
        <f>'BIZ kWh ENTRY'!L30+'BIZ kWh ENTRY'!AH30+'BIZ kWh ENTRY'!BD30+'BIZ kWh ENTRY'!BZ30</f>
        <v>0</v>
      </c>
      <c r="M30" s="66">
        <f>'BIZ kWh ENTRY'!M30+'BIZ kWh ENTRY'!AI30+'BIZ kWh ENTRY'!BE30+'BIZ kWh ENTRY'!CA30</f>
        <v>71657.314932026027</v>
      </c>
      <c r="N30" s="383">
        <f>'BIZ kWh ENTRY'!N30+'BIZ kWh ENTRY'!AJ30+'BIZ kWh ENTRY'!BF30+'BIZ kWh ENTRY'!CB30</f>
        <v>890709.00511420239</v>
      </c>
      <c r="O30" s="383">
        <f>'BIZ kWh ENTRY'!O30+'BIZ kWh ENTRY'!AK30+'BIZ kWh ENTRY'!BG30+'BIZ kWh ENTRY'!CC30</f>
        <v>0</v>
      </c>
      <c r="P30" s="383">
        <f>'BIZ kWh ENTRY'!P30+'BIZ kWh ENTRY'!AL30+'BIZ kWh ENTRY'!BH30+'BIZ kWh ENTRY'!CD30</f>
        <v>0</v>
      </c>
      <c r="Q30" s="383">
        <f>'BIZ kWh ENTRY'!Q30+'BIZ kWh ENTRY'!AM30+'BIZ kWh ENTRY'!BI30+'BIZ kWh ENTRY'!CE30</f>
        <v>0</v>
      </c>
      <c r="R30" s="383">
        <f>'BIZ kWh ENTRY'!R30+'BIZ kWh ENTRY'!AN30+'BIZ kWh ENTRY'!BJ30+'BIZ kWh ENTRY'!CF30</f>
        <v>0</v>
      </c>
      <c r="S30" s="383">
        <f>'BIZ kWh ENTRY'!S30+'BIZ kWh ENTRY'!AO30+'BIZ kWh ENTRY'!BK30+'BIZ kWh ENTRY'!CG30</f>
        <v>0</v>
      </c>
      <c r="T30" s="383">
        <f>'BIZ kWh ENTRY'!T30+'BIZ kWh ENTRY'!AP30+'BIZ kWh ENTRY'!BL30+'BIZ kWh ENTRY'!CH30</f>
        <v>0</v>
      </c>
      <c r="U30" s="441">
        <f t="shared" si="3"/>
        <v>2768208.3200462284</v>
      </c>
    </row>
    <row r="31" spans="1:22" ht="15.95" customHeight="1" x14ac:dyDescent="0.25">
      <c r="A31" s="669"/>
      <c r="B31" s="2" t="s">
        <v>46</v>
      </c>
      <c r="C31" s="2">
        <f>'BIZ kWh ENTRY'!C31+'BIZ kWh ENTRY'!Y31+'BIZ kWh ENTRY'!AU31+'BIZ kWh ENTRY'!BQ31</f>
        <v>0</v>
      </c>
      <c r="D31" s="66">
        <f>'BIZ kWh ENTRY'!D31+'BIZ kWh ENTRY'!Z31+'BIZ kWh ENTRY'!AV31+'BIZ kWh ENTRY'!BR31</f>
        <v>0</v>
      </c>
      <c r="E31" s="66">
        <f>'BIZ kWh ENTRY'!E31+'BIZ kWh ENTRY'!AA31+'BIZ kWh ENTRY'!AW31+'BIZ kWh ENTRY'!BS31</f>
        <v>716845</v>
      </c>
      <c r="F31" s="66">
        <f>'BIZ kWh ENTRY'!F31+'BIZ kWh ENTRY'!AB31+'BIZ kWh ENTRY'!AX31+'BIZ kWh ENTRY'!BT31</f>
        <v>0</v>
      </c>
      <c r="G31" s="66">
        <f>'BIZ kWh ENTRY'!G31+'BIZ kWh ENTRY'!AC31+'BIZ kWh ENTRY'!AY31+'BIZ kWh ENTRY'!BU31</f>
        <v>4074</v>
      </c>
      <c r="H31" s="66">
        <f>'BIZ kWh ENTRY'!H31+'BIZ kWh ENTRY'!AD31+'BIZ kWh ENTRY'!AZ31+'BIZ kWh ENTRY'!BV31</f>
        <v>10159</v>
      </c>
      <c r="I31" s="66">
        <f>'BIZ kWh ENTRY'!I31+'BIZ kWh ENTRY'!AE31+'BIZ kWh ENTRY'!BA31+'BIZ kWh ENTRY'!BW31</f>
        <v>1370593</v>
      </c>
      <c r="J31" s="66">
        <f>'BIZ kWh ENTRY'!J31+'BIZ kWh ENTRY'!AF31+'BIZ kWh ENTRY'!BB31+'BIZ kWh ENTRY'!BX31</f>
        <v>0</v>
      </c>
      <c r="K31" s="66">
        <f>'BIZ kWh ENTRY'!K31+'BIZ kWh ENTRY'!AG31+'BIZ kWh ENTRY'!BC31+'BIZ kWh ENTRY'!BY31</f>
        <v>0</v>
      </c>
      <c r="L31" s="66">
        <f>'BIZ kWh ENTRY'!L31+'BIZ kWh ENTRY'!AH31+'BIZ kWh ENTRY'!BD31+'BIZ kWh ENTRY'!BZ31</f>
        <v>0</v>
      </c>
      <c r="M31" s="66">
        <f>'BIZ kWh ENTRY'!M31+'BIZ kWh ENTRY'!AI31+'BIZ kWh ENTRY'!BE31+'BIZ kWh ENTRY'!CA31</f>
        <v>83396.056094888714</v>
      </c>
      <c r="N31" s="383">
        <f>'BIZ kWh ENTRY'!N31+'BIZ kWh ENTRY'!AJ31+'BIZ kWh ENTRY'!BF31+'BIZ kWh ENTRY'!CB31</f>
        <v>1036622.9634084103</v>
      </c>
      <c r="O31" s="383">
        <f>'BIZ kWh ENTRY'!O31+'BIZ kWh ENTRY'!AK31+'BIZ kWh ENTRY'!BG31+'BIZ kWh ENTRY'!CC31</f>
        <v>0</v>
      </c>
      <c r="P31" s="383">
        <f>'BIZ kWh ENTRY'!P31+'BIZ kWh ENTRY'!AL31+'BIZ kWh ENTRY'!BH31+'BIZ kWh ENTRY'!CD31</f>
        <v>0</v>
      </c>
      <c r="Q31" s="383">
        <f>'BIZ kWh ENTRY'!Q31+'BIZ kWh ENTRY'!AM31+'BIZ kWh ENTRY'!BI31+'BIZ kWh ENTRY'!CE31</f>
        <v>0</v>
      </c>
      <c r="R31" s="383">
        <f>'BIZ kWh ENTRY'!R31+'BIZ kWh ENTRY'!AN31+'BIZ kWh ENTRY'!BJ31+'BIZ kWh ENTRY'!CF31</f>
        <v>0</v>
      </c>
      <c r="S31" s="383">
        <f>'BIZ kWh ENTRY'!S31+'BIZ kWh ENTRY'!AO31+'BIZ kWh ENTRY'!BK31+'BIZ kWh ENTRY'!CG31</f>
        <v>0</v>
      </c>
      <c r="T31" s="383">
        <f>'BIZ kWh ENTRY'!T31+'BIZ kWh ENTRY'!AP31+'BIZ kWh ENTRY'!BL31+'BIZ kWh ENTRY'!CH31</f>
        <v>0</v>
      </c>
      <c r="U31" s="441">
        <f t="shared" si="3"/>
        <v>3221690.0195032991</v>
      </c>
    </row>
    <row r="32" spans="1:22" ht="15.95" customHeight="1" thickBot="1" x14ac:dyDescent="0.3">
      <c r="A32" s="670"/>
      <c r="B32" s="2" t="s">
        <v>45</v>
      </c>
      <c r="C32" s="2">
        <f>'BIZ kWh ENTRY'!C32+'BIZ kWh ENTRY'!Y32+'BIZ kWh ENTRY'!AU32+'BIZ kWh ENTRY'!BQ32</f>
        <v>0</v>
      </c>
      <c r="D32" s="66">
        <f>'BIZ kWh ENTRY'!D32+'BIZ kWh ENTRY'!Z32+'BIZ kWh ENTRY'!AV32+'BIZ kWh ENTRY'!BR32</f>
        <v>0</v>
      </c>
      <c r="E32" s="66">
        <f>'BIZ kWh ENTRY'!E32+'BIZ kWh ENTRY'!AA32+'BIZ kWh ENTRY'!AW32+'BIZ kWh ENTRY'!BS32</f>
        <v>0</v>
      </c>
      <c r="F32" s="66">
        <f>'BIZ kWh ENTRY'!F32+'BIZ kWh ENTRY'!AB32+'BIZ kWh ENTRY'!AX32+'BIZ kWh ENTRY'!BT32</f>
        <v>0</v>
      </c>
      <c r="G32" s="66">
        <f>'BIZ kWh ENTRY'!G32+'BIZ kWh ENTRY'!AC32+'BIZ kWh ENTRY'!AY32+'BIZ kWh ENTRY'!BU32</f>
        <v>0</v>
      </c>
      <c r="H32" s="66">
        <f>'BIZ kWh ENTRY'!H32+'BIZ kWh ENTRY'!AD32+'BIZ kWh ENTRY'!AZ32+'BIZ kWh ENTRY'!BV32</f>
        <v>0</v>
      </c>
      <c r="I32" s="66">
        <f>'BIZ kWh ENTRY'!I32+'BIZ kWh ENTRY'!AE32+'BIZ kWh ENTRY'!BA32+'BIZ kWh ENTRY'!BW32</f>
        <v>0</v>
      </c>
      <c r="J32" s="66">
        <f>'BIZ kWh ENTRY'!J32+'BIZ kWh ENTRY'!AF32+'BIZ kWh ENTRY'!BB32+'BIZ kWh ENTRY'!BX32</f>
        <v>0</v>
      </c>
      <c r="K32" s="66">
        <f>'BIZ kWh ENTRY'!K32+'BIZ kWh ENTRY'!AG32+'BIZ kWh ENTRY'!BC32+'BIZ kWh ENTRY'!BY32</f>
        <v>0</v>
      </c>
      <c r="L32" s="66">
        <f>'BIZ kWh ENTRY'!L32+'BIZ kWh ENTRY'!AH32+'BIZ kWh ENTRY'!BD32+'BIZ kWh ENTRY'!BZ32</f>
        <v>0</v>
      </c>
      <c r="M32" s="66">
        <f>'BIZ kWh ENTRY'!M32+'BIZ kWh ENTRY'!AI32+'BIZ kWh ENTRY'!BE32+'BIZ kWh ENTRY'!CA32</f>
        <v>0</v>
      </c>
      <c r="N32" s="383">
        <f>'BIZ kWh ENTRY'!N32+'BIZ kWh ENTRY'!AJ32+'BIZ kWh ENTRY'!BF32+'BIZ kWh ENTRY'!CB32</f>
        <v>0</v>
      </c>
      <c r="O32" s="383">
        <f>'BIZ kWh ENTRY'!O32+'BIZ kWh ENTRY'!AK32+'BIZ kWh ENTRY'!BG32+'BIZ kWh ENTRY'!CC32</f>
        <v>0</v>
      </c>
      <c r="P32" s="383">
        <f>'BIZ kWh ENTRY'!P32+'BIZ kWh ENTRY'!AL32+'BIZ kWh ENTRY'!BH32+'BIZ kWh ENTRY'!CD32</f>
        <v>0</v>
      </c>
      <c r="Q32" s="383">
        <f>'BIZ kWh ENTRY'!Q32+'BIZ kWh ENTRY'!AM32+'BIZ kWh ENTRY'!BI32+'BIZ kWh ENTRY'!CE32</f>
        <v>0</v>
      </c>
      <c r="R32" s="383">
        <f>'BIZ kWh ENTRY'!R32+'BIZ kWh ENTRY'!AN32+'BIZ kWh ENTRY'!BJ32+'BIZ kWh ENTRY'!CF32</f>
        <v>0</v>
      </c>
      <c r="S32" s="383">
        <f>'BIZ kWh ENTRY'!S32+'BIZ kWh ENTRY'!AO32+'BIZ kWh ENTRY'!BK32+'BIZ kWh ENTRY'!CG32</f>
        <v>0</v>
      </c>
      <c r="T32" s="383">
        <f>'BIZ kWh ENTRY'!T32+'BIZ kWh ENTRY'!AP32+'BIZ kWh ENTRY'!BL32+'BIZ kWh ENTRY'!CH32</f>
        <v>0</v>
      </c>
      <c r="U32" s="441">
        <f t="shared" si="3"/>
        <v>0</v>
      </c>
      <c r="V32" s="407">
        <f>SUM(U20:U32)</f>
        <v>30133034.142209787</v>
      </c>
    </row>
    <row r="33" spans="1:22" ht="15.95" customHeight="1" thickBot="1" x14ac:dyDescent="0.4">
      <c r="A33" s="57"/>
      <c r="B33" s="49" t="s">
        <v>41</v>
      </c>
      <c r="C33" s="164">
        <f>SUM(C20:C32)</f>
        <v>0</v>
      </c>
      <c r="D33" s="164">
        <f t="shared" ref="D33:T33" si="4">SUM(D20:D32)</f>
        <v>0</v>
      </c>
      <c r="E33" s="164">
        <f t="shared" si="4"/>
        <v>1615242</v>
      </c>
      <c r="F33" s="164">
        <f t="shared" si="4"/>
        <v>259044</v>
      </c>
      <c r="G33" s="164">
        <f t="shared" si="4"/>
        <v>2652164</v>
      </c>
      <c r="H33" s="164">
        <f t="shared" si="4"/>
        <v>3353722</v>
      </c>
      <c r="I33" s="164">
        <f t="shared" si="4"/>
        <v>5125406</v>
      </c>
      <c r="J33" s="164">
        <f t="shared" si="4"/>
        <v>2747666</v>
      </c>
      <c r="K33" s="164">
        <f t="shared" si="4"/>
        <v>1136154</v>
      </c>
      <c r="L33" s="164">
        <f t="shared" si="4"/>
        <v>2767901</v>
      </c>
      <c r="M33" s="164">
        <f t="shared" si="4"/>
        <v>780018.00000000012</v>
      </c>
      <c r="N33" s="394">
        <f t="shared" si="4"/>
        <v>9695717.1422097869</v>
      </c>
      <c r="O33" s="394">
        <f t="shared" si="4"/>
        <v>0</v>
      </c>
      <c r="P33" s="394">
        <f t="shared" si="4"/>
        <v>0</v>
      </c>
      <c r="Q33" s="394">
        <f t="shared" si="4"/>
        <v>0</v>
      </c>
      <c r="R33" s="394">
        <f t="shared" si="4"/>
        <v>0</v>
      </c>
      <c r="S33" s="394">
        <f t="shared" si="4"/>
        <v>0</v>
      </c>
      <c r="T33" s="394">
        <f t="shared" si="4"/>
        <v>0</v>
      </c>
      <c r="U33" s="442">
        <f t="shared" si="3"/>
        <v>30133034.142209787</v>
      </c>
      <c r="V33" s="396" t="str">
        <f>IF(U33=V32,"ok","ERROR")</f>
        <v>ok</v>
      </c>
    </row>
    <row r="34" spans="1:22" ht="15.6" customHeight="1" thickBot="1" x14ac:dyDescent="0.4">
      <c r="A34" s="57"/>
    </row>
    <row r="35" spans="1:22" ht="15.95" customHeight="1" thickBot="1" x14ac:dyDescent="0.4">
      <c r="A35" s="57"/>
      <c r="B35" s="197" t="s">
        <v>34</v>
      </c>
      <c r="C35" s="493">
        <f>C$3</f>
        <v>45658</v>
      </c>
      <c r="D35" s="493">
        <f t="shared" ref="D35:T35" si="5">D$3</f>
        <v>45689</v>
      </c>
      <c r="E35" s="493">
        <f t="shared" si="5"/>
        <v>45717</v>
      </c>
      <c r="F35" s="493">
        <f t="shared" si="5"/>
        <v>45748</v>
      </c>
      <c r="G35" s="493">
        <f t="shared" si="5"/>
        <v>45778</v>
      </c>
      <c r="H35" s="493">
        <f t="shared" si="5"/>
        <v>45809</v>
      </c>
      <c r="I35" s="493">
        <f t="shared" si="5"/>
        <v>45839</v>
      </c>
      <c r="J35" s="493">
        <f t="shared" si="5"/>
        <v>45870</v>
      </c>
      <c r="K35" s="493">
        <f t="shared" si="5"/>
        <v>45901</v>
      </c>
      <c r="L35" s="493">
        <f t="shared" si="5"/>
        <v>45931</v>
      </c>
      <c r="M35" s="493">
        <f t="shared" si="5"/>
        <v>45962</v>
      </c>
      <c r="N35" s="493">
        <f t="shared" si="5"/>
        <v>45992</v>
      </c>
      <c r="O35" s="493">
        <f t="shared" si="5"/>
        <v>46023</v>
      </c>
      <c r="P35" s="493">
        <f t="shared" si="5"/>
        <v>46054</v>
      </c>
      <c r="Q35" s="493">
        <f t="shared" si="5"/>
        <v>46082</v>
      </c>
      <c r="R35" s="493">
        <f t="shared" si="5"/>
        <v>46113</v>
      </c>
      <c r="S35" s="493">
        <f t="shared" si="5"/>
        <v>46143</v>
      </c>
      <c r="T35" s="493">
        <f t="shared" si="5"/>
        <v>46174</v>
      </c>
      <c r="U35" s="515" t="s">
        <v>32</v>
      </c>
    </row>
    <row r="36" spans="1:22" ht="15.95" customHeight="1" x14ac:dyDescent="0.25">
      <c r="A36" s="691" t="s">
        <v>251</v>
      </c>
      <c r="B36" s="195" t="s">
        <v>57</v>
      </c>
      <c r="C36" s="195">
        <f>'BIZ kWh ENTRY'!C36+'BIZ kWh ENTRY'!Y36+'BIZ kWh ENTRY'!AU36+'BIZ kWh ENTRY'!BQ36</f>
        <v>0</v>
      </c>
      <c r="D36" s="195">
        <f>'BIZ kWh ENTRY'!D36+'BIZ kWh ENTRY'!Z36+'BIZ kWh ENTRY'!AV36+'BIZ kWh ENTRY'!BR36</f>
        <v>0</v>
      </c>
      <c r="E36" s="195">
        <f>'BIZ kWh ENTRY'!E36+'BIZ kWh ENTRY'!AA36+'BIZ kWh ENTRY'!AW36+'BIZ kWh ENTRY'!BS36</f>
        <v>0</v>
      </c>
      <c r="F36" s="195">
        <f>'BIZ kWh ENTRY'!F36+'BIZ kWh ENTRY'!AB36+'BIZ kWh ENTRY'!AX36+'BIZ kWh ENTRY'!BT36</f>
        <v>0</v>
      </c>
      <c r="G36" s="195">
        <f>'BIZ kWh ENTRY'!G36+'BIZ kWh ENTRY'!AC36+'BIZ kWh ENTRY'!AY36+'BIZ kWh ENTRY'!BU36</f>
        <v>0</v>
      </c>
      <c r="H36" s="195">
        <f>'BIZ kWh ENTRY'!H36+'BIZ kWh ENTRY'!AD36+'BIZ kWh ENTRY'!AZ36+'BIZ kWh ENTRY'!BV36</f>
        <v>0</v>
      </c>
      <c r="I36" s="195">
        <f>'BIZ kWh ENTRY'!I36+'BIZ kWh ENTRY'!AE36+'BIZ kWh ENTRY'!BA36+'BIZ kWh ENTRY'!BW36</f>
        <v>0</v>
      </c>
      <c r="J36" s="195">
        <f>'BIZ kWh ENTRY'!J36+'BIZ kWh ENTRY'!AF36+'BIZ kWh ENTRY'!BB36+'BIZ kWh ENTRY'!BX36</f>
        <v>0</v>
      </c>
      <c r="K36" s="195">
        <f>'BIZ kWh ENTRY'!K36+'BIZ kWh ENTRY'!AG36+'BIZ kWh ENTRY'!BC36+'BIZ kWh ENTRY'!BY36</f>
        <v>0</v>
      </c>
      <c r="L36" s="195">
        <f>'BIZ kWh ENTRY'!L36+'BIZ kWh ENTRY'!AH36+'BIZ kWh ENTRY'!BD36+'BIZ kWh ENTRY'!BZ36</f>
        <v>0</v>
      </c>
      <c r="M36" s="195">
        <f>'BIZ kWh ENTRY'!M36+'BIZ kWh ENTRY'!AI36+'BIZ kWh ENTRY'!BE36+'BIZ kWh ENTRY'!CA36</f>
        <v>0</v>
      </c>
      <c r="N36" s="497">
        <f>'BIZ kWh ENTRY'!N36+'BIZ kWh ENTRY'!AJ36+'BIZ kWh ENTRY'!BF36+'BIZ kWh ENTRY'!CB36</f>
        <v>0</v>
      </c>
      <c r="O36" s="497">
        <f>'BIZ kWh ENTRY'!O36+'BIZ kWh ENTRY'!AK36+'BIZ kWh ENTRY'!BG36+'BIZ kWh ENTRY'!CC36</f>
        <v>0</v>
      </c>
      <c r="P36" s="497">
        <f>'BIZ kWh ENTRY'!P36+'BIZ kWh ENTRY'!AL36+'BIZ kWh ENTRY'!BH36+'BIZ kWh ENTRY'!CD36</f>
        <v>0</v>
      </c>
      <c r="Q36" s="497">
        <f>'BIZ kWh ENTRY'!Q36+'BIZ kWh ENTRY'!AM36+'BIZ kWh ENTRY'!BI36+'BIZ kWh ENTRY'!CE36</f>
        <v>0</v>
      </c>
      <c r="R36" s="497">
        <f>'BIZ kWh ENTRY'!R36+'BIZ kWh ENTRY'!AN36+'BIZ kWh ENTRY'!BJ36+'BIZ kWh ENTRY'!CF36</f>
        <v>0</v>
      </c>
      <c r="S36" s="497">
        <f>'BIZ kWh ENTRY'!S36+'BIZ kWh ENTRY'!AO36+'BIZ kWh ENTRY'!BK36+'BIZ kWh ENTRY'!CG36</f>
        <v>0</v>
      </c>
      <c r="T36" s="497">
        <f>'BIZ kWh ENTRY'!T36+'BIZ kWh ENTRY'!AP36+'BIZ kWh ENTRY'!BL36+'BIZ kWh ENTRY'!CH36</f>
        <v>0</v>
      </c>
      <c r="U36" s="498">
        <f t="shared" ref="U36:U49" si="6">SUM(C36:T36)</f>
        <v>0</v>
      </c>
    </row>
    <row r="37" spans="1:22" ht="15.95" customHeight="1" x14ac:dyDescent="0.25">
      <c r="A37" s="692"/>
      <c r="B37" s="120" t="s">
        <v>56</v>
      </c>
      <c r="C37" s="120">
        <f>'BIZ kWh ENTRY'!C37+'BIZ kWh ENTRY'!Y37+'BIZ kWh ENTRY'!AU37+'BIZ kWh ENTRY'!BQ37</f>
        <v>0</v>
      </c>
      <c r="D37" s="120">
        <f>'BIZ kWh ENTRY'!D37+'BIZ kWh ENTRY'!Z37+'BIZ kWh ENTRY'!AV37+'BIZ kWh ENTRY'!BR37</f>
        <v>0</v>
      </c>
      <c r="E37" s="120">
        <f>'BIZ kWh ENTRY'!E37+'BIZ kWh ENTRY'!AA37+'BIZ kWh ENTRY'!AW37+'BIZ kWh ENTRY'!BS37</f>
        <v>0</v>
      </c>
      <c r="F37" s="120">
        <f>'BIZ kWh ENTRY'!F37+'BIZ kWh ENTRY'!AB37+'BIZ kWh ENTRY'!AX37+'BIZ kWh ENTRY'!BT37</f>
        <v>0</v>
      </c>
      <c r="G37" s="120">
        <f>'BIZ kWh ENTRY'!G37+'BIZ kWh ENTRY'!AC37+'BIZ kWh ENTRY'!AY37+'BIZ kWh ENTRY'!BU37</f>
        <v>0</v>
      </c>
      <c r="H37" s="120">
        <f>'BIZ kWh ENTRY'!H37+'BIZ kWh ENTRY'!AD37+'BIZ kWh ENTRY'!AZ37+'BIZ kWh ENTRY'!BV37</f>
        <v>0</v>
      </c>
      <c r="I37" s="120">
        <f>'BIZ kWh ENTRY'!I37+'BIZ kWh ENTRY'!AE37+'BIZ kWh ENTRY'!BA37+'BIZ kWh ENTRY'!BW37</f>
        <v>0</v>
      </c>
      <c r="J37" s="120">
        <f>'BIZ kWh ENTRY'!J37+'BIZ kWh ENTRY'!AF37+'BIZ kWh ENTRY'!BB37+'BIZ kWh ENTRY'!BX37</f>
        <v>0</v>
      </c>
      <c r="K37" s="120">
        <f>'BIZ kWh ENTRY'!K37+'BIZ kWh ENTRY'!AG37+'BIZ kWh ENTRY'!BC37+'BIZ kWh ENTRY'!BY37</f>
        <v>0</v>
      </c>
      <c r="L37" s="120">
        <f>'BIZ kWh ENTRY'!L37+'BIZ kWh ENTRY'!AH37+'BIZ kWh ENTRY'!BD37+'BIZ kWh ENTRY'!BZ37</f>
        <v>0</v>
      </c>
      <c r="M37" s="120">
        <f>'BIZ kWh ENTRY'!M37+'BIZ kWh ENTRY'!AI37+'BIZ kWh ENTRY'!BE37+'BIZ kWh ENTRY'!CA37</f>
        <v>0</v>
      </c>
      <c r="N37" s="500">
        <f>'BIZ kWh ENTRY'!N37+'BIZ kWh ENTRY'!AJ37+'BIZ kWh ENTRY'!BF37+'BIZ kWh ENTRY'!CB37</f>
        <v>0</v>
      </c>
      <c r="O37" s="500">
        <f>'BIZ kWh ENTRY'!O37+'BIZ kWh ENTRY'!AK37+'BIZ kWh ENTRY'!BG37+'BIZ kWh ENTRY'!CC37</f>
        <v>0</v>
      </c>
      <c r="P37" s="500">
        <f>'BIZ kWh ENTRY'!P37+'BIZ kWh ENTRY'!AL37+'BIZ kWh ENTRY'!BH37+'BIZ kWh ENTRY'!CD37</f>
        <v>0</v>
      </c>
      <c r="Q37" s="500">
        <f>'BIZ kWh ENTRY'!Q37+'BIZ kWh ENTRY'!AM37+'BIZ kWh ENTRY'!BI37+'BIZ kWh ENTRY'!CE37</f>
        <v>0</v>
      </c>
      <c r="R37" s="500">
        <f>'BIZ kWh ENTRY'!R37+'BIZ kWh ENTRY'!AN37+'BIZ kWh ENTRY'!BJ37+'BIZ kWh ENTRY'!CF37</f>
        <v>0</v>
      </c>
      <c r="S37" s="500">
        <f>'BIZ kWh ENTRY'!S37+'BIZ kWh ENTRY'!AO37+'BIZ kWh ENTRY'!BK37+'BIZ kWh ENTRY'!CG37</f>
        <v>0</v>
      </c>
      <c r="T37" s="500">
        <f>'BIZ kWh ENTRY'!T37+'BIZ kWh ENTRY'!AP37+'BIZ kWh ENTRY'!BL37+'BIZ kWh ENTRY'!CH37</f>
        <v>0</v>
      </c>
      <c r="U37" s="226">
        <f t="shared" si="6"/>
        <v>0</v>
      </c>
    </row>
    <row r="38" spans="1:22" ht="15.95" customHeight="1" x14ac:dyDescent="0.25">
      <c r="A38" s="692"/>
      <c r="B38" s="120" t="s">
        <v>55</v>
      </c>
      <c r="C38" s="120">
        <f>'BIZ kWh ENTRY'!C38+'BIZ kWh ENTRY'!Y38+'BIZ kWh ENTRY'!AU38+'BIZ kWh ENTRY'!BQ38</f>
        <v>0</v>
      </c>
      <c r="D38" s="120">
        <f>'BIZ kWh ENTRY'!D38+'BIZ kWh ENTRY'!Z38+'BIZ kWh ENTRY'!AV38+'BIZ kWh ENTRY'!BR38</f>
        <v>0</v>
      </c>
      <c r="E38" s="120">
        <f>'BIZ kWh ENTRY'!E38+'BIZ kWh ENTRY'!AA38+'BIZ kWh ENTRY'!AW38+'BIZ kWh ENTRY'!BS38</f>
        <v>0</v>
      </c>
      <c r="F38" s="120">
        <f>'BIZ kWh ENTRY'!F38+'BIZ kWh ENTRY'!AB38+'BIZ kWh ENTRY'!AX38+'BIZ kWh ENTRY'!BT38</f>
        <v>0</v>
      </c>
      <c r="G38" s="120">
        <f>'BIZ kWh ENTRY'!G38+'BIZ kWh ENTRY'!AC38+'BIZ kWh ENTRY'!AY38+'BIZ kWh ENTRY'!BU38</f>
        <v>0</v>
      </c>
      <c r="H38" s="120">
        <f>'BIZ kWh ENTRY'!H38+'BIZ kWh ENTRY'!AD38+'BIZ kWh ENTRY'!AZ38+'BIZ kWh ENTRY'!BV38</f>
        <v>0</v>
      </c>
      <c r="I38" s="120">
        <f>'BIZ kWh ENTRY'!I38+'BIZ kWh ENTRY'!AE38+'BIZ kWh ENTRY'!BA38+'BIZ kWh ENTRY'!BW38</f>
        <v>0</v>
      </c>
      <c r="J38" s="120">
        <f>'BIZ kWh ENTRY'!J38+'BIZ kWh ENTRY'!AF38+'BIZ kWh ENTRY'!BB38+'BIZ kWh ENTRY'!BX38</f>
        <v>0</v>
      </c>
      <c r="K38" s="120">
        <f>'BIZ kWh ENTRY'!K38+'BIZ kWh ENTRY'!AG38+'BIZ kWh ENTRY'!BC38+'BIZ kWh ENTRY'!BY38</f>
        <v>0</v>
      </c>
      <c r="L38" s="120">
        <f>'BIZ kWh ENTRY'!L38+'BIZ kWh ENTRY'!AH38+'BIZ kWh ENTRY'!BD38+'BIZ kWh ENTRY'!BZ38</f>
        <v>0</v>
      </c>
      <c r="M38" s="120">
        <f>'BIZ kWh ENTRY'!M38+'BIZ kWh ENTRY'!AI38+'BIZ kWh ENTRY'!BE38+'BIZ kWh ENTRY'!CA38</f>
        <v>0</v>
      </c>
      <c r="N38" s="500">
        <f>'BIZ kWh ENTRY'!N38+'BIZ kWh ENTRY'!AJ38+'BIZ kWh ENTRY'!BF38+'BIZ kWh ENTRY'!CB38</f>
        <v>0</v>
      </c>
      <c r="O38" s="500">
        <f>'BIZ kWh ENTRY'!O38+'BIZ kWh ENTRY'!AK38+'BIZ kWh ENTRY'!BG38+'BIZ kWh ENTRY'!CC38</f>
        <v>0</v>
      </c>
      <c r="P38" s="500">
        <f>'BIZ kWh ENTRY'!P38+'BIZ kWh ENTRY'!AL38+'BIZ kWh ENTRY'!BH38+'BIZ kWh ENTRY'!CD38</f>
        <v>0</v>
      </c>
      <c r="Q38" s="500">
        <f>'BIZ kWh ENTRY'!Q38+'BIZ kWh ENTRY'!AM38+'BIZ kWh ENTRY'!BI38+'BIZ kWh ENTRY'!CE38</f>
        <v>0</v>
      </c>
      <c r="R38" s="500">
        <f>'BIZ kWh ENTRY'!R38+'BIZ kWh ENTRY'!AN38+'BIZ kWh ENTRY'!BJ38+'BIZ kWh ENTRY'!CF38</f>
        <v>0</v>
      </c>
      <c r="S38" s="500">
        <f>'BIZ kWh ENTRY'!S38+'BIZ kWh ENTRY'!AO38+'BIZ kWh ENTRY'!BK38+'BIZ kWh ENTRY'!CG38</f>
        <v>0</v>
      </c>
      <c r="T38" s="500">
        <f>'BIZ kWh ENTRY'!T38+'BIZ kWh ENTRY'!AP38+'BIZ kWh ENTRY'!BL38+'BIZ kWh ENTRY'!CH38</f>
        <v>0</v>
      </c>
      <c r="U38" s="226">
        <f t="shared" si="6"/>
        <v>0</v>
      </c>
    </row>
    <row r="39" spans="1:22" ht="15.95" customHeight="1" x14ac:dyDescent="0.25">
      <c r="A39" s="692"/>
      <c r="B39" s="120" t="s">
        <v>54</v>
      </c>
      <c r="C39" s="120">
        <f>'BIZ kWh ENTRY'!C39+'BIZ kWh ENTRY'!Y39+'BIZ kWh ENTRY'!AU39+'BIZ kWh ENTRY'!BQ39</f>
        <v>0</v>
      </c>
      <c r="D39" s="120">
        <f>'BIZ kWh ENTRY'!D39+'BIZ kWh ENTRY'!Z39+'BIZ kWh ENTRY'!AV39+'BIZ kWh ENTRY'!BR39</f>
        <v>0</v>
      </c>
      <c r="E39" s="120">
        <f>'BIZ kWh ENTRY'!E39+'BIZ kWh ENTRY'!AA39+'BIZ kWh ENTRY'!AW39+'BIZ kWh ENTRY'!BS39</f>
        <v>0</v>
      </c>
      <c r="F39" s="120">
        <f>'BIZ kWh ENTRY'!F39+'BIZ kWh ENTRY'!AB39+'BIZ kWh ENTRY'!AX39+'BIZ kWh ENTRY'!BT39</f>
        <v>0</v>
      </c>
      <c r="G39" s="120">
        <f>'BIZ kWh ENTRY'!G39+'BIZ kWh ENTRY'!AC39+'BIZ kWh ENTRY'!AY39+'BIZ kWh ENTRY'!BU39</f>
        <v>0</v>
      </c>
      <c r="H39" s="120">
        <f>'BIZ kWh ENTRY'!H39+'BIZ kWh ENTRY'!AD39+'BIZ kWh ENTRY'!AZ39+'BIZ kWh ENTRY'!BV39</f>
        <v>0</v>
      </c>
      <c r="I39" s="120">
        <f>'BIZ kWh ENTRY'!I39+'BIZ kWh ENTRY'!AE39+'BIZ kWh ENTRY'!BA39+'BIZ kWh ENTRY'!BW39</f>
        <v>0</v>
      </c>
      <c r="J39" s="120">
        <f>'BIZ kWh ENTRY'!J39+'BIZ kWh ENTRY'!AF39+'BIZ kWh ENTRY'!BB39+'BIZ kWh ENTRY'!BX39</f>
        <v>0</v>
      </c>
      <c r="K39" s="120">
        <f>'BIZ kWh ENTRY'!K39+'BIZ kWh ENTRY'!AG39+'BIZ kWh ENTRY'!BC39+'BIZ kWh ENTRY'!BY39</f>
        <v>0</v>
      </c>
      <c r="L39" s="120">
        <f>'BIZ kWh ENTRY'!L39+'BIZ kWh ENTRY'!AH39+'BIZ kWh ENTRY'!BD39+'BIZ kWh ENTRY'!BZ39</f>
        <v>0</v>
      </c>
      <c r="M39" s="120">
        <f>'BIZ kWh ENTRY'!M39+'BIZ kWh ENTRY'!AI39+'BIZ kWh ENTRY'!BE39+'BIZ kWh ENTRY'!CA39</f>
        <v>0</v>
      </c>
      <c r="N39" s="500">
        <f>'BIZ kWh ENTRY'!N39+'BIZ kWh ENTRY'!AJ39+'BIZ kWh ENTRY'!BF39+'BIZ kWh ENTRY'!CB39</f>
        <v>0</v>
      </c>
      <c r="O39" s="500">
        <f>'BIZ kWh ENTRY'!O39+'BIZ kWh ENTRY'!AK39+'BIZ kWh ENTRY'!BG39+'BIZ kWh ENTRY'!CC39</f>
        <v>0</v>
      </c>
      <c r="P39" s="500">
        <f>'BIZ kWh ENTRY'!P39+'BIZ kWh ENTRY'!AL39+'BIZ kWh ENTRY'!BH39+'BIZ kWh ENTRY'!CD39</f>
        <v>0</v>
      </c>
      <c r="Q39" s="500">
        <f>'BIZ kWh ENTRY'!Q39+'BIZ kWh ENTRY'!AM39+'BIZ kWh ENTRY'!BI39+'BIZ kWh ENTRY'!CE39</f>
        <v>0</v>
      </c>
      <c r="R39" s="500">
        <f>'BIZ kWh ENTRY'!R39+'BIZ kWh ENTRY'!AN39+'BIZ kWh ENTRY'!BJ39+'BIZ kWh ENTRY'!CF39</f>
        <v>0</v>
      </c>
      <c r="S39" s="500">
        <f>'BIZ kWh ENTRY'!S39+'BIZ kWh ENTRY'!AO39+'BIZ kWh ENTRY'!BK39+'BIZ kWh ENTRY'!CG39</f>
        <v>0</v>
      </c>
      <c r="T39" s="500">
        <f>'BIZ kWh ENTRY'!T39+'BIZ kWh ENTRY'!AP39+'BIZ kWh ENTRY'!BL39+'BIZ kWh ENTRY'!CH39</f>
        <v>0</v>
      </c>
      <c r="U39" s="226">
        <f t="shared" si="6"/>
        <v>0</v>
      </c>
    </row>
    <row r="40" spans="1:22" ht="15.95" customHeight="1" x14ac:dyDescent="0.25">
      <c r="A40" s="692"/>
      <c r="B40" s="120" t="s">
        <v>53</v>
      </c>
      <c r="C40" s="120">
        <f>'BIZ kWh ENTRY'!C40+'BIZ kWh ENTRY'!Y40+'BIZ kWh ENTRY'!AU40+'BIZ kWh ENTRY'!BQ40</f>
        <v>0</v>
      </c>
      <c r="D40" s="120">
        <f>'BIZ kWh ENTRY'!D40+'BIZ kWh ENTRY'!Z40+'BIZ kWh ENTRY'!AV40+'BIZ kWh ENTRY'!BR40</f>
        <v>0</v>
      </c>
      <c r="E40" s="120">
        <f>'BIZ kWh ENTRY'!E40+'BIZ kWh ENTRY'!AA40+'BIZ kWh ENTRY'!AW40+'BIZ kWh ENTRY'!BS40</f>
        <v>0</v>
      </c>
      <c r="F40" s="120">
        <f>'BIZ kWh ENTRY'!F40+'BIZ kWh ENTRY'!AB40+'BIZ kWh ENTRY'!AX40+'BIZ kWh ENTRY'!BT40</f>
        <v>0</v>
      </c>
      <c r="G40" s="120">
        <f>'BIZ kWh ENTRY'!G40+'BIZ kWh ENTRY'!AC40+'BIZ kWh ENTRY'!AY40+'BIZ kWh ENTRY'!BU40</f>
        <v>0</v>
      </c>
      <c r="H40" s="120">
        <f>'BIZ kWh ENTRY'!H40+'BIZ kWh ENTRY'!AD40+'BIZ kWh ENTRY'!AZ40+'BIZ kWh ENTRY'!BV40</f>
        <v>0</v>
      </c>
      <c r="I40" s="120">
        <f>'BIZ kWh ENTRY'!I40+'BIZ kWh ENTRY'!AE40+'BIZ kWh ENTRY'!BA40+'BIZ kWh ENTRY'!BW40</f>
        <v>0</v>
      </c>
      <c r="J40" s="120">
        <f>'BIZ kWh ENTRY'!J40+'BIZ kWh ENTRY'!AF40+'BIZ kWh ENTRY'!BB40+'BIZ kWh ENTRY'!BX40</f>
        <v>0</v>
      </c>
      <c r="K40" s="120">
        <f>'BIZ kWh ENTRY'!K40+'BIZ kWh ENTRY'!AG40+'BIZ kWh ENTRY'!BC40+'BIZ kWh ENTRY'!BY40</f>
        <v>0</v>
      </c>
      <c r="L40" s="120">
        <f>'BIZ kWh ENTRY'!L40+'BIZ kWh ENTRY'!AH40+'BIZ kWh ENTRY'!BD40+'BIZ kWh ENTRY'!BZ40</f>
        <v>0</v>
      </c>
      <c r="M40" s="120">
        <f>'BIZ kWh ENTRY'!M40+'BIZ kWh ENTRY'!AI40+'BIZ kWh ENTRY'!BE40+'BIZ kWh ENTRY'!CA40</f>
        <v>0</v>
      </c>
      <c r="N40" s="500">
        <f>'BIZ kWh ENTRY'!N40+'BIZ kWh ENTRY'!AJ40+'BIZ kWh ENTRY'!BF40+'BIZ kWh ENTRY'!CB40</f>
        <v>0</v>
      </c>
      <c r="O40" s="500">
        <f>'BIZ kWh ENTRY'!O40+'BIZ kWh ENTRY'!AK40+'BIZ kWh ENTRY'!BG40+'BIZ kWh ENTRY'!CC40</f>
        <v>0</v>
      </c>
      <c r="P40" s="500">
        <f>'BIZ kWh ENTRY'!P40+'BIZ kWh ENTRY'!AL40+'BIZ kWh ENTRY'!BH40+'BIZ kWh ENTRY'!CD40</f>
        <v>0</v>
      </c>
      <c r="Q40" s="500">
        <f>'BIZ kWh ENTRY'!Q40+'BIZ kWh ENTRY'!AM40+'BIZ kWh ENTRY'!BI40+'BIZ kWh ENTRY'!CE40</f>
        <v>0</v>
      </c>
      <c r="R40" s="500">
        <f>'BIZ kWh ENTRY'!R40+'BIZ kWh ENTRY'!AN40+'BIZ kWh ENTRY'!BJ40+'BIZ kWh ENTRY'!CF40</f>
        <v>0</v>
      </c>
      <c r="S40" s="500">
        <f>'BIZ kWh ENTRY'!S40+'BIZ kWh ENTRY'!AO40+'BIZ kWh ENTRY'!BK40+'BIZ kWh ENTRY'!CG40</f>
        <v>0</v>
      </c>
      <c r="T40" s="500">
        <f>'BIZ kWh ENTRY'!T40+'BIZ kWh ENTRY'!AP40+'BIZ kWh ENTRY'!BL40+'BIZ kWh ENTRY'!CH40</f>
        <v>0</v>
      </c>
      <c r="U40" s="226">
        <f t="shared" si="6"/>
        <v>0</v>
      </c>
    </row>
    <row r="41" spans="1:22" ht="15.95" customHeight="1" x14ac:dyDescent="0.25">
      <c r="A41" s="692"/>
      <c r="B41" s="120" t="s">
        <v>52</v>
      </c>
      <c r="C41" s="120">
        <f>'BIZ kWh ENTRY'!C41+'BIZ kWh ENTRY'!Y41+'BIZ kWh ENTRY'!AU41+'BIZ kWh ENTRY'!BQ41</f>
        <v>0</v>
      </c>
      <c r="D41" s="120">
        <f>'BIZ kWh ENTRY'!D41+'BIZ kWh ENTRY'!Z41+'BIZ kWh ENTRY'!AV41+'BIZ kWh ENTRY'!BR41</f>
        <v>0</v>
      </c>
      <c r="E41" s="120">
        <f>'BIZ kWh ENTRY'!E41+'BIZ kWh ENTRY'!AA41+'BIZ kWh ENTRY'!AW41+'BIZ kWh ENTRY'!BS41</f>
        <v>0</v>
      </c>
      <c r="F41" s="120">
        <f>'BIZ kWh ENTRY'!F41+'BIZ kWh ENTRY'!AB41+'BIZ kWh ENTRY'!AX41+'BIZ kWh ENTRY'!BT41</f>
        <v>0</v>
      </c>
      <c r="G41" s="120">
        <f>'BIZ kWh ENTRY'!G41+'BIZ kWh ENTRY'!AC41+'BIZ kWh ENTRY'!AY41+'BIZ kWh ENTRY'!BU41</f>
        <v>0</v>
      </c>
      <c r="H41" s="120">
        <f>'BIZ kWh ENTRY'!H41+'BIZ kWh ENTRY'!AD41+'BIZ kWh ENTRY'!AZ41+'BIZ kWh ENTRY'!BV41</f>
        <v>0</v>
      </c>
      <c r="I41" s="120">
        <f>'BIZ kWh ENTRY'!I41+'BIZ kWh ENTRY'!AE41+'BIZ kWh ENTRY'!BA41+'BIZ kWh ENTRY'!BW41</f>
        <v>0</v>
      </c>
      <c r="J41" s="120">
        <f>'BIZ kWh ENTRY'!J41+'BIZ kWh ENTRY'!AF41+'BIZ kWh ENTRY'!BB41+'BIZ kWh ENTRY'!BX41</f>
        <v>0</v>
      </c>
      <c r="K41" s="120">
        <f>'BIZ kWh ENTRY'!K41+'BIZ kWh ENTRY'!AG41+'BIZ kWh ENTRY'!BC41+'BIZ kWh ENTRY'!BY41</f>
        <v>0</v>
      </c>
      <c r="L41" s="120">
        <f>'BIZ kWh ENTRY'!L41+'BIZ kWh ENTRY'!AH41+'BIZ kWh ENTRY'!BD41+'BIZ kWh ENTRY'!BZ41</f>
        <v>0</v>
      </c>
      <c r="M41" s="120">
        <f>'BIZ kWh ENTRY'!M41+'BIZ kWh ENTRY'!AI41+'BIZ kWh ENTRY'!BE41+'BIZ kWh ENTRY'!CA41</f>
        <v>0</v>
      </c>
      <c r="N41" s="500">
        <f>'BIZ kWh ENTRY'!N41+'BIZ kWh ENTRY'!AJ41+'BIZ kWh ENTRY'!BF41+'BIZ kWh ENTRY'!CB41</f>
        <v>0</v>
      </c>
      <c r="O41" s="500">
        <f>'BIZ kWh ENTRY'!O41+'BIZ kWh ENTRY'!AK41+'BIZ kWh ENTRY'!BG41+'BIZ kWh ENTRY'!CC41</f>
        <v>0</v>
      </c>
      <c r="P41" s="500">
        <f>'BIZ kWh ENTRY'!P41+'BIZ kWh ENTRY'!AL41+'BIZ kWh ENTRY'!BH41+'BIZ kWh ENTRY'!CD41</f>
        <v>0</v>
      </c>
      <c r="Q41" s="500">
        <f>'BIZ kWh ENTRY'!Q41+'BIZ kWh ENTRY'!AM41+'BIZ kWh ENTRY'!BI41+'BIZ kWh ENTRY'!CE41</f>
        <v>0</v>
      </c>
      <c r="R41" s="500">
        <f>'BIZ kWh ENTRY'!R41+'BIZ kWh ENTRY'!AN41+'BIZ kWh ENTRY'!BJ41+'BIZ kWh ENTRY'!CF41</f>
        <v>0</v>
      </c>
      <c r="S41" s="500">
        <f>'BIZ kWh ENTRY'!S41+'BIZ kWh ENTRY'!AO41+'BIZ kWh ENTRY'!BK41+'BIZ kWh ENTRY'!CG41</f>
        <v>0</v>
      </c>
      <c r="T41" s="500">
        <f>'BIZ kWh ENTRY'!T41+'BIZ kWh ENTRY'!AP41+'BIZ kWh ENTRY'!BL41+'BIZ kWh ENTRY'!CH41</f>
        <v>0</v>
      </c>
      <c r="U41" s="226">
        <f t="shared" si="6"/>
        <v>0</v>
      </c>
    </row>
    <row r="42" spans="1:22" ht="15.95" customHeight="1" x14ac:dyDescent="0.25">
      <c r="A42" s="692"/>
      <c r="B42" s="120" t="s">
        <v>51</v>
      </c>
      <c r="C42" s="120">
        <f>'BIZ kWh ENTRY'!C42+'BIZ kWh ENTRY'!Y42+'BIZ kWh ENTRY'!AU42+'BIZ kWh ENTRY'!BQ42</f>
        <v>0</v>
      </c>
      <c r="D42" s="120">
        <f>'BIZ kWh ENTRY'!D42+'BIZ kWh ENTRY'!Z42+'BIZ kWh ENTRY'!AV42+'BIZ kWh ENTRY'!BR42</f>
        <v>0</v>
      </c>
      <c r="E42" s="120">
        <f>'BIZ kWh ENTRY'!E42+'BIZ kWh ENTRY'!AA42+'BIZ kWh ENTRY'!AW42+'BIZ kWh ENTRY'!BS42</f>
        <v>0</v>
      </c>
      <c r="F42" s="120">
        <f>'BIZ kWh ENTRY'!F42+'BIZ kWh ENTRY'!AB42+'BIZ kWh ENTRY'!AX42+'BIZ kWh ENTRY'!BT42</f>
        <v>0</v>
      </c>
      <c r="G42" s="120">
        <f>'BIZ kWh ENTRY'!G42+'BIZ kWh ENTRY'!AC42+'BIZ kWh ENTRY'!AY42+'BIZ kWh ENTRY'!BU42</f>
        <v>0</v>
      </c>
      <c r="H42" s="120">
        <f>'BIZ kWh ENTRY'!H42+'BIZ kWh ENTRY'!AD42+'BIZ kWh ENTRY'!AZ42+'BIZ kWh ENTRY'!BV42</f>
        <v>0</v>
      </c>
      <c r="I42" s="120">
        <f>'BIZ kWh ENTRY'!I42+'BIZ kWh ENTRY'!AE42+'BIZ kWh ENTRY'!BA42+'BIZ kWh ENTRY'!BW42</f>
        <v>0</v>
      </c>
      <c r="J42" s="120">
        <f>'BIZ kWh ENTRY'!J42+'BIZ kWh ENTRY'!AF42+'BIZ kWh ENTRY'!BB42+'BIZ kWh ENTRY'!BX42</f>
        <v>0</v>
      </c>
      <c r="K42" s="120">
        <f>'BIZ kWh ENTRY'!K42+'BIZ kWh ENTRY'!AG42+'BIZ kWh ENTRY'!BC42+'BIZ kWh ENTRY'!BY42</f>
        <v>0</v>
      </c>
      <c r="L42" s="120">
        <f>'BIZ kWh ENTRY'!L42+'BIZ kWh ENTRY'!AH42+'BIZ kWh ENTRY'!BD42+'BIZ kWh ENTRY'!BZ42</f>
        <v>0</v>
      </c>
      <c r="M42" s="120">
        <f>'BIZ kWh ENTRY'!M42+'BIZ kWh ENTRY'!AI42+'BIZ kWh ENTRY'!BE42+'BIZ kWh ENTRY'!CA42</f>
        <v>0</v>
      </c>
      <c r="N42" s="500">
        <f>'BIZ kWh ENTRY'!N42+'BIZ kWh ENTRY'!AJ42+'BIZ kWh ENTRY'!BF42+'BIZ kWh ENTRY'!CB42</f>
        <v>0</v>
      </c>
      <c r="O42" s="500">
        <f>'BIZ kWh ENTRY'!O42+'BIZ kWh ENTRY'!AK42+'BIZ kWh ENTRY'!BG42+'BIZ kWh ENTRY'!CC42</f>
        <v>0</v>
      </c>
      <c r="P42" s="500">
        <f>'BIZ kWh ENTRY'!P42+'BIZ kWh ENTRY'!AL42+'BIZ kWh ENTRY'!BH42+'BIZ kWh ENTRY'!CD42</f>
        <v>0</v>
      </c>
      <c r="Q42" s="500">
        <f>'BIZ kWh ENTRY'!Q42+'BIZ kWh ENTRY'!AM42+'BIZ kWh ENTRY'!BI42+'BIZ kWh ENTRY'!CE42</f>
        <v>0</v>
      </c>
      <c r="R42" s="500">
        <f>'BIZ kWh ENTRY'!R42+'BIZ kWh ENTRY'!AN42+'BIZ kWh ENTRY'!BJ42+'BIZ kWh ENTRY'!CF42</f>
        <v>0</v>
      </c>
      <c r="S42" s="500">
        <f>'BIZ kWh ENTRY'!S42+'BIZ kWh ENTRY'!AO42+'BIZ kWh ENTRY'!BK42+'BIZ kWh ENTRY'!CG42</f>
        <v>0</v>
      </c>
      <c r="T42" s="500">
        <f>'BIZ kWh ENTRY'!T42+'BIZ kWh ENTRY'!AP42+'BIZ kWh ENTRY'!BL42+'BIZ kWh ENTRY'!CH42</f>
        <v>0</v>
      </c>
      <c r="U42" s="226">
        <f t="shared" si="6"/>
        <v>0</v>
      </c>
    </row>
    <row r="43" spans="1:22" ht="15.95" customHeight="1" x14ac:dyDescent="0.25">
      <c r="A43" s="692"/>
      <c r="B43" s="120" t="s">
        <v>50</v>
      </c>
      <c r="C43" s="120">
        <f>'BIZ kWh ENTRY'!C43+'BIZ kWh ENTRY'!Y43+'BIZ kWh ENTRY'!AU43+'BIZ kWh ENTRY'!BQ43</f>
        <v>0</v>
      </c>
      <c r="D43" s="120">
        <f>'BIZ kWh ENTRY'!D43+'BIZ kWh ENTRY'!Z43+'BIZ kWh ENTRY'!AV43+'BIZ kWh ENTRY'!BR43</f>
        <v>0</v>
      </c>
      <c r="E43" s="120">
        <f>'BIZ kWh ENTRY'!E43+'BIZ kWh ENTRY'!AA43+'BIZ kWh ENTRY'!AW43+'BIZ kWh ENTRY'!BS43</f>
        <v>0</v>
      </c>
      <c r="F43" s="120">
        <f>'BIZ kWh ENTRY'!F43+'BIZ kWh ENTRY'!AB43+'BIZ kWh ENTRY'!AX43+'BIZ kWh ENTRY'!BT43</f>
        <v>0</v>
      </c>
      <c r="G43" s="120">
        <f>'BIZ kWh ENTRY'!G43+'BIZ kWh ENTRY'!AC43+'BIZ kWh ENTRY'!AY43+'BIZ kWh ENTRY'!BU43</f>
        <v>0</v>
      </c>
      <c r="H43" s="120">
        <f>'BIZ kWh ENTRY'!H43+'BIZ kWh ENTRY'!AD43+'BIZ kWh ENTRY'!AZ43+'BIZ kWh ENTRY'!BV43</f>
        <v>0</v>
      </c>
      <c r="I43" s="120">
        <f>'BIZ kWh ENTRY'!I43+'BIZ kWh ENTRY'!AE43+'BIZ kWh ENTRY'!BA43+'BIZ kWh ENTRY'!BW43</f>
        <v>0</v>
      </c>
      <c r="J43" s="120">
        <f>'BIZ kWh ENTRY'!J43+'BIZ kWh ENTRY'!AF43+'BIZ kWh ENTRY'!BB43+'BIZ kWh ENTRY'!BX43</f>
        <v>0</v>
      </c>
      <c r="K43" s="120">
        <f>'BIZ kWh ENTRY'!K43+'BIZ kWh ENTRY'!AG43+'BIZ kWh ENTRY'!BC43+'BIZ kWh ENTRY'!BY43</f>
        <v>0</v>
      </c>
      <c r="L43" s="120">
        <f>'BIZ kWh ENTRY'!L43+'BIZ kWh ENTRY'!AH43+'BIZ kWh ENTRY'!BD43+'BIZ kWh ENTRY'!BZ43</f>
        <v>0</v>
      </c>
      <c r="M43" s="120">
        <f>'BIZ kWh ENTRY'!M43+'BIZ kWh ENTRY'!AI43+'BIZ kWh ENTRY'!BE43+'BIZ kWh ENTRY'!CA43</f>
        <v>0</v>
      </c>
      <c r="N43" s="500">
        <f>'BIZ kWh ENTRY'!N43+'BIZ kWh ENTRY'!AJ43+'BIZ kWh ENTRY'!BF43+'BIZ kWh ENTRY'!CB43</f>
        <v>0</v>
      </c>
      <c r="O43" s="500">
        <f>'BIZ kWh ENTRY'!O43+'BIZ kWh ENTRY'!AK43+'BIZ kWh ENTRY'!BG43+'BIZ kWh ENTRY'!CC43</f>
        <v>0</v>
      </c>
      <c r="P43" s="500">
        <f>'BIZ kWh ENTRY'!P43+'BIZ kWh ENTRY'!AL43+'BIZ kWh ENTRY'!BH43+'BIZ kWh ENTRY'!CD43</f>
        <v>0</v>
      </c>
      <c r="Q43" s="500">
        <f>'BIZ kWh ENTRY'!Q43+'BIZ kWh ENTRY'!AM43+'BIZ kWh ENTRY'!BI43+'BIZ kWh ENTRY'!CE43</f>
        <v>0</v>
      </c>
      <c r="R43" s="500">
        <f>'BIZ kWh ENTRY'!R43+'BIZ kWh ENTRY'!AN43+'BIZ kWh ENTRY'!BJ43+'BIZ kWh ENTRY'!CF43</f>
        <v>0</v>
      </c>
      <c r="S43" s="500">
        <f>'BIZ kWh ENTRY'!S43+'BIZ kWh ENTRY'!AO43+'BIZ kWh ENTRY'!BK43+'BIZ kWh ENTRY'!CG43</f>
        <v>0</v>
      </c>
      <c r="T43" s="500">
        <f>'BIZ kWh ENTRY'!T43+'BIZ kWh ENTRY'!AP43+'BIZ kWh ENTRY'!BL43+'BIZ kWh ENTRY'!CH43</f>
        <v>0</v>
      </c>
      <c r="U43" s="226">
        <f t="shared" si="6"/>
        <v>0</v>
      </c>
    </row>
    <row r="44" spans="1:22" ht="15.95" customHeight="1" x14ac:dyDescent="0.25">
      <c r="A44" s="692"/>
      <c r="B44" s="120" t="s">
        <v>49</v>
      </c>
      <c r="C44" s="120">
        <f>'BIZ kWh ENTRY'!C44+'BIZ kWh ENTRY'!Y44+'BIZ kWh ENTRY'!AU44+'BIZ kWh ENTRY'!BQ44</f>
        <v>0</v>
      </c>
      <c r="D44" s="120">
        <f>'BIZ kWh ENTRY'!D44+'BIZ kWh ENTRY'!Z44+'BIZ kWh ENTRY'!AV44+'BIZ kWh ENTRY'!BR44</f>
        <v>0</v>
      </c>
      <c r="E44" s="120">
        <f>'BIZ kWh ENTRY'!E44+'BIZ kWh ENTRY'!AA44+'BIZ kWh ENTRY'!AW44+'BIZ kWh ENTRY'!BS44</f>
        <v>0</v>
      </c>
      <c r="F44" s="120">
        <f>'BIZ kWh ENTRY'!F44+'BIZ kWh ENTRY'!AB44+'BIZ kWh ENTRY'!AX44+'BIZ kWh ENTRY'!BT44</f>
        <v>0</v>
      </c>
      <c r="G44" s="120">
        <f>'BIZ kWh ENTRY'!G44+'BIZ kWh ENTRY'!AC44+'BIZ kWh ENTRY'!AY44+'BIZ kWh ENTRY'!BU44</f>
        <v>0</v>
      </c>
      <c r="H44" s="120">
        <f>'BIZ kWh ENTRY'!H44+'BIZ kWh ENTRY'!AD44+'BIZ kWh ENTRY'!AZ44+'BIZ kWh ENTRY'!BV44</f>
        <v>0</v>
      </c>
      <c r="I44" s="120">
        <f>'BIZ kWh ENTRY'!I44+'BIZ kWh ENTRY'!AE44+'BIZ kWh ENTRY'!BA44+'BIZ kWh ENTRY'!BW44</f>
        <v>0</v>
      </c>
      <c r="J44" s="120">
        <f>'BIZ kWh ENTRY'!J44+'BIZ kWh ENTRY'!AF44+'BIZ kWh ENTRY'!BB44+'BIZ kWh ENTRY'!BX44</f>
        <v>0</v>
      </c>
      <c r="K44" s="120">
        <f>'BIZ kWh ENTRY'!K44+'BIZ kWh ENTRY'!AG44+'BIZ kWh ENTRY'!BC44+'BIZ kWh ENTRY'!BY44</f>
        <v>0</v>
      </c>
      <c r="L44" s="120">
        <f>'BIZ kWh ENTRY'!L44+'BIZ kWh ENTRY'!AH44+'BIZ kWh ENTRY'!BD44+'BIZ kWh ENTRY'!BZ44</f>
        <v>0</v>
      </c>
      <c r="M44" s="120">
        <f>'BIZ kWh ENTRY'!M44+'BIZ kWh ENTRY'!AI44+'BIZ kWh ENTRY'!BE44+'BIZ kWh ENTRY'!CA44</f>
        <v>0</v>
      </c>
      <c r="N44" s="500">
        <f>'BIZ kWh ENTRY'!N44+'BIZ kWh ENTRY'!AJ44+'BIZ kWh ENTRY'!BF44+'BIZ kWh ENTRY'!CB44</f>
        <v>0</v>
      </c>
      <c r="O44" s="500">
        <f>'BIZ kWh ENTRY'!O44+'BIZ kWh ENTRY'!AK44+'BIZ kWh ENTRY'!BG44+'BIZ kWh ENTRY'!CC44</f>
        <v>0</v>
      </c>
      <c r="P44" s="500">
        <f>'BIZ kWh ENTRY'!P44+'BIZ kWh ENTRY'!AL44+'BIZ kWh ENTRY'!BH44+'BIZ kWh ENTRY'!CD44</f>
        <v>0</v>
      </c>
      <c r="Q44" s="500">
        <f>'BIZ kWh ENTRY'!Q44+'BIZ kWh ENTRY'!AM44+'BIZ kWh ENTRY'!BI44+'BIZ kWh ENTRY'!CE44</f>
        <v>0</v>
      </c>
      <c r="R44" s="500">
        <f>'BIZ kWh ENTRY'!R44+'BIZ kWh ENTRY'!AN44+'BIZ kWh ENTRY'!BJ44+'BIZ kWh ENTRY'!CF44</f>
        <v>0</v>
      </c>
      <c r="S44" s="500">
        <f>'BIZ kWh ENTRY'!S44+'BIZ kWh ENTRY'!AO44+'BIZ kWh ENTRY'!BK44+'BIZ kWh ENTRY'!CG44</f>
        <v>0</v>
      </c>
      <c r="T44" s="500">
        <f>'BIZ kWh ENTRY'!T44+'BIZ kWh ENTRY'!AP44+'BIZ kWh ENTRY'!BL44+'BIZ kWh ENTRY'!CH44</f>
        <v>0</v>
      </c>
      <c r="U44" s="226">
        <f t="shared" si="6"/>
        <v>0</v>
      </c>
    </row>
    <row r="45" spans="1:22" ht="15.95" customHeight="1" x14ac:dyDescent="0.25">
      <c r="A45" s="692"/>
      <c r="B45" s="120" t="s">
        <v>48</v>
      </c>
      <c r="C45" s="120">
        <f>'BIZ kWh ENTRY'!C45+'BIZ kWh ENTRY'!Y45+'BIZ kWh ENTRY'!AU45+'BIZ kWh ENTRY'!BQ45</f>
        <v>0</v>
      </c>
      <c r="D45" s="120">
        <f>'BIZ kWh ENTRY'!D45+'BIZ kWh ENTRY'!Z45+'BIZ kWh ENTRY'!AV45+'BIZ kWh ENTRY'!BR45</f>
        <v>0</v>
      </c>
      <c r="E45" s="120">
        <f>'BIZ kWh ENTRY'!E45+'BIZ kWh ENTRY'!AA45+'BIZ kWh ENTRY'!AW45+'BIZ kWh ENTRY'!BS45</f>
        <v>0</v>
      </c>
      <c r="F45" s="120">
        <f>'BIZ kWh ENTRY'!F45+'BIZ kWh ENTRY'!AB45+'BIZ kWh ENTRY'!AX45+'BIZ kWh ENTRY'!BT45</f>
        <v>0</v>
      </c>
      <c r="G45" s="120">
        <f>'BIZ kWh ENTRY'!G45+'BIZ kWh ENTRY'!AC45+'BIZ kWh ENTRY'!AY45+'BIZ kWh ENTRY'!BU45</f>
        <v>0</v>
      </c>
      <c r="H45" s="120">
        <f>'BIZ kWh ENTRY'!H45+'BIZ kWh ENTRY'!AD45+'BIZ kWh ENTRY'!AZ45+'BIZ kWh ENTRY'!BV45</f>
        <v>0</v>
      </c>
      <c r="I45" s="120">
        <f>'BIZ kWh ENTRY'!I45+'BIZ kWh ENTRY'!AE45+'BIZ kWh ENTRY'!BA45+'BIZ kWh ENTRY'!BW45</f>
        <v>0</v>
      </c>
      <c r="J45" s="120">
        <f>'BIZ kWh ENTRY'!J45+'BIZ kWh ENTRY'!AF45+'BIZ kWh ENTRY'!BB45+'BIZ kWh ENTRY'!BX45</f>
        <v>0</v>
      </c>
      <c r="K45" s="120">
        <f>'BIZ kWh ENTRY'!K45+'BIZ kWh ENTRY'!AG45+'BIZ kWh ENTRY'!BC45+'BIZ kWh ENTRY'!BY45</f>
        <v>0</v>
      </c>
      <c r="L45" s="120">
        <f>'BIZ kWh ENTRY'!L45+'BIZ kWh ENTRY'!AH45+'BIZ kWh ENTRY'!BD45+'BIZ kWh ENTRY'!BZ45</f>
        <v>0</v>
      </c>
      <c r="M45" s="120">
        <f>'BIZ kWh ENTRY'!M45+'BIZ kWh ENTRY'!AI45+'BIZ kWh ENTRY'!BE45+'BIZ kWh ENTRY'!CA45</f>
        <v>0</v>
      </c>
      <c r="N45" s="500">
        <f>'BIZ kWh ENTRY'!N45+'BIZ kWh ENTRY'!AJ45+'BIZ kWh ENTRY'!BF45+'BIZ kWh ENTRY'!CB45</f>
        <v>0</v>
      </c>
      <c r="O45" s="500">
        <f>'BIZ kWh ENTRY'!O45+'BIZ kWh ENTRY'!AK45+'BIZ kWh ENTRY'!BG45+'BIZ kWh ENTRY'!CC45</f>
        <v>0</v>
      </c>
      <c r="P45" s="500">
        <f>'BIZ kWh ENTRY'!P45+'BIZ kWh ENTRY'!AL45+'BIZ kWh ENTRY'!BH45+'BIZ kWh ENTRY'!CD45</f>
        <v>0</v>
      </c>
      <c r="Q45" s="500">
        <f>'BIZ kWh ENTRY'!Q45+'BIZ kWh ENTRY'!AM45+'BIZ kWh ENTRY'!BI45+'BIZ kWh ENTRY'!CE45</f>
        <v>0</v>
      </c>
      <c r="R45" s="500">
        <f>'BIZ kWh ENTRY'!R45+'BIZ kWh ENTRY'!AN45+'BIZ kWh ENTRY'!BJ45+'BIZ kWh ENTRY'!CF45</f>
        <v>0</v>
      </c>
      <c r="S45" s="500">
        <f>'BIZ kWh ENTRY'!S45+'BIZ kWh ENTRY'!AO45+'BIZ kWh ENTRY'!BK45+'BIZ kWh ENTRY'!CG45</f>
        <v>0</v>
      </c>
      <c r="T45" s="500">
        <f>'BIZ kWh ENTRY'!T45+'BIZ kWh ENTRY'!AP45+'BIZ kWh ENTRY'!BL45+'BIZ kWh ENTRY'!CH45</f>
        <v>0</v>
      </c>
      <c r="U45" s="226">
        <f t="shared" si="6"/>
        <v>0</v>
      </c>
    </row>
    <row r="46" spans="1:22" ht="15.95" customHeight="1" x14ac:dyDescent="0.25">
      <c r="A46" s="692"/>
      <c r="B46" s="120" t="s">
        <v>47</v>
      </c>
      <c r="C46" s="120">
        <f>'BIZ kWh ENTRY'!C46+'BIZ kWh ENTRY'!Y46+'BIZ kWh ENTRY'!AU46+'BIZ kWh ENTRY'!BQ46</f>
        <v>0</v>
      </c>
      <c r="D46" s="120">
        <f>'BIZ kWh ENTRY'!D46+'BIZ kWh ENTRY'!Z46+'BIZ kWh ENTRY'!AV46+'BIZ kWh ENTRY'!BR46</f>
        <v>0</v>
      </c>
      <c r="E46" s="120">
        <f>'BIZ kWh ENTRY'!E46+'BIZ kWh ENTRY'!AA46+'BIZ kWh ENTRY'!AW46+'BIZ kWh ENTRY'!BS46</f>
        <v>0</v>
      </c>
      <c r="F46" s="120">
        <f>'BIZ kWh ENTRY'!F46+'BIZ kWh ENTRY'!AB46+'BIZ kWh ENTRY'!AX46+'BIZ kWh ENTRY'!BT46</f>
        <v>0</v>
      </c>
      <c r="G46" s="120">
        <f>'BIZ kWh ENTRY'!G46+'BIZ kWh ENTRY'!AC46+'BIZ kWh ENTRY'!AY46+'BIZ kWh ENTRY'!BU46</f>
        <v>0</v>
      </c>
      <c r="H46" s="120">
        <f>'BIZ kWh ENTRY'!H46+'BIZ kWh ENTRY'!AD46+'BIZ kWh ENTRY'!AZ46+'BIZ kWh ENTRY'!BV46</f>
        <v>0</v>
      </c>
      <c r="I46" s="120">
        <f>'BIZ kWh ENTRY'!I46+'BIZ kWh ENTRY'!AE46+'BIZ kWh ENTRY'!BA46+'BIZ kWh ENTRY'!BW46</f>
        <v>0</v>
      </c>
      <c r="J46" s="120">
        <f>'BIZ kWh ENTRY'!J46+'BIZ kWh ENTRY'!AF46+'BIZ kWh ENTRY'!BB46+'BIZ kWh ENTRY'!BX46</f>
        <v>0</v>
      </c>
      <c r="K46" s="120">
        <f>'BIZ kWh ENTRY'!K46+'BIZ kWh ENTRY'!AG46+'BIZ kWh ENTRY'!BC46+'BIZ kWh ENTRY'!BY46</f>
        <v>0</v>
      </c>
      <c r="L46" s="120">
        <f>'BIZ kWh ENTRY'!L46+'BIZ kWh ENTRY'!AH46+'BIZ kWh ENTRY'!BD46+'BIZ kWh ENTRY'!BZ46</f>
        <v>0</v>
      </c>
      <c r="M46" s="120">
        <f>'BIZ kWh ENTRY'!M46+'BIZ kWh ENTRY'!AI46+'BIZ kWh ENTRY'!BE46+'BIZ kWh ENTRY'!CA46</f>
        <v>0</v>
      </c>
      <c r="N46" s="500">
        <f>'BIZ kWh ENTRY'!N46+'BIZ kWh ENTRY'!AJ46+'BIZ kWh ENTRY'!BF46+'BIZ kWh ENTRY'!CB46</f>
        <v>0</v>
      </c>
      <c r="O46" s="500">
        <f>'BIZ kWh ENTRY'!O46+'BIZ kWh ENTRY'!AK46+'BIZ kWh ENTRY'!BG46+'BIZ kWh ENTRY'!CC46</f>
        <v>0</v>
      </c>
      <c r="P46" s="500">
        <f>'BIZ kWh ENTRY'!P46+'BIZ kWh ENTRY'!AL46+'BIZ kWh ENTRY'!BH46+'BIZ kWh ENTRY'!CD46</f>
        <v>0</v>
      </c>
      <c r="Q46" s="500">
        <f>'BIZ kWh ENTRY'!Q46+'BIZ kWh ENTRY'!AM46+'BIZ kWh ENTRY'!BI46+'BIZ kWh ENTRY'!CE46</f>
        <v>0</v>
      </c>
      <c r="R46" s="500">
        <f>'BIZ kWh ENTRY'!R46+'BIZ kWh ENTRY'!AN46+'BIZ kWh ENTRY'!BJ46+'BIZ kWh ENTRY'!CF46</f>
        <v>0</v>
      </c>
      <c r="S46" s="500">
        <f>'BIZ kWh ENTRY'!S46+'BIZ kWh ENTRY'!AO46+'BIZ kWh ENTRY'!BK46+'BIZ kWh ENTRY'!CG46</f>
        <v>0</v>
      </c>
      <c r="T46" s="500">
        <f>'BIZ kWh ENTRY'!T46+'BIZ kWh ENTRY'!AP46+'BIZ kWh ENTRY'!BL46+'BIZ kWh ENTRY'!CH46</f>
        <v>0</v>
      </c>
      <c r="U46" s="226">
        <f t="shared" si="6"/>
        <v>0</v>
      </c>
    </row>
    <row r="47" spans="1:22" ht="15.95" customHeight="1" x14ac:dyDescent="0.25">
      <c r="A47" s="692"/>
      <c r="B47" s="120" t="s">
        <v>46</v>
      </c>
      <c r="C47" s="120">
        <f>'BIZ kWh ENTRY'!C47+'BIZ kWh ENTRY'!Y47+'BIZ kWh ENTRY'!AU47+'BIZ kWh ENTRY'!BQ47</f>
        <v>0</v>
      </c>
      <c r="D47" s="120">
        <f>'BIZ kWh ENTRY'!D47+'BIZ kWh ENTRY'!Z47+'BIZ kWh ENTRY'!AV47+'BIZ kWh ENTRY'!BR47</f>
        <v>0</v>
      </c>
      <c r="E47" s="120">
        <f>'BIZ kWh ENTRY'!E47+'BIZ kWh ENTRY'!AA47+'BIZ kWh ENTRY'!AW47+'BIZ kWh ENTRY'!BS47</f>
        <v>0</v>
      </c>
      <c r="F47" s="120">
        <f>'BIZ kWh ENTRY'!F47+'BIZ kWh ENTRY'!AB47+'BIZ kWh ENTRY'!AX47+'BIZ kWh ENTRY'!BT47</f>
        <v>0</v>
      </c>
      <c r="G47" s="120">
        <f>'BIZ kWh ENTRY'!G47+'BIZ kWh ENTRY'!AC47+'BIZ kWh ENTRY'!AY47+'BIZ kWh ENTRY'!BU47</f>
        <v>0</v>
      </c>
      <c r="H47" s="120">
        <f>'BIZ kWh ENTRY'!H47+'BIZ kWh ENTRY'!AD47+'BIZ kWh ENTRY'!AZ47+'BIZ kWh ENTRY'!BV47</f>
        <v>0</v>
      </c>
      <c r="I47" s="120">
        <f>'BIZ kWh ENTRY'!I47+'BIZ kWh ENTRY'!AE47+'BIZ kWh ENTRY'!BA47+'BIZ kWh ENTRY'!BW47</f>
        <v>0</v>
      </c>
      <c r="J47" s="120">
        <f>'BIZ kWh ENTRY'!J47+'BIZ kWh ENTRY'!AF47+'BIZ kWh ENTRY'!BB47+'BIZ kWh ENTRY'!BX47</f>
        <v>0</v>
      </c>
      <c r="K47" s="120">
        <f>'BIZ kWh ENTRY'!K47+'BIZ kWh ENTRY'!AG47+'BIZ kWh ENTRY'!BC47+'BIZ kWh ENTRY'!BY47</f>
        <v>0</v>
      </c>
      <c r="L47" s="120">
        <f>'BIZ kWh ENTRY'!L47+'BIZ kWh ENTRY'!AH47+'BIZ kWh ENTRY'!BD47+'BIZ kWh ENTRY'!BZ47</f>
        <v>0</v>
      </c>
      <c r="M47" s="120">
        <f>'BIZ kWh ENTRY'!M47+'BIZ kWh ENTRY'!AI47+'BIZ kWh ENTRY'!BE47+'BIZ kWh ENTRY'!CA47</f>
        <v>0</v>
      </c>
      <c r="N47" s="500">
        <f>'BIZ kWh ENTRY'!N47+'BIZ kWh ENTRY'!AJ47+'BIZ kWh ENTRY'!BF47+'BIZ kWh ENTRY'!CB47</f>
        <v>0</v>
      </c>
      <c r="O47" s="500">
        <f>'BIZ kWh ENTRY'!O47+'BIZ kWh ENTRY'!AK47+'BIZ kWh ENTRY'!BG47+'BIZ kWh ENTRY'!CC47</f>
        <v>0</v>
      </c>
      <c r="P47" s="500">
        <f>'BIZ kWh ENTRY'!P47+'BIZ kWh ENTRY'!AL47+'BIZ kWh ENTRY'!BH47+'BIZ kWh ENTRY'!CD47</f>
        <v>0</v>
      </c>
      <c r="Q47" s="500">
        <f>'BIZ kWh ENTRY'!Q47+'BIZ kWh ENTRY'!AM47+'BIZ kWh ENTRY'!BI47+'BIZ kWh ENTRY'!CE47</f>
        <v>0</v>
      </c>
      <c r="R47" s="500">
        <f>'BIZ kWh ENTRY'!R47+'BIZ kWh ENTRY'!AN47+'BIZ kWh ENTRY'!BJ47+'BIZ kWh ENTRY'!CF47</f>
        <v>0</v>
      </c>
      <c r="S47" s="500">
        <f>'BIZ kWh ENTRY'!S47+'BIZ kWh ENTRY'!AO47+'BIZ kWh ENTRY'!BK47+'BIZ kWh ENTRY'!CG47</f>
        <v>0</v>
      </c>
      <c r="T47" s="500">
        <f>'BIZ kWh ENTRY'!T47+'BIZ kWh ENTRY'!AP47+'BIZ kWh ENTRY'!BL47+'BIZ kWh ENTRY'!CH47</f>
        <v>0</v>
      </c>
      <c r="U47" s="226">
        <f t="shared" si="6"/>
        <v>0</v>
      </c>
    </row>
    <row r="48" spans="1:22" ht="15.95" customHeight="1" thickBot="1" x14ac:dyDescent="0.3">
      <c r="A48" s="693"/>
      <c r="B48" s="120" t="s">
        <v>45</v>
      </c>
      <c r="C48" s="120">
        <f>'BIZ kWh ENTRY'!C48+'BIZ kWh ENTRY'!Y48+'BIZ kWh ENTRY'!AU48+'BIZ kWh ENTRY'!BQ48</f>
        <v>0</v>
      </c>
      <c r="D48" s="120">
        <f>'BIZ kWh ENTRY'!D48+'BIZ kWh ENTRY'!Z48+'BIZ kWh ENTRY'!AV48+'BIZ kWh ENTRY'!BR48</f>
        <v>0</v>
      </c>
      <c r="E48" s="120">
        <f>'BIZ kWh ENTRY'!E48+'BIZ kWh ENTRY'!AA48+'BIZ kWh ENTRY'!AW48+'BIZ kWh ENTRY'!BS48</f>
        <v>0</v>
      </c>
      <c r="F48" s="120">
        <f>'BIZ kWh ENTRY'!F48+'BIZ kWh ENTRY'!AB48+'BIZ kWh ENTRY'!AX48+'BIZ kWh ENTRY'!BT48</f>
        <v>0</v>
      </c>
      <c r="G48" s="120">
        <f>'BIZ kWh ENTRY'!G48+'BIZ kWh ENTRY'!AC48+'BIZ kWh ENTRY'!AY48+'BIZ kWh ENTRY'!BU48</f>
        <v>0</v>
      </c>
      <c r="H48" s="120">
        <f>'BIZ kWh ENTRY'!H48+'BIZ kWh ENTRY'!AD48+'BIZ kWh ENTRY'!AZ48+'BIZ kWh ENTRY'!BV48</f>
        <v>0</v>
      </c>
      <c r="I48" s="120">
        <f>'BIZ kWh ENTRY'!I48+'BIZ kWh ENTRY'!AE48+'BIZ kWh ENTRY'!BA48+'BIZ kWh ENTRY'!BW48</f>
        <v>0</v>
      </c>
      <c r="J48" s="120">
        <f>'BIZ kWh ENTRY'!J48+'BIZ kWh ENTRY'!AF48+'BIZ kWh ENTRY'!BB48+'BIZ kWh ENTRY'!BX48</f>
        <v>0</v>
      </c>
      <c r="K48" s="120">
        <f>'BIZ kWh ENTRY'!K48+'BIZ kWh ENTRY'!AG48+'BIZ kWh ENTRY'!BC48+'BIZ kWh ENTRY'!BY48</f>
        <v>0</v>
      </c>
      <c r="L48" s="120">
        <f>'BIZ kWh ENTRY'!L48+'BIZ kWh ENTRY'!AH48+'BIZ kWh ENTRY'!BD48+'BIZ kWh ENTRY'!BZ48</f>
        <v>0</v>
      </c>
      <c r="M48" s="120">
        <f>'BIZ kWh ENTRY'!M48+'BIZ kWh ENTRY'!AI48+'BIZ kWh ENTRY'!BE48+'BIZ kWh ENTRY'!CA48</f>
        <v>0</v>
      </c>
      <c r="N48" s="500">
        <f>'BIZ kWh ENTRY'!N48+'BIZ kWh ENTRY'!AJ48+'BIZ kWh ENTRY'!BF48+'BIZ kWh ENTRY'!CB48</f>
        <v>0</v>
      </c>
      <c r="O48" s="500">
        <f>'BIZ kWh ENTRY'!O48+'BIZ kWh ENTRY'!AK48+'BIZ kWh ENTRY'!BG48+'BIZ kWh ENTRY'!CC48</f>
        <v>0</v>
      </c>
      <c r="P48" s="500">
        <f>'BIZ kWh ENTRY'!P48+'BIZ kWh ENTRY'!AL48+'BIZ kWh ENTRY'!BH48+'BIZ kWh ENTRY'!CD48</f>
        <v>0</v>
      </c>
      <c r="Q48" s="500">
        <f>'BIZ kWh ENTRY'!Q48+'BIZ kWh ENTRY'!AM48+'BIZ kWh ENTRY'!BI48+'BIZ kWh ENTRY'!CE48</f>
        <v>0</v>
      </c>
      <c r="R48" s="500">
        <f>'BIZ kWh ENTRY'!R48+'BIZ kWh ENTRY'!AN48+'BIZ kWh ENTRY'!BJ48+'BIZ kWh ENTRY'!CF48</f>
        <v>0</v>
      </c>
      <c r="S48" s="500">
        <f>'BIZ kWh ENTRY'!S48+'BIZ kWh ENTRY'!AO48+'BIZ kWh ENTRY'!BK48+'BIZ kWh ENTRY'!CG48</f>
        <v>0</v>
      </c>
      <c r="T48" s="500">
        <f>'BIZ kWh ENTRY'!T48+'BIZ kWh ENTRY'!AP48+'BIZ kWh ENTRY'!BL48+'BIZ kWh ENTRY'!CH48</f>
        <v>0</v>
      </c>
      <c r="U48" s="226">
        <f t="shared" si="6"/>
        <v>0</v>
      </c>
      <c r="V48" s="407">
        <f>SUM(U36:U48)</f>
        <v>0</v>
      </c>
    </row>
    <row r="49" spans="1:22" ht="15.95" customHeight="1" thickBot="1" x14ac:dyDescent="0.3">
      <c r="A49" s="56"/>
      <c r="B49" s="198" t="s">
        <v>41</v>
      </c>
      <c r="C49" s="199">
        <f>SUM(C36:C48)</f>
        <v>0</v>
      </c>
      <c r="D49" s="199">
        <f t="shared" ref="D49:T49" si="7">SUM(D36:D48)</f>
        <v>0</v>
      </c>
      <c r="E49" s="199">
        <f t="shared" si="7"/>
        <v>0</v>
      </c>
      <c r="F49" s="199">
        <f t="shared" si="7"/>
        <v>0</v>
      </c>
      <c r="G49" s="199">
        <f t="shared" si="7"/>
        <v>0</v>
      </c>
      <c r="H49" s="199">
        <f t="shared" si="7"/>
        <v>0</v>
      </c>
      <c r="I49" s="199">
        <f t="shared" si="7"/>
        <v>0</v>
      </c>
      <c r="J49" s="199">
        <f t="shared" si="7"/>
        <v>0</v>
      </c>
      <c r="K49" s="199">
        <f t="shared" si="7"/>
        <v>0</v>
      </c>
      <c r="L49" s="199">
        <f t="shared" si="7"/>
        <v>0</v>
      </c>
      <c r="M49" s="199">
        <f t="shared" si="7"/>
        <v>0</v>
      </c>
      <c r="N49" s="199">
        <f t="shared" si="7"/>
        <v>0</v>
      </c>
      <c r="O49" s="199">
        <f t="shared" si="7"/>
        <v>0</v>
      </c>
      <c r="P49" s="199">
        <f t="shared" si="7"/>
        <v>0</v>
      </c>
      <c r="Q49" s="199">
        <f t="shared" si="7"/>
        <v>0</v>
      </c>
      <c r="R49" s="199">
        <f t="shared" si="7"/>
        <v>0</v>
      </c>
      <c r="S49" s="199">
        <f t="shared" si="7"/>
        <v>0</v>
      </c>
      <c r="T49" s="199">
        <f t="shared" si="7"/>
        <v>0</v>
      </c>
      <c r="U49" s="516">
        <f t="shared" si="6"/>
        <v>0</v>
      </c>
      <c r="V49" s="396" t="str">
        <f>IF(U49=V48,"ok","ERROR")</f>
        <v>ok</v>
      </c>
    </row>
    <row r="50" spans="1:22" ht="15.95" customHeight="1" thickBot="1" x14ac:dyDescent="0.3">
      <c r="A50" s="56"/>
    </row>
    <row r="51" spans="1:22" ht="15.95" customHeight="1" thickBot="1" x14ac:dyDescent="0.3">
      <c r="A51" s="56"/>
      <c r="B51" s="193" t="s">
        <v>34</v>
      </c>
      <c r="C51" s="375">
        <f>C$3</f>
        <v>45658</v>
      </c>
      <c r="D51" s="375">
        <f t="shared" ref="D51:T51" si="8">D$3</f>
        <v>45689</v>
      </c>
      <c r="E51" s="375">
        <f t="shared" si="8"/>
        <v>45717</v>
      </c>
      <c r="F51" s="375">
        <f t="shared" si="8"/>
        <v>45748</v>
      </c>
      <c r="G51" s="375">
        <f t="shared" si="8"/>
        <v>45778</v>
      </c>
      <c r="H51" s="375">
        <f t="shared" si="8"/>
        <v>45809</v>
      </c>
      <c r="I51" s="375">
        <f t="shared" si="8"/>
        <v>45839</v>
      </c>
      <c r="J51" s="375">
        <f t="shared" si="8"/>
        <v>45870</v>
      </c>
      <c r="K51" s="375">
        <f t="shared" si="8"/>
        <v>45901</v>
      </c>
      <c r="L51" s="375">
        <f t="shared" si="8"/>
        <v>45931</v>
      </c>
      <c r="M51" s="375">
        <f t="shared" si="8"/>
        <v>45962</v>
      </c>
      <c r="N51" s="376">
        <f t="shared" si="8"/>
        <v>45992</v>
      </c>
      <c r="O51" s="376">
        <f t="shared" si="8"/>
        <v>46023</v>
      </c>
      <c r="P51" s="376">
        <f t="shared" si="8"/>
        <v>46054</v>
      </c>
      <c r="Q51" s="376">
        <f t="shared" si="8"/>
        <v>46082</v>
      </c>
      <c r="R51" s="376">
        <f t="shared" si="8"/>
        <v>46113</v>
      </c>
      <c r="S51" s="376">
        <f t="shared" si="8"/>
        <v>46143</v>
      </c>
      <c r="T51" s="376">
        <f t="shared" si="8"/>
        <v>46174</v>
      </c>
      <c r="U51" s="439" t="s">
        <v>32</v>
      </c>
    </row>
    <row r="52" spans="1:22" ht="15.95" customHeight="1" x14ac:dyDescent="0.25">
      <c r="A52" s="659" t="s">
        <v>252</v>
      </c>
      <c r="B52" s="53" t="s">
        <v>57</v>
      </c>
      <c r="C52" s="53">
        <f>'BIZ kWh ENTRY'!C52+'BIZ kWh ENTRY'!Y52+'BIZ kWh ENTRY'!AU52+'BIZ kWh ENTRY'!BQ52</f>
        <v>0</v>
      </c>
      <c r="D52" s="194">
        <f>'BIZ kWh ENTRY'!D52+'BIZ kWh ENTRY'!Z52+'BIZ kWh ENTRY'!AV52+'BIZ kWh ENTRY'!BR52</f>
        <v>0</v>
      </c>
      <c r="E52" s="194">
        <f>'BIZ kWh ENTRY'!E52+'BIZ kWh ENTRY'!AA52+'BIZ kWh ENTRY'!AW52+'BIZ kWh ENTRY'!BS52</f>
        <v>0</v>
      </c>
      <c r="F52" s="194">
        <f>'BIZ kWh ENTRY'!F52+'BIZ kWh ENTRY'!AB52+'BIZ kWh ENTRY'!AX52+'BIZ kWh ENTRY'!BT52</f>
        <v>0</v>
      </c>
      <c r="G52" s="194">
        <f>'BIZ kWh ENTRY'!G52+'BIZ kWh ENTRY'!AC52+'BIZ kWh ENTRY'!AY52+'BIZ kWh ENTRY'!BU52</f>
        <v>0</v>
      </c>
      <c r="H52" s="194">
        <f>'BIZ kWh ENTRY'!H52+'BIZ kWh ENTRY'!AD52+'BIZ kWh ENTRY'!AZ52+'BIZ kWh ENTRY'!BV52</f>
        <v>0</v>
      </c>
      <c r="I52" s="194">
        <f>'BIZ kWh ENTRY'!I52+'BIZ kWh ENTRY'!AE52+'BIZ kWh ENTRY'!BA52+'BIZ kWh ENTRY'!BW52</f>
        <v>0</v>
      </c>
      <c r="J52" s="194">
        <f>'BIZ kWh ENTRY'!J52+'BIZ kWh ENTRY'!AF52+'BIZ kWh ENTRY'!BB52+'BIZ kWh ENTRY'!BX52</f>
        <v>0</v>
      </c>
      <c r="K52" s="194">
        <f>'BIZ kWh ENTRY'!K52+'BIZ kWh ENTRY'!AG52+'BIZ kWh ENTRY'!BC52+'BIZ kWh ENTRY'!BY52</f>
        <v>0</v>
      </c>
      <c r="L52" s="194">
        <f>'BIZ kWh ENTRY'!L52+'BIZ kWh ENTRY'!AH52+'BIZ kWh ENTRY'!BD52+'BIZ kWh ENTRY'!BZ52</f>
        <v>0</v>
      </c>
      <c r="M52" s="194">
        <f>'BIZ kWh ENTRY'!M52+'BIZ kWh ENTRY'!AI52+'BIZ kWh ENTRY'!BE52+'BIZ kWh ENTRY'!CA52</f>
        <v>0</v>
      </c>
      <c r="N52" s="380">
        <f>'BIZ kWh ENTRY'!N52+'BIZ kWh ENTRY'!AJ52+'BIZ kWh ENTRY'!BF52+'BIZ kWh ENTRY'!CB52</f>
        <v>0</v>
      </c>
      <c r="O52" s="380">
        <f>'BIZ kWh ENTRY'!O52+'BIZ kWh ENTRY'!AK52+'BIZ kWh ENTRY'!BG52+'BIZ kWh ENTRY'!CC52</f>
        <v>0</v>
      </c>
      <c r="P52" s="380">
        <f>'BIZ kWh ENTRY'!P52+'BIZ kWh ENTRY'!AL52+'BIZ kWh ENTRY'!BH52+'BIZ kWh ENTRY'!CD52</f>
        <v>0</v>
      </c>
      <c r="Q52" s="380">
        <f>'BIZ kWh ENTRY'!Q52+'BIZ kWh ENTRY'!AM52+'BIZ kWh ENTRY'!BI52+'BIZ kWh ENTRY'!CE52</f>
        <v>0</v>
      </c>
      <c r="R52" s="380">
        <f>'BIZ kWh ENTRY'!R52+'BIZ kWh ENTRY'!AN52+'BIZ kWh ENTRY'!BJ52+'BIZ kWh ENTRY'!CF52</f>
        <v>0</v>
      </c>
      <c r="S52" s="380">
        <f>'BIZ kWh ENTRY'!S52+'BIZ kWh ENTRY'!AO52+'BIZ kWh ENTRY'!BK52+'BIZ kWh ENTRY'!CG52</f>
        <v>0</v>
      </c>
      <c r="T52" s="380">
        <f>'BIZ kWh ENTRY'!T52+'BIZ kWh ENTRY'!AP52+'BIZ kWh ENTRY'!BL52+'BIZ kWh ENTRY'!CH52</f>
        <v>0</v>
      </c>
      <c r="U52" s="440">
        <f t="shared" ref="U52:U65" si="9">SUM(C52:T52)</f>
        <v>0</v>
      </c>
    </row>
    <row r="53" spans="1:22" ht="15.95" customHeight="1" x14ac:dyDescent="0.25">
      <c r="A53" s="660"/>
      <c r="B53" s="2" t="s">
        <v>56</v>
      </c>
      <c r="C53" s="2">
        <f>'BIZ kWh ENTRY'!C53+'BIZ kWh ENTRY'!Y53+'BIZ kWh ENTRY'!AU53+'BIZ kWh ENTRY'!BQ53</f>
        <v>0</v>
      </c>
      <c r="D53" s="66">
        <f>'BIZ kWh ENTRY'!D53+'BIZ kWh ENTRY'!Z53+'BIZ kWh ENTRY'!AV53+'BIZ kWh ENTRY'!BR53</f>
        <v>0</v>
      </c>
      <c r="E53" s="66">
        <f>'BIZ kWh ENTRY'!E53+'BIZ kWh ENTRY'!AA53+'BIZ kWh ENTRY'!AW53+'BIZ kWh ENTRY'!BS53</f>
        <v>0</v>
      </c>
      <c r="F53" s="66">
        <f>'BIZ kWh ENTRY'!F53+'BIZ kWh ENTRY'!AB53+'BIZ kWh ENTRY'!AX53+'BIZ kWh ENTRY'!BT53</f>
        <v>0</v>
      </c>
      <c r="G53" s="66">
        <f>'BIZ kWh ENTRY'!G53+'BIZ kWh ENTRY'!AC53+'BIZ kWh ENTRY'!AY53+'BIZ kWh ENTRY'!BU53</f>
        <v>0</v>
      </c>
      <c r="H53" s="66">
        <f>'BIZ kWh ENTRY'!H53+'BIZ kWh ENTRY'!AD53+'BIZ kWh ENTRY'!AZ53+'BIZ kWh ENTRY'!BV53</f>
        <v>0</v>
      </c>
      <c r="I53" s="66">
        <f>'BIZ kWh ENTRY'!I53+'BIZ kWh ENTRY'!AE53+'BIZ kWh ENTRY'!BA53+'BIZ kWh ENTRY'!BW53</f>
        <v>0</v>
      </c>
      <c r="J53" s="66">
        <f>'BIZ kWh ENTRY'!J53+'BIZ kWh ENTRY'!AF53+'BIZ kWh ENTRY'!BB53+'BIZ kWh ENTRY'!BX53</f>
        <v>0</v>
      </c>
      <c r="K53" s="66">
        <f>'BIZ kWh ENTRY'!K53+'BIZ kWh ENTRY'!AG53+'BIZ kWh ENTRY'!BC53+'BIZ kWh ENTRY'!BY53</f>
        <v>0</v>
      </c>
      <c r="L53" s="66">
        <f>'BIZ kWh ENTRY'!L53+'BIZ kWh ENTRY'!AH53+'BIZ kWh ENTRY'!BD53+'BIZ kWh ENTRY'!BZ53</f>
        <v>0</v>
      </c>
      <c r="M53" s="66">
        <f>'BIZ kWh ENTRY'!M53+'BIZ kWh ENTRY'!AI53+'BIZ kWh ENTRY'!BE53+'BIZ kWh ENTRY'!CA53</f>
        <v>0</v>
      </c>
      <c r="N53" s="383">
        <f>'BIZ kWh ENTRY'!N53+'BIZ kWh ENTRY'!AJ53+'BIZ kWh ENTRY'!BF53+'BIZ kWh ENTRY'!CB53</f>
        <v>0</v>
      </c>
      <c r="O53" s="383">
        <f>'BIZ kWh ENTRY'!O53+'BIZ kWh ENTRY'!AK53+'BIZ kWh ENTRY'!BG53+'BIZ kWh ENTRY'!CC53</f>
        <v>0</v>
      </c>
      <c r="P53" s="383">
        <f>'BIZ kWh ENTRY'!P53+'BIZ kWh ENTRY'!AL53+'BIZ kWh ENTRY'!BH53+'BIZ kWh ENTRY'!CD53</f>
        <v>0</v>
      </c>
      <c r="Q53" s="383">
        <f>'BIZ kWh ENTRY'!Q53+'BIZ kWh ENTRY'!AM53+'BIZ kWh ENTRY'!BI53+'BIZ kWh ENTRY'!CE53</f>
        <v>0</v>
      </c>
      <c r="R53" s="383">
        <f>'BIZ kWh ENTRY'!R53+'BIZ kWh ENTRY'!AN53+'BIZ kWh ENTRY'!BJ53+'BIZ kWh ENTRY'!CF53</f>
        <v>0</v>
      </c>
      <c r="S53" s="383">
        <f>'BIZ kWh ENTRY'!S53+'BIZ kWh ENTRY'!AO53+'BIZ kWh ENTRY'!BK53+'BIZ kWh ENTRY'!CG53</f>
        <v>0</v>
      </c>
      <c r="T53" s="383">
        <f>'BIZ kWh ENTRY'!T53+'BIZ kWh ENTRY'!AP53+'BIZ kWh ENTRY'!BL53+'BIZ kWh ENTRY'!CH53</f>
        <v>0</v>
      </c>
      <c r="U53" s="441">
        <f t="shared" si="9"/>
        <v>0</v>
      </c>
    </row>
    <row r="54" spans="1:22" ht="15.95" customHeight="1" x14ac:dyDescent="0.25">
      <c r="A54" s="660"/>
      <c r="B54" s="2" t="s">
        <v>55</v>
      </c>
      <c r="C54" s="2">
        <f>'BIZ kWh ENTRY'!C54+'BIZ kWh ENTRY'!Y54+'BIZ kWh ENTRY'!AU54+'BIZ kWh ENTRY'!BQ54</f>
        <v>0</v>
      </c>
      <c r="D54" s="66">
        <f>'BIZ kWh ENTRY'!D54+'BIZ kWh ENTRY'!Z54+'BIZ kWh ENTRY'!AV54+'BIZ kWh ENTRY'!BR54</f>
        <v>0</v>
      </c>
      <c r="E54" s="66">
        <f>'BIZ kWh ENTRY'!E54+'BIZ kWh ENTRY'!AA54+'BIZ kWh ENTRY'!AW54+'BIZ kWh ENTRY'!BS54</f>
        <v>0</v>
      </c>
      <c r="F54" s="66">
        <f>'BIZ kWh ENTRY'!F54+'BIZ kWh ENTRY'!AB54+'BIZ kWh ENTRY'!AX54+'BIZ kWh ENTRY'!BT54</f>
        <v>0</v>
      </c>
      <c r="G54" s="66">
        <f>'BIZ kWh ENTRY'!G54+'BIZ kWh ENTRY'!AC54+'BIZ kWh ENTRY'!AY54+'BIZ kWh ENTRY'!BU54</f>
        <v>0</v>
      </c>
      <c r="H54" s="66">
        <f>'BIZ kWh ENTRY'!H54+'BIZ kWh ENTRY'!AD54+'BIZ kWh ENTRY'!AZ54+'BIZ kWh ENTRY'!BV54</f>
        <v>0</v>
      </c>
      <c r="I54" s="66">
        <f>'BIZ kWh ENTRY'!I54+'BIZ kWh ENTRY'!AE54+'BIZ kWh ENTRY'!BA54+'BIZ kWh ENTRY'!BW54</f>
        <v>0</v>
      </c>
      <c r="J54" s="66">
        <f>'BIZ kWh ENTRY'!J54+'BIZ kWh ENTRY'!AF54+'BIZ kWh ENTRY'!BB54+'BIZ kWh ENTRY'!BX54</f>
        <v>0</v>
      </c>
      <c r="K54" s="66">
        <f>'BIZ kWh ENTRY'!K54+'BIZ kWh ENTRY'!AG54+'BIZ kWh ENTRY'!BC54+'BIZ kWh ENTRY'!BY54</f>
        <v>0</v>
      </c>
      <c r="L54" s="66">
        <f>'BIZ kWh ENTRY'!L54+'BIZ kWh ENTRY'!AH54+'BIZ kWh ENTRY'!BD54+'BIZ kWh ENTRY'!BZ54</f>
        <v>0</v>
      </c>
      <c r="M54" s="66">
        <f>'BIZ kWh ENTRY'!M54+'BIZ kWh ENTRY'!AI54+'BIZ kWh ENTRY'!BE54+'BIZ kWh ENTRY'!CA54</f>
        <v>0</v>
      </c>
      <c r="N54" s="383">
        <f>'BIZ kWh ENTRY'!N54+'BIZ kWh ENTRY'!AJ54+'BIZ kWh ENTRY'!BF54+'BIZ kWh ENTRY'!CB54</f>
        <v>0</v>
      </c>
      <c r="O54" s="383">
        <f>'BIZ kWh ENTRY'!O54+'BIZ kWh ENTRY'!AK54+'BIZ kWh ENTRY'!BG54+'BIZ kWh ENTRY'!CC54</f>
        <v>0</v>
      </c>
      <c r="P54" s="383">
        <f>'BIZ kWh ENTRY'!P54+'BIZ kWh ENTRY'!AL54+'BIZ kWh ENTRY'!BH54+'BIZ kWh ENTRY'!CD54</f>
        <v>0</v>
      </c>
      <c r="Q54" s="383">
        <f>'BIZ kWh ENTRY'!Q54+'BIZ kWh ENTRY'!AM54+'BIZ kWh ENTRY'!BI54+'BIZ kWh ENTRY'!CE54</f>
        <v>0</v>
      </c>
      <c r="R54" s="383">
        <f>'BIZ kWh ENTRY'!R54+'BIZ kWh ENTRY'!AN54+'BIZ kWh ENTRY'!BJ54+'BIZ kWh ENTRY'!CF54</f>
        <v>0</v>
      </c>
      <c r="S54" s="383">
        <f>'BIZ kWh ENTRY'!S54+'BIZ kWh ENTRY'!AO54+'BIZ kWh ENTRY'!BK54+'BIZ kWh ENTRY'!CG54</f>
        <v>0</v>
      </c>
      <c r="T54" s="383">
        <f>'BIZ kWh ENTRY'!T54+'BIZ kWh ENTRY'!AP54+'BIZ kWh ENTRY'!BL54+'BIZ kWh ENTRY'!CH54</f>
        <v>0</v>
      </c>
      <c r="U54" s="441">
        <f t="shared" si="9"/>
        <v>0</v>
      </c>
    </row>
    <row r="55" spans="1:22" ht="15.95" customHeight="1" x14ac:dyDescent="0.25">
      <c r="A55" s="660"/>
      <c r="B55" s="2" t="s">
        <v>54</v>
      </c>
      <c r="C55" s="2">
        <f>'BIZ kWh ENTRY'!C55+'BIZ kWh ENTRY'!Y55+'BIZ kWh ENTRY'!AU55+'BIZ kWh ENTRY'!BQ55</f>
        <v>0</v>
      </c>
      <c r="D55" s="66">
        <f>'BIZ kWh ENTRY'!D55+'BIZ kWh ENTRY'!Z55+'BIZ kWh ENTRY'!AV55+'BIZ kWh ENTRY'!BR55</f>
        <v>0</v>
      </c>
      <c r="E55" s="66">
        <f>'BIZ kWh ENTRY'!E55+'BIZ kWh ENTRY'!AA55+'BIZ kWh ENTRY'!AW55+'BIZ kWh ENTRY'!BS55</f>
        <v>0</v>
      </c>
      <c r="F55" s="66">
        <f>'BIZ kWh ENTRY'!F55+'BIZ kWh ENTRY'!AB55+'BIZ kWh ENTRY'!AX55+'BIZ kWh ENTRY'!BT55</f>
        <v>0</v>
      </c>
      <c r="G55" s="66">
        <f>'BIZ kWh ENTRY'!G55+'BIZ kWh ENTRY'!AC55+'BIZ kWh ENTRY'!AY55+'BIZ kWh ENTRY'!BU55</f>
        <v>0</v>
      </c>
      <c r="H55" s="66">
        <f>'BIZ kWh ENTRY'!H55+'BIZ kWh ENTRY'!AD55+'BIZ kWh ENTRY'!AZ55+'BIZ kWh ENTRY'!BV55</f>
        <v>0</v>
      </c>
      <c r="I55" s="66">
        <f>'BIZ kWh ENTRY'!I55+'BIZ kWh ENTRY'!AE55+'BIZ kWh ENTRY'!BA55+'BIZ kWh ENTRY'!BW55</f>
        <v>0</v>
      </c>
      <c r="J55" s="66">
        <f>'BIZ kWh ENTRY'!J55+'BIZ kWh ENTRY'!AF55+'BIZ kWh ENTRY'!BB55+'BIZ kWh ENTRY'!BX55</f>
        <v>10742.04</v>
      </c>
      <c r="K55" s="66">
        <f>'BIZ kWh ENTRY'!K55+'BIZ kWh ENTRY'!AG55+'BIZ kWh ENTRY'!BC55+'BIZ kWh ENTRY'!BY55</f>
        <v>0</v>
      </c>
      <c r="L55" s="66">
        <f>'BIZ kWh ENTRY'!L55+'BIZ kWh ENTRY'!AH55+'BIZ kWh ENTRY'!BD55+'BIZ kWh ENTRY'!BZ55</f>
        <v>0</v>
      </c>
      <c r="M55" s="66">
        <f>'BIZ kWh ENTRY'!M55+'BIZ kWh ENTRY'!AI55+'BIZ kWh ENTRY'!BE55+'BIZ kWh ENTRY'!CA55</f>
        <v>0</v>
      </c>
      <c r="N55" s="383">
        <f>'BIZ kWh ENTRY'!N55+'BIZ kWh ENTRY'!AJ55+'BIZ kWh ENTRY'!BF55+'BIZ kWh ENTRY'!CB55</f>
        <v>0</v>
      </c>
      <c r="O55" s="383">
        <f>'BIZ kWh ENTRY'!O55+'BIZ kWh ENTRY'!AK55+'BIZ kWh ENTRY'!BG55+'BIZ kWh ENTRY'!CC55</f>
        <v>0</v>
      </c>
      <c r="P55" s="383">
        <f>'BIZ kWh ENTRY'!P55+'BIZ kWh ENTRY'!AL55+'BIZ kWh ENTRY'!BH55+'BIZ kWh ENTRY'!CD55</f>
        <v>0</v>
      </c>
      <c r="Q55" s="383">
        <f>'BIZ kWh ENTRY'!Q55+'BIZ kWh ENTRY'!AM55+'BIZ kWh ENTRY'!BI55+'BIZ kWh ENTRY'!CE55</f>
        <v>0</v>
      </c>
      <c r="R55" s="383">
        <f>'BIZ kWh ENTRY'!R55+'BIZ kWh ENTRY'!AN55+'BIZ kWh ENTRY'!BJ55+'BIZ kWh ENTRY'!CF55</f>
        <v>0</v>
      </c>
      <c r="S55" s="383">
        <f>'BIZ kWh ENTRY'!S55+'BIZ kWh ENTRY'!AO55+'BIZ kWh ENTRY'!BK55+'BIZ kWh ENTRY'!CG55</f>
        <v>0</v>
      </c>
      <c r="T55" s="383">
        <f>'BIZ kWh ENTRY'!T55+'BIZ kWh ENTRY'!AP55+'BIZ kWh ENTRY'!BL55+'BIZ kWh ENTRY'!CH55</f>
        <v>0</v>
      </c>
      <c r="U55" s="441">
        <f t="shared" si="9"/>
        <v>10742.04</v>
      </c>
    </row>
    <row r="56" spans="1:22" ht="15.95" customHeight="1" x14ac:dyDescent="0.25">
      <c r="A56" s="660"/>
      <c r="B56" s="2" t="s">
        <v>53</v>
      </c>
      <c r="C56" s="2">
        <f>'BIZ kWh ENTRY'!C56+'BIZ kWh ENTRY'!Y56+'BIZ kWh ENTRY'!AU56+'BIZ kWh ENTRY'!BQ56</f>
        <v>0</v>
      </c>
      <c r="D56" s="66">
        <f>'BIZ kWh ENTRY'!D56+'BIZ kWh ENTRY'!Z56+'BIZ kWh ENTRY'!AV56+'BIZ kWh ENTRY'!BR56</f>
        <v>0</v>
      </c>
      <c r="E56" s="66">
        <f>'BIZ kWh ENTRY'!E56+'BIZ kWh ENTRY'!AA56+'BIZ kWh ENTRY'!AW56+'BIZ kWh ENTRY'!BS56</f>
        <v>0</v>
      </c>
      <c r="F56" s="66">
        <f>'BIZ kWh ENTRY'!F56+'BIZ kWh ENTRY'!AB56+'BIZ kWh ENTRY'!AX56+'BIZ kWh ENTRY'!BT56</f>
        <v>0</v>
      </c>
      <c r="G56" s="66">
        <f>'BIZ kWh ENTRY'!G56+'BIZ kWh ENTRY'!AC56+'BIZ kWh ENTRY'!AY56+'BIZ kWh ENTRY'!BU56</f>
        <v>0</v>
      </c>
      <c r="H56" s="66">
        <f>'BIZ kWh ENTRY'!H56+'BIZ kWh ENTRY'!AD56+'BIZ kWh ENTRY'!AZ56+'BIZ kWh ENTRY'!BV56</f>
        <v>0</v>
      </c>
      <c r="I56" s="66">
        <f>'BIZ kWh ENTRY'!I56+'BIZ kWh ENTRY'!AE56+'BIZ kWh ENTRY'!BA56+'BIZ kWh ENTRY'!BW56</f>
        <v>0</v>
      </c>
      <c r="J56" s="66">
        <f>'BIZ kWh ENTRY'!J56+'BIZ kWh ENTRY'!AF56+'BIZ kWh ENTRY'!BB56+'BIZ kWh ENTRY'!BX56</f>
        <v>0</v>
      </c>
      <c r="K56" s="66">
        <f>'BIZ kWh ENTRY'!K56+'BIZ kWh ENTRY'!AG56+'BIZ kWh ENTRY'!BC56+'BIZ kWh ENTRY'!BY56</f>
        <v>0</v>
      </c>
      <c r="L56" s="66">
        <f>'BIZ kWh ENTRY'!L56+'BIZ kWh ENTRY'!AH56+'BIZ kWh ENTRY'!BD56+'BIZ kWh ENTRY'!BZ56</f>
        <v>0</v>
      </c>
      <c r="M56" s="66">
        <f>'BIZ kWh ENTRY'!M56+'BIZ kWh ENTRY'!AI56+'BIZ kWh ENTRY'!BE56+'BIZ kWh ENTRY'!CA56</f>
        <v>0</v>
      </c>
      <c r="N56" s="383">
        <f>'BIZ kWh ENTRY'!N56+'BIZ kWh ENTRY'!AJ56+'BIZ kWh ENTRY'!BF56+'BIZ kWh ENTRY'!CB56</f>
        <v>0</v>
      </c>
      <c r="O56" s="383">
        <f>'BIZ kWh ENTRY'!O56+'BIZ kWh ENTRY'!AK56+'BIZ kWh ENTRY'!BG56+'BIZ kWh ENTRY'!CC56</f>
        <v>0</v>
      </c>
      <c r="P56" s="383">
        <f>'BIZ kWh ENTRY'!P56+'BIZ kWh ENTRY'!AL56+'BIZ kWh ENTRY'!BH56+'BIZ kWh ENTRY'!CD56</f>
        <v>0</v>
      </c>
      <c r="Q56" s="383">
        <f>'BIZ kWh ENTRY'!Q56+'BIZ kWh ENTRY'!AM56+'BIZ kWh ENTRY'!BI56+'BIZ kWh ENTRY'!CE56</f>
        <v>0</v>
      </c>
      <c r="R56" s="383">
        <f>'BIZ kWh ENTRY'!R56+'BIZ kWh ENTRY'!AN56+'BIZ kWh ENTRY'!BJ56+'BIZ kWh ENTRY'!CF56</f>
        <v>0</v>
      </c>
      <c r="S56" s="383">
        <f>'BIZ kWh ENTRY'!S56+'BIZ kWh ENTRY'!AO56+'BIZ kWh ENTRY'!BK56+'BIZ kWh ENTRY'!CG56</f>
        <v>0</v>
      </c>
      <c r="T56" s="383">
        <f>'BIZ kWh ENTRY'!T56+'BIZ kWh ENTRY'!AP56+'BIZ kWh ENTRY'!BL56+'BIZ kWh ENTRY'!CH56</f>
        <v>0</v>
      </c>
      <c r="U56" s="441">
        <f t="shared" si="9"/>
        <v>0</v>
      </c>
    </row>
    <row r="57" spans="1:22" ht="15.95" customHeight="1" x14ac:dyDescent="0.25">
      <c r="A57" s="660"/>
      <c r="B57" s="2" t="s">
        <v>52</v>
      </c>
      <c r="C57" s="2">
        <f>'BIZ kWh ENTRY'!C57+'BIZ kWh ENTRY'!Y57+'BIZ kWh ENTRY'!AU57+'BIZ kWh ENTRY'!BQ57</f>
        <v>0</v>
      </c>
      <c r="D57" s="66">
        <f>'BIZ kWh ENTRY'!D57+'BIZ kWh ENTRY'!Z57+'BIZ kWh ENTRY'!AV57+'BIZ kWh ENTRY'!BR57</f>
        <v>0</v>
      </c>
      <c r="E57" s="66">
        <f>'BIZ kWh ENTRY'!E57+'BIZ kWh ENTRY'!AA57+'BIZ kWh ENTRY'!AW57+'BIZ kWh ENTRY'!BS57</f>
        <v>0</v>
      </c>
      <c r="F57" s="66">
        <f>'BIZ kWh ENTRY'!F57+'BIZ kWh ENTRY'!AB57+'BIZ kWh ENTRY'!AX57+'BIZ kWh ENTRY'!BT57</f>
        <v>0</v>
      </c>
      <c r="G57" s="66">
        <f>'BIZ kWh ENTRY'!G57+'BIZ kWh ENTRY'!AC57+'BIZ kWh ENTRY'!AY57+'BIZ kWh ENTRY'!BU57</f>
        <v>0</v>
      </c>
      <c r="H57" s="66">
        <f>'BIZ kWh ENTRY'!H57+'BIZ kWh ENTRY'!AD57+'BIZ kWh ENTRY'!AZ57+'BIZ kWh ENTRY'!BV57</f>
        <v>0</v>
      </c>
      <c r="I57" s="66">
        <f>'BIZ kWh ENTRY'!I57+'BIZ kWh ENTRY'!AE57+'BIZ kWh ENTRY'!BA57+'BIZ kWh ENTRY'!BW57</f>
        <v>0</v>
      </c>
      <c r="J57" s="66">
        <f>'BIZ kWh ENTRY'!J57+'BIZ kWh ENTRY'!AF57+'BIZ kWh ENTRY'!BB57+'BIZ kWh ENTRY'!BX57</f>
        <v>44923.59</v>
      </c>
      <c r="K57" s="66">
        <f>'BIZ kWh ENTRY'!K57+'BIZ kWh ENTRY'!AG57+'BIZ kWh ENTRY'!BC57+'BIZ kWh ENTRY'!BY57</f>
        <v>0</v>
      </c>
      <c r="L57" s="66">
        <f>'BIZ kWh ENTRY'!L57+'BIZ kWh ENTRY'!AH57+'BIZ kWh ENTRY'!BD57+'BIZ kWh ENTRY'!BZ57</f>
        <v>0</v>
      </c>
      <c r="M57" s="66">
        <f>'BIZ kWh ENTRY'!M57+'BIZ kWh ENTRY'!AI57+'BIZ kWh ENTRY'!BE57+'BIZ kWh ENTRY'!CA57</f>
        <v>0</v>
      </c>
      <c r="N57" s="383">
        <f>'BIZ kWh ENTRY'!N57+'BIZ kWh ENTRY'!AJ57+'BIZ kWh ENTRY'!BF57+'BIZ kWh ENTRY'!CB57</f>
        <v>0</v>
      </c>
      <c r="O57" s="383">
        <f>'BIZ kWh ENTRY'!O57+'BIZ kWh ENTRY'!AK57+'BIZ kWh ENTRY'!BG57+'BIZ kWh ENTRY'!CC57</f>
        <v>0</v>
      </c>
      <c r="P57" s="383">
        <f>'BIZ kWh ENTRY'!P57+'BIZ kWh ENTRY'!AL57+'BIZ kWh ENTRY'!BH57+'BIZ kWh ENTRY'!CD57</f>
        <v>0</v>
      </c>
      <c r="Q57" s="383">
        <f>'BIZ kWh ENTRY'!Q57+'BIZ kWh ENTRY'!AM57+'BIZ kWh ENTRY'!BI57+'BIZ kWh ENTRY'!CE57</f>
        <v>0</v>
      </c>
      <c r="R57" s="383">
        <f>'BIZ kWh ENTRY'!R57+'BIZ kWh ENTRY'!AN57+'BIZ kWh ENTRY'!BJ57+'BIZ kWh ENTRY'!CF57</f>
        <v>0</v>
      </c>
      <c r="S57" s="383">
        <f>'BIZ kWh ENTRY'!S57+'BIZ kWh ENTRY'!AO57+'BIZ kWh ENTRY'!BK57+'BIZ kWh ENTRY'!CG57</f>
        <v>0</v>
      </c>
      <c r="T57" s="383">
        <f>'BIZ kWh ENTRY'!T57+'BIZ kWh ENTRY'!AP57+'BIZ kWh ENTRY'!BL57+'BIZ kWh ENTRY'!CH57</f>
        <v>0</v>
      </c>
      <c r="U57" s="441">
        <f t="shared" si="9"/>
        <v>44923.59</v>
      </c>
    </row>
    <row r="58" spans="1:22" ht="15.95" customHeight="1" x14ac:dyDescent="0.25">
      <c r="A58" s="660"/>
      <c r="B58" s="2" t="s">
        <v>51</v>
      </c>
      <c r="C58" s="2">
        <f>'BIZ kWh ENTRY'!C58+'BIZ kWh ENTRY'!Y58+'BIZ kWh ENTRY'!AU58+'BIZ kWh ENTRY'!BQ58</f>
        <v>0</v>
      </c>
      <c r="D58" s="66">
        <f>'BIZ kWh ENTRY'!D58+'BIZ kWh ENTRY'!Z58+'BIZ kWh ENTRY'!AV58+'BIZ kWh ENTRY'!BR58</f>
        <v>0</v>
      </c>
      <c r="E58" s="66">
        <f>'BIZ kWh ENTRY'!E58+'BIZ kWh ENTRY'!AA58+'BIZ kWh ENTRY'!AW58+'BIZ kWh ENTRY'!BS58</f>
        <v>0</v>
      </c>
      <c r="F58" s="66">
        <f>'BIZ kWh ENTRY'!F58+'BIZ kWh ENTRY'!AB58+'BIZ kWh ENTRY'!AX58+'BIZ kWh ENTRY'!BT58</f>
        <v>0</v>
      </c>
      <c r="G58" s="66">
        <f>'BIZ kWh ENTRY'!G58+'BIZ kWh ENTRY'!AC58+'BIZ kWh ENTRY'!AY58+'BIZ kWh ENTRY'!BU58</f>
        <v>0</v>
      </c>
      <c r="H58" s="66">
        <f>'BIZ kWh ENTRY'!H58+'BIZ kWh ENTRY'!AD58+'BIZ kWh ENTRY'!AZ58+'BIZ kWh ENTRY'!BV58</f>
        <v>0</v>
      </c>
      <c r="I58" s="66">
        <f>'BIZ kWh ENTRY'!I58+'BIZ kWh ENTRY'!AE58+'BIZ kWh ENTRY'!BA58+'BIZ kWh ENTRY'!BW58</f>
        <v>0</v>
      </c>
      <c r="J58" s="66">
        <f>'BIZ kWh ENTRY'!J58+'BIZ kWh ENTRY'!AF58+'BIZ kWh ENTRY'!BB58+'BIZ kWh ENTRY'!BX58</f>
        <v>5211.8100000000004</v>
      </c>
      <c r="K58" s="66">
        <f>'BIZ kWh ENTRY'!K58+'BIZ kWh ENTRY'!AG58+'BIZ kWh ENTRY'!BC58+'BIZ kWh ENTRY'!BY58</f>
        <v>0</v>
      </c>
      <c r="L58" s="66">
        <f>'BIZ kWh ENTRY'!L58+'BIZ kWh ENTRY'!AH58+'BIZ kWh ENTRY'!BD58+'BIZ kWh ENTRY'!BZ58</f>
        <v>0</v>
      </c>
      <c r="M58" s="66">
        <f>'BIZ kWh ENTRY'!M58+'BIZ kWh ENTRY'!AI58+'BIZ kWh ENTRY'!BE58+'BIZ kWh ENTRY'!CA58</f>
        <v>0</v>
      </c>
      <c r="N58" s="383">
        <f>'BIZ kWh ENTRY'!N58+'BIZ kWh ENTRY'!AJ58+'BIZ kWh ENTRY'!BF58+'BIZ kWh ENTRY'!CB58</f>
        <v>0</v>
      </c>
      <c r="O58" s="383">
        <f>'BIZ kWh ENTRY'!O58+'BIZ kWh ENTRY'!AK58+'BIZ kWh ENTRY'!BG58+'BIZ kWh ENTRY'!CC58</f>
        <v>0</v>
      </c>
      <c r="P58" s="383">
        <f>'BIZ kWh ENTRY'!P58+'BIZ kWh ENTRY'!AL58+'BIZ kWh ENTRY'!BH58+'BIZ kWh ENTRY'!CD58</f>
        <v>0</v>
      </c>
      <c r="Q58" s="383">
        <f>'BIZ kWh ENTRY'!Q58+'BIZ kWh ENTRY'!AM58+'BIZ kWh ENTRY'!BI58+'BIZ kWh ENTRY'!CE58</f>
        <v>0</v>
      </c>
      <c r="R58" s="383">
        <f>'BIZ kWh ENTRY'!R58+'BIZ kWh ENTRY'!AN58+'BIZ kWh ENTRY'!BJ58+'BIZ kWh ENTRY'!CF58</f>
        <v>0</v>
      </c>
      <c r="S58" s="383">
        <f>'BIZ kWh ENTRY'!S58+'BIZ kWh ENTRY'!AO58+'BIZ kWh ENTRY'!BK58+'BIZ kWh ENTRY'!CG58</f>
        <v>0</v>
      </c>
      <c r="T58" s="383">
        <f>'BIZ kWh ENTRY'!T58+'BIZ kWh ENTRY'!AP58+'BIZ kWh ENTRY'!BL58+'BIZ kWh ENTRY'!CH58</f>
        <v>0</v>
      </c>
      <c r="U58" s="441">
        <f t="shared" si="9"/>
        <v>5211.8100000000004</v>
      </c>
    </row>
    <row r="59" spans="1:22" ht="15.95" customHeight="1" x14ac:dyDescent="0.25">
      <c r="A59" s="660"/>
      <c r="B59" s="2" t="s">
        <v>50</v>
      </c>
      <c r="C59" s="2">
        <f>'BIZ kWh ENTRY'!C59+'BIZ kWh ENTRY'!Y59+'BIZ kWh ENTRY'!AU59+'BIZ kWh ENTRY'!BQ59</f>
        <v>0</v>
      </c>
      <c r="D59" s="66">
        <f>'BIZ kWh ENTRY'!D59+'BIZ kWh ENTRY'!Z59+'BIZ kWh ENTRY'!AV59+'BIZ kWh ENTRY'!BR59</f>
        <v>0</v>
      </c>
      <c r="E59" s="66">
        <f>'BIZ kWh ENTRY'!E59+'BIZ kWh ENTRY'!AA59+'BIZ kWh ENTRY'!AW59+'BIZ kWh ENTRY'!BS59</f>
        <v>0</v>
      </c>
      <c r="F59" s="66">
        <f>'BIZ kWh ENTRY'!F59+'BIZ kWh ENTRY'!AB59+'BIZ kWh ENTRY'!AX59+'BIZ kWh ENTRY'!BT59</f>
        <v>29098.97</v>
      </c>
      <c r="G59" s="66">
        <f>'BIZ kWh ENTRY'!G59+'BIZ kWh ENTRY'!AC59+'BIZ kWh ENTRY'!AY59+'BIZ kWh ENTRY'!BU59</f>
        <v>0</v>
      </c>
      <c r="H59" s="66">
        <f>'BIZ kWh ENTRY'!H59+'BIZ kWh ENTRY'!AD59+'BIZ kWh ENTRY'!AZ59+'BIZ kWh ENTRY'!BV59</f>
        <v>0</v>
      </c>
      <c r="I59" s="66">
        <f>'BIZ kWh ENTRY'!I59+'BIZ kWh ENTRY'!AE59+'BIZ kWh ENTRY'!BA59+'BIZ kWh ENTRY'!BW59</f>
        <v>0</v>
      </c>
      <c r="J59" s="66">
        <f>'BIZ kWh ENTRY'!J59+'BIZ kWh ENTRY'!AF59+'BIZ kWh ENTRY'!BB59+'BIZ kWh ENTRY'!BX59</f>
        <v>0</v>
      </c>
      <c r="K59" s="66">
        <f>'BIZ kWh ENTRY'!K59+'BIZ kWh ENTRY'!AG59+'BIZ kWh ENTRY'!BC59+'BIZ kWh ENTRY'!BY59</f>
        <v>0</v>
      </c>
      <c r="L59" s="66">
        <f>'BIZ kWh ENTRY'!L59+'BIZ kWh ENTRY'!AH59+'BIZ kWh ENTRY'!BD59+'BIZ kWh ENTRY'!BZ59</f>
        <v>0</v>
      </c>
      <c r="M59" s="66">
        <f>'BIZ kWh ENTRY'!M59+'BIZ kWh ENTRY'!AI59+'BIZ kWh ENTRY'!BE59+'BIZ kWh ENTRY'!CA59</f>
        <v>0</v>
      </c>
      <c r="N59" s="383">
        <f>'BIZ kWh ENTRY'!N59+'BIZ kWh ENTRY'!AJ59+'BIZ kWh ENTRY'!BF59+'BIZ kWh ENTRY'!CB59</f>
        <v>0</v>
      </c>
      <c r="O59" s="383">
        <f>'BIZ kWh ENTRY'!O59+'BIZ kWh ENTRY'!AK59+'BIZ kWh ENTRY'!BG59+'BIZ kWh ENTRY'!CC59</f>
        <v>0</v>
      </c>
      <c r="P59" s="383">
        <f>'BIZ kWh ENTRY'!P59+'BIZ kWh ENTRY'!AL59+'BIZ kWh ENTRY'!BH59+'BIZ kWh ENTRY'!CD59</f>
        <v>0</v>
      </c>
      <c r="Q59" s="383">
        <f>'BIZ kWh ENTRY'!Q59+'BIZ kWh ENTRY'!AM59+'BIZ kWh ENTRY'!BI59+'BIZ kWh ENTRY'!CE59</f>
        <v>0</v>
      </c>
      <c r="R59" s="383">
        <f>'BIZ kWh ENTRY'!R59+'BIZ kWh ENTRY'!AN59+'BIZ kWh ENTRY'!BJ59+'BIZ kWh ENTRY'!CF59</f>
        <v>0</v>
      </c>
      <c r="S59" s="383">
        <f>'BIZ kWh ENTRY'!S59+'BIZ kWh ENTRY'!AO59+'BIZ kWh ENTRY'!BK59+'BIZ kWh ENTRY'!CG59</f>
        <v>0</v>
      </c>
      <c r="T59" s="383">
        <f>'BIZ kWh ENTRY'!T59+'BIZ kWh ENTRY'!AP59+'BIZ kWh ENTRY'!BL59+'BIZ kWh ENTRY'!CH59</f>
        <v>0</v>
      </c>
      <c r="U59" s="441">
        <f t="shared" si="9"/>
        <v>29098.97</v>
      </c>
    </row>
    <row r="60" spans="1:22" ht="15.95" customHeight="1" x14ac:dyDescent="0.25">
      <c r="A60" s="660"/>
      <c r="B60" s="2" t="s">
        <v>49</v>
      </c>
      <c r="C60" s="2">
        <f>'BIZ kWh ENTRY'!C60+'BIZ kWh ENTRY'!Y60+'BIZ kWh ENTRY'!AU60+'BIZ kWh ENTRY'!BQ60</f>
        <v>0</v>
      </c>
      <c r="D60" s="66">
        <f>'BIZ kWh ENTRY'!D60+'BIZ kWh ENTRY'!Z60+'BIZ kWh ENTRY'!AV60+'BIZ kWh ENTRY'!BR60</f>
        <v>0</v>
      </c>
      <c r="E60" s="66">
        <f>'BIZ kWh ENTRY'!E60+'BIZ kWh ENTRY'!AA60+'BIZ kWh ENTRY'!AW60+'BIZ kWh ENTRY'!BS60</f>
        <v>0</v>
      </c>
      <c r="F60" s="66">
        <f>'BIZ kWh ENTRY'!F60+'BIZ kWh ENTRY'!AB60+'BIZ kWh ENTRY'!AX60+'BIZ kWh ENTRY'!BT60</f>
        <v>0</v>
      </c>
      <c r="G60" s="66">
        <f>'BIZ kWh ENTRY'!G60+'BIZ kWh ENTRY'!AC60+'BIZ kWh ENTRY'!AY60+'BIZ kWh ENTRY'!BU60</f>
        <v>0</v>
      </c>
      <c r="H60" s="66">
        <f>'BIZ kWh ENTRY'!H60+'BIZ kWh ENTRY'!AD60+'BIZ kWh ENTRY'!AZ60+'BIZ kWh ENTRY'!BV60</f>
        <v>0</v>
      </c>
      <c r="I60" s="66">
        <f>'BIZ kWh ENTRY'!I60+'BIZ kWh ENTRY'!AE60+'BIZ kWh ENTRY'!BA60+'BIZ kWh ENTRY'!BW60</f>
        <v>0</v>
      </c>
      <c r="J60" s="66">
        <f>'BIZ kWh ENTRY'!J60+'BIZ kWh ENTRY'!AF60+'BIZ kWh ENTRY'!BB60+'BIZ kWh ENTRY'!BX60</f>
        <v>0</v>
      </c>
      <c r="K60" s="66">
        <f>'BIZ kWh ENTRY'!K60+'BIZ kWh ENTRY'!AG60+'BIZ kWh ENTRY'!BC60+'BIZ kWh ENTRY'!BY60</f>
        <v>0</v>
      </c>
      <c r="L60" s="66">
        <f>'BIZ kWh ENTRY'!L60+'BIZ kWh ENTRY'!AH60+'BIZ kWh ENTRY'!BD60+'BIZ kWh ENTRY'!BZ60</f>
        <v>0</v>
      </c>
      <c r="M60" s="66">
        <f>'BIZ kWh ENTRY'!M60+'BIZ kWh ENTRY'!AI60+'BIZ kWh ENTRY'!BE60+'BIZ kWh ENTRY'!CA60</f>
        <v>0</v>
      </c>
      <c r="N60" s="383">
        <f>'BIZ kWh ENTRY'!N60+'BIZ kWh ENTRY'!AJ60+'BIZ kWh ENTRY'!BF60+'BIZ kWh ENTRY'!CB60</f>
        <v>0</v>
      </c>
      <c r="O60" s="383">
        <f>'BIZ kWh ENTRY'!O60+'BIZ kWh ENTRY'!AK60+'BIZ kWh ENTRY'!BG60+'BIZ kWh ENTRY'!CC60</f>
        <v>0</v>
      </c>
      <c r="P60" s="383">
        <f>'BIZ kWh ENTRY'!P60+'BIZ kWh ENTRY'!AL60+'BIZ kWh ENTRY'!BH60+'BIZ kWh ENTRY'!CD60</f>
        <v>0</v>
      </c>
      <c r="Q60" s="383">
        <f>'BIZ kWh ENTRY'!Q60+'BIZ kWh ENTRY'!AM60+'BIZ kWh ENTRY'!BI60+'BIZ kWh ENTRY'!CE60</f>
        <v>0</v>
      </c>
      <c r="R60" s="383">
        <f>'BIZ kWh ENTRY'!R60+'BIZ kWh ENTRY'!AN60+'BIZ kWh ENTRY'!BJ60+'BIZ kWh ENTRY'!CF60</f>
        <v>0</v>
      </c>
      <c r="S60" s="383">
        <f>'BIZ kWh ENTRY'!S60+'BIZ kWh ENTRY'!AO60+'BIZ kWh ENTRY'!BK60+'BIZ kWh ENTRY'!CG60</f>
        <v>0</v>
      </c>
      <c r="T60" s="383">
        <f>'BIZ kWh ENTRY'!T60+'BIZ kWh ENTRY'!AP60+'BIZ kWh ENTRY'!BL60+'BIZ kWh ENTRY'!CH60</f>
        <v>0</v>
      </c>
      <c r="U60" s="441">
        <f t="shared" si="9"/>
        <v>0</v>
      </c>
    </row>
    <row r="61" spans="1:22" ht="15.95" customHeight="1" x14ac:dyDescent="0.25">
      <c r="A61" s="660"/>
      <c r="B61" s="2" t="s">
        <v>48</v>
      </c>
      <c r="C61" s="2">
        <f>'BIZ kWh ENTRY'!C61+'BIZ kWh ENTRY'!Y61+'BIZ kWh ENTRY'!AU61+'BIZ kWh ENTRY'!BQ61</f>
        <v>0</v>
      </c>
      <c r="D61" s="66">
        <f>'BIZ kWh ENTRY'!D61+'BIZ kWh ENTRY'!Z61+'BIZ kWh ENTRY'!AV61+'BIZ kWh ENTRY'!BR61</f>
        <v>0</v>
      </c>
      <c r="E61" s="66">
        <f>'BIZ kWh ENTRY'!E61+'BIZ kWh ENTRY'!AA61+'BIZ kWh ENTRY'!AW61+'BIZ kWh ENTRY'!BS61</f>
        <v>0</v>
      </c>
      <c r="F61" s="66">
        <f>'BIZ kWh ENTRY'!F61+'BIZ kWh ENTRY'!AB61+'BIZ kWh ENTRY'!AX61+'BIZ kWh ENTRY'!BT61</f>
        <v>0</v>
      </c>
      <c r="G61" s="66">
        <f>'BIZ kWh ENTRY'!G61+'BIZ kWh ENTRY'!AC61+'BIZ kWh ENTRY'!AY61+'BIZ kWh ENTRY'!BU61</f>
        <v>0</v>
      </c>
      <c r="H61" s="66">
        <f>'BIZ kWh ENTRY'!H61+'BIZ kWh ENTRY'!AD61+'BIZ kWh ENTRY'!AZ61+'BIZ kWh ENTRY'!BV61</f>
        <v>0</v>
      </c>
      <c r="I61" s="66">
        <f>'BIZ kWh ENTRY'!I61+'BIZ kWh ENTRY'!AE61+'BIZ kWh ENTRY'!BA61+'BIZ kWh ENTRY'!BW61</f>
        <v>0</v>
      </c>
      <c r="J61" s="66">
        <f>'BIZ kWh ENTRY'!J61+'BIZ kWh ENTRY'!AF61+'BIZ kWh ENTRY'!BB61+'BIZ kWh ENTRY'!BX61</f>
        <v>0</v>
      </c>
      <c r="K61" s="66">
        <f>'BIZ kWh ENTRY'!K61+'BIZ kWh ENTRY'!AG61+'BIZ kWh ENTRY'!BC61+'BIZ kWh ENTRY'!BY61</f>
        <v>0</v>
      </c>
      <c r="L61" s="66">
        <f>'BIZ kWh ENTRY'!L61+'BIZ kWh ENTRY'!AH61+'BIZ kWh ENTRY'!BD61+'BIZ kWh ENTRY'!BZ61</f>
        <v>0</v>
      </c>
      <c r="M61" s="66">
        <f>'BIZ kWh ENTRY'!M61+'BIZ kWh ENTRY'!AI61+'BIZ kWh ENTRY'!BE61+'BIZ kWh ENTRY'!CA61</f>
        <v>0</v>
      </c>
      <c r="N61" s="383">
        <f>'BIZ kWh ENTRY'!N61+'BIZ kWh ENTRY'!AJ61+'BIZ kWh ENTRY'!BF61+'BIZ kWh ENTRY'!CB61</f>
        <v>0</v>
      </c>
      <c r="O61" s="383">
        <f>'BIZ kWh ENTRY'!O61+'BIZ kWh ENTRY'!AK61+'BIZ kWh ENTRY'!BG61+'BIZ kWh ENTRY'!CC61</f>
        <v>0</v>
      </c>
      <c r="P61" s="383">
        <f>'BIZ kWh ENTRY'!P61+'BIZ kWh ENTRY'!AL61+'BIZ kWh ENTRY'!BH61+'BIZ kWh ENTRY'!CD61</f>
        <v>0</v>
      </c>
      <c r="Q61" s="383">
        <f>'BIZ kWh ENTRY'!Q61+'BIZ kWh ENTRY'!AM61+'BIZ kWh ENTRY'!BI61+'BIZ kWh ENTRY'!CE61</f>
        <v>0</v>
      </c>
      <c r="R61" s="383">
        <f>'BIZ kWh ENTRY'!R61+'BIZ kWh ENTRY'!AN61+'BIZ kWh ENTRY'!BJ61+'BIZ kWh ENTRY'!CF61</f>
        <v>0</v>
      </c>
      <c r="S61" s="383">
        <f>'BIZ kWh ENTRY'!S61+'BIZ kWh ENTRY'!AO61+'BIZ kWh ENTRY'!BK61+'BIZ kWh ENTRY'!CG61</f>
        <v>0</v>
      </c>
      <c r="T61" s="383">
        <f>'BIZ kWh ENTRY'!T61+'BIZ kWh ENTRY'!AP61+'BIZ kWh ENTRY'!BL61+'BIZ kWh ENTRY'!CH61</f>
        <v>0</v>
      </c>
      <c r="U61" s="441">
        <f t="shared" si="9"/>
        <v>0</v>
      </c>
    </row>
    <row r="62" spans="1:22" ht="15.95" customHeight="1" x14ac:dyDescent="0.25">
      <c r="A62" s="660"/>
      <c r="B62" s="2" t="s">
        <v>47</v>
      </c>
      <c r="C62" s="2">
        <f>'BIZ kWh ENTRY'!C62+'BIZ kWh ENTRY'!Y62+'BIZ kWh ENTRY'!AU62+'BIZ kWh ENTRY'!BQ62</f>
        <v>0</v>
      </c>
      <c r="D62" s="66">
        <f>'BIZ kWh ENTRY'!D62+'BIZ kWh ENTRY'!Z62+'BIZ kWh ENTRY'!AV62+'BIZ kWh ENTRY'!BR62</f>
        <v>0</v>
      </c>
      <c r="E62" s="66">
        <f>'BIZ kWh ENTRY'!E62+'BIZ kWh ENTRY'!AA62+'BIZ kWh ENTRY'!AW62+'BIZ kWh ENTRY'!BS62</f>
        <v>0</v>
      </c>
      <c r="F62" s="66">
        <f>'BIZ kWh ENTRY'!F62+'BIZ kWh ENTRY'!AB62+'BIZ kWh ENTRY'!AX62+'BIZ kWh ENTRY'!BT62</f>
        <v>0</v>
      </c>
      <c r="G62" s="66">
        <f>'BIZ kWh ENTRY'!G62+'BIZ kWh ENTRY'!AC62+'BIZ kWh ENTRY'!AY62+'BIZ kWh ENTRY'!BU62</f>
        <v>0</v>
      </c>
      <c r="H62" s="66">
        <f>'BIZ kWh ENTRY'!H62+'BIZ kWh ENTRY'!AD62+'BIZ kWh ENTRY'!AZ62+'BIZ kWh ENTRY'!BV62</f>
        <v>0</v>
      </c>
      <c r="I62" s="66">
        <f>'BIZ kWh ENTRY'!I62+'BIZ kWh ENTRY'!AE62+'BIZ kWh ENTRY'!BA62+'BIZ kWh ENTRY'!BW62</f>
        <v>0</v>
      </c>
      <c r="J62" s="66">
        <f>'BIZ kWh ENTRY'!J62+'BIZ kWh ENTRY'!AF62+'BIZ kWh ENTRY'!BB62+'BIZ kWh ENTRY'!BX62</f>
        <v>0</v>
      </c>
      <c r="K62" s="66">
        <f>'BIZ kWh ENTRY'!K62+'BIZ kWh ENTRY'!AG62+'BIZ kWh ENTRY'!BC62+'BIZ kWh ENTRY'!BY62</f>
        <v>0</v>
      </c>
      <c r="L62" s="66">
        <f>'BIZ kWh ENTRY'!L62+'BIZ kWh ENTRY'!AH62+'BIZ kWh ENTRY'!BD62+'BIZ kWh ENTRY'!BZ62</f>
        <v>0</v>
      </c>
      <c r="M62" s="66">
        <f>'BIZ kWh ENTRY'!M62+'BIZ kWh ENTRY'!AI62+'BIZ kWh ENTRY'!BE62+'BIZ kWh ENTRY'!CA62</f>
        <v>0</v>
      </c>
      <c r="N62" s="383">
        <f>'BIZ kWh ENTRY'!N62+'BIZ kWh ENTRY'!AJ62+'BIZ kWh ENTRY'!BF62+'BIZ kWh ENTRY'!CB62</f>
        <v>0</v>
      </c>
      <c r="O62" s="383">
        <f>'BIZ kWh ENTRY'!O62+'BIZ kWh ENTRY'!AK62+'BIZ kWh ENTRY'!BG62+'BIZ kWh ENTRY'!CC62</f>
        <v>0</v>
      </c>
      <c r="P62" s="383">
        <f>'BIZ kWh ENTRY'!P62+'BIZ kWh ENTRY'!AL62+'BIZ kWh ENTRY'!BH62+'BIZ kWh ENTRY'!CD62</f>
        <v>0</v>
      </c>
      <c r="Q62" s="383">
        <f>'BIZ kWh ENTRY'!Q62+'BIZ kWh ENTRY'!AM62+'BIZ kWh ENTRY'!BI62+'BIZ kWh ENTRY'!CE62</f>
        <v>0</v>
      </c>
      <c r="R62" s="383">
        <f>'BIZ kWh ENTRY'!R62+'BIZ kWh ENTRY'!AN62+'BIZ kWh ENTRY'!BJ62+'BIZ kWh ENTRY'!CF62</f>
        <v>0</v>
      </c>
      <c r="S62" s="383">
        <f>'BIZ kWh ENTRY'!S62+'BIZ kWh ENTRY'!AO62+'BIZ kWh ENTRY'!BK62+'BIZ kWh ENTRY'!CG62</f>
        <v>0</v>
      </c>
      <c r="T62" s="383">
        <f>'BIZ kWh ENTRY'!T62+'BIZ kWh ENTRY'!AP62+'BIZ kWh ENTRY'!BL62+'BIZ kWh ENTRY'!CH62</f>
        <v>0</v>
      </c>
      <c r="U62" s="441">
        <f t="shared" si="9"/>
        <v>0</v>
      </c>
    </row>
    <row r="63" spans="1:22" ht="15.95" customHeight="1" x14ac:dyDescent="0.25">
      <c r="A63" s="660"/>
      <c r="B63" s="2" t="s">
        <v>46</v>
      </c>
      <c r="C63" s="2">
        <f>'BIZ kWh ENTRY'!C63+'BIZ kWh ENTRY'!Y63+'BIZ kWh ENTRY'!AU63+'BIZ kWh ENTRY'!BQ63</f>
        <v>0</v>
      </c>
      <c r="D63" s="66">
        <f>'BIZ kWh ENTRY'!D63+'BIZ kWh ENTRY'!Z63+'BIZ kWh ENTRY'!AV63+'BIZ kWh ENTRY'!BR63</f>
        <v>0</v>
      </c>
      <c r="E63" s="66">
        <f>'BIZ kWh ENTRY'!E63+'BIZ kWh ENTRY'!AA63+'BIZ kWh ENTRY'!AW63+'BIZ kWh ENTRY'!BS63</f>
        <v>0</v>
      </c>
      <c r="F63" s="66">
        <f>'BIZ kWh ENTRY'!F63+'BIZ kWh ENTRY'!AB63+'BIZ kWh ENTRY'!AX63+'BIZ kWh ENTRY'!BT63</f>
        <v>0</v>
      </c>
      <c r="G63" s="66">
        <f>'BIZ kWh ENTRY'!G63+'BIZ kWh ENTRY'!AC63+'BIZ kWh ENTRY'!AY63+'BIZ kWh ENTRY'!BU63</f>
        <v>0</v>
      </c>
      <c r="H63" s="66">
        <f>'BIZ kWh ENTRY'!H63+'BIZ kWh ENTRY'!AD63+'BIZ kWh ENTRY'!AZ63+'BIZ kWh ENTRY'!BV63</f>
        <v>0</v>
      </c>
      <c r="I63" s="66">
        <f>'BIZ kWh ENTRY'!I63+'BIZ kWh ENTRY'!AE63+'BIZ kWh ENTRY'!BA63+'BIZ kWh ENTRY'!BW63</f>
        <v>0</v>
      </c>
      <c r="J63" s="66">
        <f>'BIZ kWh ENTRY'!J63+'BIZ kWh ENTRY'!AF63+'BIZ kWh ENTRY'!BB63+'BIZ kWh ENTRY'!BX63</f>
        <v>0</v>
      </c>
      <c r="K63" s="66">
        <f>'BIZ kWh ENTRY'!K63+'BIZ kWh ENTRY'!AG63+'BIZ kWh ENTRY'!BC63+'BIZ kWh ENTRY'!BY63</f>
        <v>0</v>
      </c>
      <c r="L63" s="66">
        <f>'BIZ kWh ENTRY'!L63+'BIZ kWh ENTRY'!AH63+'BIZ kWh ENTRY'!BD63+'BIZ kWh ENTRY'!BZ63</f>
        <v>0</v>
      </c>
      <c r="M63" s="66">
        <f>'BIZ kWh ENTRY'!M63+'BIZ kWh ENTRY'!AI63+'BIZ kWh ENTRY'!BE63+'BIZ kWh ENTRY'!CA63</f>
        <v>0</v>
      </c>
      <c r="N63" s="383">
        <f>'BIZ kWh ENTRY'!N63+'BIZ kWh ENTRY'!AJ63+'BIZ kWh ENTRY'!BF63+'BIZ kWh ENTRY'!CB63</f>
        <v>0</v>
      </c>
      <c r="O63" s="383">
        <f>'BIZ kWh ENTRY'!O63+'BIZ kWh ENTRY'!AK63+'BIZ kWh ENTRY'!BG63+'BIZ kWh ENTRY'!CC63</f>
        <v>0</v>
      </c>
      <c r="P63" s="383">
        <f>'BIZ kWh ENTRY'!P63+'BIZ kWh ENTRY'!AL63+'BIZ kWh ENTRY'!BH63+'BIZ kWh ENTRY'!CD63</f>
        <v>0</v>
      </c>
      <c r="Q63" s="383">
        <f>'BIZ kWh ENTRY'!Q63+'BIZ kWh ENTRY'!AM63+'BIZ kWh ENTRY'!BI63+'BIZ kWh ENTRY'!CE63</f>
        <v>0</v>
      </c>
      <c r="R63" s="383">
        <f>'BIZ kWh ENTRY'!R63+'BIZ kWh ENTRY'!AN63+'BIZ kWh ENTRY'!BJ63+'BIZ kWh ENTRY'!CF63</f>
        <v>0</v>
      </c>
      <c r="S63" s="383">
        <f>'BIZ kWh ENTRY'!S63+'BIZ kWh ENTRY'!AO63+'BIZ kWh ENTRY'!BK63+'BIZ kWh ENTRY'!CG63</f>
        <v>0</v>
      </c>
      <c r="T63" s="383">
        <f>'BIZ kWh ENTRY'!T63+'BIZ kWh ENTRY'!AP63+'BIZ kWh ENTRY'!BL63+'BIZ kWh ENTRY'!CH63</f>
        <v>0</v>
      </c>
      <c r="U63" s="441">
        <f t="shared" si="9"/>
        <v>0</v>
      </c>
    </row>
    <row r="64" spans="1:22" ht="15.95" customHeight="1" thickBot="1" x14ac:dyDescent="0.3">
      <c r="A64" s="661"/>
      <c r="B64" s="2" t="s">
        <v>45</v>
      </c>
      <c r="C64" s="2">
        <f>'BIZ kWh ENTRY'!C64+'BIZ kWh ENTRY'!Y64+'BIZ kWh ENTRY'!AU64+'BIZ kWh ENTRY'!BQ64</f>
        <v>0</v>
      </c>
      <c r="D64" s="66">
        <f>'BIZ kWh ENTRY'!D64+'BIZ kWh ENTRY'!Z64+'BIZ kWh ENTRY'!AV64+'BIZ kWh ENTRY'!BR64</f>
        <v>0</v>
      </c>
      <c r="E64" s="66">
        <f>'BIZ kWh ENTRY'!E64+'BIZ kWh ENTRY'!AA64+'BIZ kWh ENTRY'!AW64+'BIZ kWh ENTRY'!BS64</f>
        <v>0</v>
      </c>
      <c r="F64" s="66">
        <f>'BIZ kWh ENTRY'!F64+'BIZ kWh ENTRY'!AB64+'BIZ kWh ENTRY'!AX64+'BIZ kWh ENTRY'!BT64</f>
        <v>0</v>
      </c>
      <c r="G64" s="66">
        <f>'BIZ kWh ENTRY'!G64+'BIZ kWh ENTRY'!AC64+'BIZ kWh ENTRY'!AY64+'BIZ kWh ENTRY'!BU64</f>
        <v>0</v>
      </c>
      <c r="H64" s="66">
        <f>'BIZ kWh ENTRY'!H64+'BIZ kWh ENTRY'!AD64+'BIZ kWh ENTRY'!AZ64+'BIZ kWh ENTRY'!BV64</f>
        <v>0</v>
      </c>
      <c r="I64" s="66">
        <f>'BIZ kWh ENTRY'!I64+'BIZ kWh ENTRY'!AE64+'BIZ kWh ENTRY'!BA64+'BIZ kWh ENTRY'!BW64</f>
        <v>0</v>
      </c>
      <c r="J64" s="66">
        <f>'BIZ kWh ENTRY'!J64+'BIZ kWh ENTRY'!AF64+'BIZ kWh ENTRY'!BB64+'BIZ kWh ENTRY'!BX64</f>
        <v>0</v>
      </c>
      <c r="K64" s="66">
        <f>'BIZ kWh ENTRY'!K64+'BIZ kWh ENTRY'!AG64+'BIZ kWh ENTRY'!BC64+'BIZ kWh ENTRY'!BY64</f>
        <v>0</v>
      </c>
      <c r="L64" s="66">
        <f>'BIZ kWh ENTRY'!L64+'BIZ kWh ENTRY'!AH64+'BIZ kWh ENTRY'!BD64+'BIZ kWh ENTRY'!BZ64</f>
        <v>0</v>
      </c>
      <c r="M64" s="66">
        <f>'BIZ kWh ENTRY'!M64+'BIZ kWh ENTRY'!AI64+'BIZ kWh ENTRY'!BE64+'BIZ kWh ENTRY'!CA64</f>
        <v>0</v>
      </c>
      <c r="N64" s="383">
        <f>'BIZ kWh ENTRY'!N64+'BIZ kWh ENTRY'!AJ64+'BIZ kWh ENTRY'!BF64+'BIZ kWh ENTRY'!CB64</f>
        <v>0</v>
      </c>
      <c r="O64" s="383">
        <f>'BIZ kWh ENTRY'!O64+'BIZ kWh ENTRY'!AK64+'BIZ kWh ENTRY'!BG64+'BIZ kWh ENTRY'!CC64</f>
        <v>0</v>
      </c>
      <c r="P64" s="383">
        <f>'BIZ kWh ENTRY'!P64+'BIZ kWh ENTRY'!AL64+'BIZ kWh ENTRY'!BH64+'BIZ kWh ENTRY'!CD64</f>
        <v>0</v>
      </c>
      <c r="Q64" s="383">
        <f>'BIZ kWh ENTRY'!Q64+'BIZ kWh ENTRY'!AM64+'BIZ kWh ENTRY'!BI64+'BIZ kWh ENTRY'!CE64</f>
        <v>0</v>
      </c>
      <c r="R64" s="383">
        <f>'BIZ kWh ENTRY'!R64+'BIZ kWh ENTRY'!AN64+'BIZ kWh ENTRY'!BJ64+'BIZ kWh ENTRY'!CF64</f>
        <v>0</v>
      </c>
      <c r="S64" s="383">
        <f>'BIZ kWh ENTRY'!S64+'BIZ kWh ENTRY'!AO64+'BIZ kWh ENTRY'!BK64+'BIZ kWh ENTRY'!CG64</f>
        <v>0</v>
      </c>
      <c r="T64" s="383">
        <f>'BIZ kWh ENTRY'!T64+'BIZ kWh ENTRY'!AP64+'BIZ kWh ENTRY'!BL64+'BIZ kWh ENTRY'!CH64</f>
        <v>0</v>
      </c>
      <c r="U64" s="441">
        <f t="shared" si="9"/>
        <v>0</v>
      </c>
      <c r="V64" s="407">
        <f>SUM(U52:U64)</f>
        <v>89976.41</v>
      </c>
    </row>
    <row r="65" spans="1:22" ht="15.95" customHeight="1" thickBot="1" x14ac:dyDescent="0.3">
      <c r="A65" s="56"/>
      <c r="B65" s="49" t="s">
        <v>41</v>
      </c>
      <c r="C65" s="164">
        <f>SUM(C52:C64)</f>
        <v>0</v>
      </c>
      <c r="D65" s="164">
        <f t="shared" ref="D65:T65" si="10">SUM(D52:D64)</f>
        <v>0</v>
      </c>
      <c r="E65" s="164">
        <f t="shared" si="10"/>
        <v>0</v>
      </c>
      <c r="F65" s="164">
        <f t="shared" si="10"/>
        <v>29098.97</v>
      </c>
      <c r="G65" s="164">
        <f t="shared" si="10"/>
        <v>0</v>
      </c>
      <c r="H65" s="164">
        <f t="shared" si="10"/>
        <v>0</v>
      </c>
      <c r="I65" s="164">
        <f t="shared" si="10"/>
        <v>0</v>
      </c>
      <c r="J65" s="164">
        <f t="shared" si="10"/>
        <v>60877.439999999995</v>
      </c>
      <c r="K65" s="164">
        <f t="shared" si="10"/>
        <v>0</v>
      </c>
      <c r="L65" s="164">
        <f t="shared" si="10"/>
        <v>0</v>
      </c>
      <c r="M65" s="164">
        <f t="shared" si="10"/>
        <v>0</v>
      </c>
      <c r="N65" s="394">
        <f t="shared" si="10"/>
        <v>0</v>
      </c>
      <c r="O65" s="394">
        <f t="shared" si="10"/>
        <v>0</v>
      </c>
      <c r="P65" s="394">
        <f t="shared" si="10"/>
        <v>0</v>
      </c>
      <c r="Q65" s="394">
        <f t="shared" si="10"/>
        <v>0</v>
      </c>
      <c r="R65" s="394">
        <f t="shared" si="10"/>
        <v>0</v>
      </c>
      <c r="S65" s="394">
        <f t="shared" si="10"/>
        <v>0</v>
      </c>
      <c r="T65" s="394">
        <f t="shared" si="10"/>
        <v>0</v>
      </c>
      <c r="U65" s="442">
        <f t="shared" si="9"/>
        <v>89976.41</v>
      </c>
      <c r="V65" s="396" t="str">
        <f>IF(U65=V64,"ok","ERROR")</f>
        <v>ok</v>
      </c>
    </row>
    <row r="66" spans="1:22" ht="15.95" customHeight="1" x14ac:dyDescent="0.25">
      <c r="A66" s="56"/>
    </row>
    <row r="67" spans="1:22" ht="15.95" customHeight="1" x14ac:dyDescent="0.25">
      <c r="A67" s="443"/>
      <c r="B67" s="400"/>
      <c r="C67" s="400"/>
      <c r="D67" s="400"/>
      <c r="E67" s="400"/>
      <c r="F67" s="400"/>
      <c r="G67" s="400"/>
      <c r="H67" s="400"/>
      <c r="I67" s="400"/>
      <c r="J67" s="400"/>
      <c r="K67" s="400"/>
      <c r="L67" s="400"/>
      <c r="M67" s="400"/>
      <c r="N67" s="400"/>
      <c r="O67" s="400"/>
      <c r="P67" s="400"/>
      <c r="Q67" s="400"/>
      <c r="R67" s="400"/>
      <c r="S67" s="400"/>
      <c r="T67" s="400"/>
      <c r="U67" s="400"/>
      <c r="V67" s="402"/>
    </row>
    <row r="68" spans="1:22" ht="15.95" customHeight="1" thickBot="1" x14ac:dyDescent="0.3">
      <c r="A68" s="56"/>
    </row>
    <row r="69" spans="1:22" ht="15.95" customHeight="1" thickBot="1" x14ac:dyDescent="0.3">
      <c r="A69" s="403" t="s">
        <v>241</v>
      </c>
      <c r="B69" s="193" t="s">
        <v>34</v>
      </c>
      <c r="C69" s="375">
        <f>C$3</f>
        <v>45658</v>
      </c>
      <c r="D69" s="375">
        <f t="shared" ref="D69:T69" si="11">D$3</f>
        <v>45689</v>
      </c>
      <c r="E69" s="375">
        <f t="shared" si="11"/>
        <v>45717</v>
      </c>
      <c r="F69" s="375">
        <f t="shared" si="11"/>
        <v>45748</v>
      </c>
      <c r="G69" s="375">
        <f t="shared" si="11"/>
        <v>45778</v>
      </c>
      <c r="H69" s="375">
        <f t="shared" si="11"/>
        <v>45809</v>
      </c>
      <c r="I69" s="375">
        <f t="shared" si="11"/>
        <v>45839</v>
      </c>
      <c r="J69" s="375">
        <f t="shared" si="11"/>
        <v>45870</v>
      </c>
      <c r="K69" s="375">
        <f t="shared" si="11"/>
        <v>45901</v>
      </c>
      <c r="L69" s="375">
        <f t="shared" si="11"/>
        <v>45931</v>
      </c>
      <c r="M69" s="375">
        <f t="shared" si="11"/>
        <v>45962</v>
      </c>
      <c r="N69" s="376">
        <f t="shared" si="11"/>
        <v>45992</v>
      </c>
      <c r="O69" s="376">
        <f t="shared" si="11"/>
        <v>46023</v>
      </c>
      <c r="P69" s="376">
        <f t="shared" si="11"/>
        <v>46054</v>
      </c>
      <c r="Q69" s="376">
        <f t="shared" si="11"/>
        <v>46082</v>
      </c>
      <c r="R69" s="376">
        <f t="shared" si="11"/>
        <v>46113</v>
      </c>
      <c r="S69" s="376">
        <f t="shared" si="11"/>
        <v>46143</v>
      </c>
      <c r="T69" s="376">
        <f t="shared" si="11"/>
        <v>46174</v>
      </c>
      <c r="U69" s="439" t="s">
        <v>32</v>
      </c>
    </row>
    <row r="70" spans="1:22" ht="15.95" customHeight="1" x14ac:dyDescent="0.25">
      <c r="A70" s="694" t="s">
        <v>242</v>
      </c>
      <c r="B70" s="444" t="s">
        <v>57</v>
      </c>
      <c r="C70" s="53">
        <f>C20</f>
        <v>0</v>
      </c>
      <c r="D70" s="194">
        <f t="shared" ref="D70:T70" si="12">D20</f>
        <v>0</v>
      </c>
      <c r="E70" s="194">
        <f t="shared" si="12"/>
        <v>0</v>
      </c>
      <c r="F70" s="194">
        <f t="shared" si="12"/>
        <v>0</v>
      </c>
      <c r="G70" s="194">
        <f t="shared" si="12"/>
        <v>193001</v>
      </c>
      <c r="H70" s="194">
        <f t="shared" si="12"/>
        <v>638788</v>
      </c>
      <c r="I70" s="194">
        <f t="shared" si="12"/>
        <v>0</v>
      </c>
      <c r="J70" s="194">
        <f t="shared" si="12"/>
        <v>0</v>
      </c>
      <c r="K70" s="194">
        <f t="shared" si="12"/>
        <v>0</v>
      </c>
      <c r="L70" s="194">
        <f t="shared" si="12"/>
        <v>490911</v>
      </c>
      <c r="M70" s="194">
        <f t="shared" si="12"/>
        <v>52485.837886476671</v>
      </c>
      <c r="N70" s="380">
        <f t="shared" si="12"/>
        <v>652405.24977520481</v>
      </c>
      <c r="O70" s="380">
        <f t="shared" si="12"/>
        <v>0</v>
      </c>
      <c r="P70" s="380">
        <f t="shared" si="12"/>
        <v>0</v>
      </c>
      <c r="Q70" s="380">
        <f t="shared" si="12"/>
        <v>0</v>
      </c>
      <c r="R70" s="380">
        <f t="shared" si="12"/>
        <v>0</v>
      </c>
      <c r="S70" s="380">
        <f t="shared" si="12"/>
        <v>0</v>
      </c>
      <c r="T70" s="380">
        <f t="shared" si="12"/>
        <v>0</v>
      </c>
      <c r="U70" s="440">
        <f t="shared" ref="U70:U83" si="13">SUM(C70:T70)</f>
        <v>2027591.0876616815</v>
      </c>
    </row>
    <row r="71" spans="1:22" ht="15.95" customHeight="1" x14ac:dyDescent="0.25">
      <c r="A71" s="695"/>
      <c r="B71" s="445" t="s">
        <v>56</v>
      </c>
      <c r="C71" s="2">
        <f t="shared" ref="C71:T82" si="14">C21</f>
        <v>0</v>
      </c>
      <c r="D71" s="66">
        <f t="shared" si="14"/>
        <v>0</v>
      </c>
      <c r="E71" s="66">
        <f t="shared" si="14"/>
        <v>0</v>
      </c>
      <c r="F71" s="66">
        <f t="shared" si="14"/>
        <v>0</v>
      </c>
      <c r="G71" s="66">
        <f t="shared" si="14"/>
        <v>0</v>
      </c>
      <c r="H71" s="66">
        <f t="shared" si="14"/>
        <v>0</v>
      </c>
      <c r="I71" s="66">
        <f t="shared" si="14"/>
        <v>0</v>
      </c>
      <c r="J71" s="66">
        <f t="shared" si="14"/>
        <v>0</v>
      </c>
      <c r="K71" s="66">
        <f t="shared" si="14"/>
        <v>0</v>
      </c>
      <c r="L71" s="66">
        <f t="shared" si="14"/>
        <v>0</v>
      </c>
      <c r="M71" s="66">
        <f t="shared" si="14"/>
        <v>0</v>
      </c>
      <c r="N71" s="383">
        <f t="shared" si="14"/>
        <v>0</v>
      </c>
      <c r="O71" s="383">
        <f t="shared" si="14"/>
        <v>0</v>
      </c>
      <c r="P71" s="383">
        <f t="shared" si="14"/>
        <v>0</v>
      </c>
      <c r="Q71" s="383">
        <f t="shared" si="14"/>
        <v>0</v>
      </c>
      <c r="R71" s="383">
        <f t="shared" si="14"/>
        <v>0</v>
      </c>
      <c r="S71" s="383">
        <f t="shared" si="14"/>
        <v>0</v>
      </c>
      <c r="T71" s="383">
        <f t="shared" si="14"/>
        <v>0</v>
      </c>
      <c r="U71" s="441">
        <f t="shared" si="13"/>
        <v>0</v>
      </c>
    </row>
    <row r="72" spans="1:22" ht="15.95" customHeight="1" x14ac:dyDescent="0.25">
      <c r="A72" s="695"/>
      <c r="B72" s="445" t="s">
        <v>55</v>
      </c>
      <c r="C72" s="2">
        <f t="shared" si="14"/>
        <v>0</v>
      </c>
      <c r="D72" s="66">
        <f t="shared" si="14"/>
        <v>0</v>
      </c>
      <c r="E72" s="66">
        <f t="shared" si="14"/>
        <v>62955</v>
      </c>
      <c r="F72" s="66">
        <f t="shared" si="14"/>
        <v>0</v>
      </c>
      <c r="G72" s="66">
        <f t="shared" si="14"/>
        <v>0</v>
      </c>
      <c r="H72" s="66">
        <f t="shared" si="14"/>
        <v>0</v>
      </c>
      <c r="I72" s="66">
        <f t="shared" si="14"/>
        <v>0</v>
      </c>
      <c r="J72" s="66">
        <f t="shared" si="14"/>
        <v>0</v>
      </c>
      <c r="K72" s="66">
        <f t="shared" si="14"/>
        <v>0</v>
      </c>
      <c r="L72" s="66">
        <f t="shared" si="14"/>
        <v>0</v>
      </c>
      <c r="M72" s="66">
        <f t="shared" si="14"/>
        <v>2498.1068451978067</v>
      </c>
      <c r="N72" s="383">
        <f t="shared" si="14"/>
        <v>31051.767218264169</v>
      </c>
      <c r="O72" s="383">
        <f t="shared" si="14"/>
        <v>0</v>
      </c>
      <c r="P72" s="383">
        <f t="shared" si="14"/>
        <v>0</v>
      </c>
      <c r="Q72" s="383">
        <f t="shared" si="14"/>
        <v>0</v>
      </c>
      <c r="R72" s="383">
        <f t="shared" si="14"/>
        <v>0</v>
      </c>
      <c r="S72" s="383">
        <f t="shared" si="14"/>
        <v>0</v>
      </c>
      <c r="T72" s="383">
        <f t="shared" si="14"/>
        <v>0</v>
      </c>
      <c r="U72" s="441">
        <f t="shared" si="13"/>
        <v>96504.874063461975</v>
      </c>
    </row>
    <row r="73" spans="1:22" ht="15.95" customHeight="1" x14ac:dyDescent="0.25">
      <c r="A73" s="695"/>
      <c r="B73" s="445" t="s">
        <v>54</v>
      </c>
      <c r="C73" s="2">
        <f t="shared" si="14"/>
        <v>0</v>
      </c>
      <c r="D73" s="66">
        <f t="shared" si="14"/>
        <v>0</v>
      </c>
      <c r="E73" s="66">
        <f t="shared" si="14"/>
        <v>698412</v>
      </c>
      <c r="F73" s="66">
        <f t="shared" si="14"/>
        <v>71702</v>
      </c>
      <c r="G73" s="66">
        <f t="shared" si="14"/>
        <v>569712</v>
      </c>
      <c r="H73" s="66">
        <f t="shared" si="14"/>
        <v>845419</v>
      </c>
      <c r="I73" s="66">
        <f t="shared" si="14"/>
        <v>447145</v>
      </c>
      <c r="J73" s="66">
        <f t="shared" si="14"/>
        <v>1184205</v>
      </c>
      <c r="K73" s="66">
        <f t="shared" si="14"/>
        <v>366241</v>
      </c>
      <c r="L73" s="66">
        <f t="shared" si="14"/>
        <v>960739</v>
      </c>
      <c r="M73" s="66">
        <f t="shared" si="14"/>
        <v>204101.34089886915</v>
      </c>
      <c r="N73" s="383">
        <f t="shared" si="14"/>
        <v>2537004.1072144089</v>
      </c>
      <c r="O73" s="383">
        <f t="shared" si="14"/>
        <v>0</v>
      </c>
      <c r="P73" s="383">
        <f t="shared" si="14"/>
        <v>0</v>
      </c>
      <c r="Q73" s="383">
        <f t="shared" si="14"/>
        <v>0</v>
      </c>
      <c r="R73" s="383">
        <f t="shared" si="14"/>
        <v>0</v>
      </c>
      <c r="S73" s="383">
        <f t="shared" si="14"/>
        <v>0</v>
      </c>
      <c r="T73" s="383">
        <f t="shared" si="14"/>
        <v>0</v>
      </c>
      <c r="U73" s="441">
        <f t="shared" si="13"/>
        <v>7884680.4481132785</v>
      </c>
    </row>
    <row r="74" spans="1:22" ht="15.95" customHeight="1" x14ac:dyDescent="0.25">
      <c r="A74" s="695"/>
      <c r="B74" s="445" t="s">
        <v>53</v>
      </c>
      <c r="C74" s="2">
        <f t="shared" si="14"/>
        <v>0</v>
      </c>
      <c r="D74" s="66">
        <f t="shared" si="14"/>
        <v>0</v>
      </c>
      <c r="E74" s="66">
        <f t="shared" si="14"/>
        <v>0</v>
      </c>
      <c r="F74" s="66">
        <f t="shared" si="14"/>
        <v>0</v>
      </c>
      <c r="G74" s="66">
        <f t="shared" si="14"/>
        <v>0</v>
      </c>
      <c r="H74" s="66">
        <f t="shared" si="14"/>
        <v>0</v>
      </c>
      <c r="I74" s="66">
        <f t="shared" si="14"/>
        <v>0</v>
      </c>
      <c r="J74" s="66">
        <f t="shared" si="14"/>
        <v>0</v>
      </c>
      <c r="K74" s="66">
        <f t="shared" si="14"/>
        <v>0</v>
      </c>
      <c r="L74" s="66">
        <f t="shared" si="14"/>
        <v>0</v>
      </c>
      <c r="M74" s="66">
        <f t="shared" si="14"/>
        <v>0</v>
      </c>
      <c r="N74" s="383">
        <f t="shared" si="14"/>
        <v>0</v>
      </c>
      <c r="O74" s="383">
        <f t="shared" si="14"/>
        <v>0</v>
      </c>
      <c r="P74" s="383">
        <f t="shared" si="14"/>
        <v>0</v>
      </c>
      <c r="Q74" s="383">
        <f t="shared" si="14"/>
        <v>0</v>
      </c>
      <c r="R74" s="383">
        <f t="shared" si="14"/>
        <v>0</v>
      </c>
      <c r="S74" s="383">
        <f t="shared" si="14"/>
        <v>0</v>
      </c>
      <c r="T74" s="383">
        <f t="shared" si="14"/>
        <v>0</v>
      </c>
      <c r="U74" s="441">
        <f t="shared" si="13"/>
        <v>0</v>
      </c>
    </row>
    <row r="75" spans="1:22" ht="15.95" customHeight="1" x14ac:dyDescent="0.25">
      <c r="A75" s="695"/>
      <c r="B75" s="445" t="s">
        <v>52</v>
      </c>
      <c r="C75" s="2">
        <f t="shared" si="14"/>
        <v>0</v>
      </c>
      <c r="D75" s="66">
        <f t="shared" si="14"/>
        <v>0</v>
      </c>
      <c r="E75" s="66">
        <f t="shared" si="14"/>
        <v>0</v>
      </c>
      <c r="F75" s="66">
        <f t="shared" si="14"/>
        <v>0</v>
      </c>
      <c r="G75" s="66">
        <f t="shared" si="14"/>
        <v>0</v>
      </c>
      <c r="H75" s="66">
        <f t="shared" si="14"/>
        <v>0</v>
      </c>
      <c r="I75" s="66">
        <f t="shared" si="14"/>
        <v>0</v>
      </c>
      <c r="J75" s="66">
        <f t="shared" si="14"/>
        <v>0</v>
      </c>
      <c r="K75" s="66">
        <f t="shared" si="14"/>
        <v>0</v>
      </c>
      <c r="L75" s="66">
        <f t="shared" si="14"/>
        <v>0</v>
      </c>
      <c r="M75" s="66">
        <f t="shared" si="14"/>
        <v>0</v>
      </c>
      <c r="N75" s="383">
        <f t="shared" si="14"/>
        <v>0</v>
      </c>
      <c r="O75" s="383">
        <f t="shared" si="14"/>
        <v>0</v>
      </c>
      <c r="P75" s="383">
        <f t="shared" si="14"/>
        <v>0</v>
      </c>
      <c r="Q75" s="383">
        <f t="shared" si="14"/>
        <v>0</v>
      </c>
      <c r="R75" s="383">
        <f t="shared" si="14"/>
        <v>0</v>
      </c>
      <c r="S75" s="383">
        <f t="shared" si="14"/>
        <v>0</v>
      </c>
      <c r="T75" s="383">
        <f t="shared" si="14"/>
        <v>0</v>
      </c>
      <c r="U75" s="441">
        <f t="shared" si="13"/>
        <v>0</v>
      </c>
    </row>
    <row r="76" spans="1:22" ht="15.95" customHeight="1" x14ac:dyDescent="0.25">
      <c r="A76" s="695"/>
      <c r="B76" s="445" t="s">
        <v>51</v>
      </c>
      <c r="C76" s="2">
        <f t="shared" si="14"/>
        <v>0</v>
      </c>
      <c r="D76" s="66">
        <f t="shared" si="14"/>
        <v>0</v>
      </c>
      <c r="E76" s="66">
        <f t="shared" si="14"/>
        <v>137030</v>
      </c>
      <c r="F76" s="66">
        <f t="shared" si="14"/>
        <v>149258</v>
      </c>
      <c r="G76" s="66">
        <f t="shared" si="14"/>
        <v>80805</v>
      </c>
      <c r="H76" s="66">
        <f t="shared" si="14"/>
        <v>1859356</v>
      </c>
      <c r="I76" s="66">
        <f t="shared" si="14"/>
        <v>2966198</v>
      </c>
      <c r="J76" s="66">
        <f t="shared" si="14"/>
        <v>1251875</v>
      </c>
      <c r="K76" s="66">
        <f t="shared" si="14"/>
        <v>769913</v>
      </c>
      <c r="L76" s="66">
        <f t="shared" si="14"/>
        <v>1037823</v>
      </c>
      <c r="M76" s="66">
        <f t="shared" si="14"/>
        <v>327456.47205366316</v>
      </c>
      <c r="N76" s="383">
        <f t="shared" si="14"/>
        <v>4070323.1584633193</v>
      </c>
      <c r="O76" s="383">
        <f t="shared" si="14"/>
        <v>0</v>
      </c>
      <c r="P76" s="383">
        <f t="shared" si="14"/>
        <v>0</v>
      </c>
      <c r="Q76" s="383">
        <f t="shared" si="14"/>
        <v>0</v>
      </c>
      <c r="R76" s="383">
        <f t="shared" si="14"/>
        <v>0</v>
      </c>
      <c r="S76" s="383">
        <f t="shared" si="14"/>
        <v>0</v>
      </c>
      <c r="T76" s="383">
        <f t="shared" si="14"/>
        <v>0</v>
      </c>
      <c r="U76" s="441">
        <f t="shared" si="13"/>
        <v>12650037.630516984</v>
      </c>
    </row>
    <row r="77" spans="1:22" ht="15.95" customHeight="1" x14ac:dyDescent="0.25">
      <c r="A77" s="695"/>
      <c r="B77" s="445" t="s">
        <v>50</v>
      </c>
      <c r="C77" s="2">
        <f t="shared" si="14"/>
        <v>0</v>
      </c>
      <c r="D77" s="66">
        <f t="shared" si="14"/>
        <v>0</v>
      </c>
      <c r="E77" s="66">
        <f t="shared" si="14"/>
        <v>0</v>
      </c>
      <c r="F77" s="66">
        <f t="shared" si="14"/>
        <v>0</v>
      </c>
      <c r="G77" s="66">
        <f t="shared" si="14"/>
        <v>0</v>
      </c>
      <c r="H77" s="66">
        <f t="shared" si="14"/>
        <v>0</v>
      </c>
      <c r="I77" s="66">
        <f t="shared" si="14"/>
        <v>0</v>
      </c>
      <c r="J77" s="66">
        <f t="shared" si="14"/>
        <v>0</v>
      </c>
      <c r="K77" s="66">
        <f t="shared" si="14"/>
        <v>0</v>
      </c>
      <c r="L77" s="66">
        <f t="shared" si="14"/>
        <v>70956</v>
      </c>
      <c r="M77" s="66">
        <f t="shared" si="14"/>
        <v>2815.5931904988574</v>
      </c>
      <c r="N77" s="383">
        <f t="shared" si="14"/>
        <v>34998.160507333057</v>
      </c>
      <c r="O77" s="383">
        <f t="shared" si="14"/>
        <v>0</v>
      </c>
      <c r="P77" s="383">
        <f t="shared" si="14"/>
        <v>0</v>
      </c>
      <c r="Q77" s="383">
        <f t="shared" si="14"/>
        <v>0</v>
      </c>
      <c r="R77" s="383">
        <f t="shared" si="14"/>
        <v>0</v>
      </c>
      <c r="S77" s="383">
        <f t="shared" si="14"/>
        <v>0</v>
      </c>
      <c r="T77" s="383">
        <f t="shared" si="14"/>
        <v>0</v>
      </c>
      <c r="U77" s="441">
        <f t="shared" si="13"/>
        <v>108769.75369783191</v>
      </c>
    </row>
    <row r="78" spans="1:22" ht="15.95" customHeight="1" x14ac:dyDescent="0.25">
      <c r="A78" s="695"/>
      <c r="B78" s="445" t="s">
        <v>49</v>
      </c>
      <c r="C78" s="2">
        <f t="shared" si="14"/>
        <v>0</v>
      </c>
      <c r="D78" s="66">
        <f t="shared" si="14"/>
        <v>0</v>
      </c>
      <c r="E78" s="66">
        <f t="shared" si="14"/>
        <v>0</v>
      </c>
      <c r="F78" s="66">
        <f t="shared" si="14"/>
        <v>0</v>
      </c>
      <c r="G78" s="66">
        <f t="shared" si="14"/>
        <v>183828</v>
      </c>
      <c r="H78" s="66">
        <f t="shared" si="14"/>
        <v>0</v>
      </c>
      <c r="I78" s="66">
        <f t="shared" si="14"/>
        <v>0</v>
      </c>
      <c r="J78" s="66">
        <f t="shared" si="14"/>
        <v>0</v>
      </c>
      <c r="K78" s="66">
        <f t="shared" si="14"/>
        <v>0</v>
      </c>
      <c r="L78" s="66">
        <f t="shared" si="14"/>
        <v>0</v>
      </c>
      <c r="M78" s="66">
        <f t="shared" si="14"/>
        <v>7294.4481794777603</v>
      </c>
      <c r="N78" s="383">
        <f t="shared" si="14"/>
        <v>90670.864334827507</v>
      </c>
      <c r="O78" s="383">
        <f t="shared" si="14"/>
        <v>0</v>
      </c>
      <c r="P78" s="383">
        <f t="shared" si="14"/>
        <v>0</v>
      </c>
      <c r="Q78" s="383">
        <f t="shared" si="14"/>
        <v>0</v>
      </c>
      <c r="R78" s="383">
        <f t="shared" si="14"/>
        <v>0</v>
      </c>
      <c r="S78" s="383">
        <f t="shared" si="14"/>
        <v>0</v>
      </c>
      <c r="T78" s="383">
        <f t="shared" si="14"/>
        <v>0</v>
      </c>
      <c r="U78" s="441">
        <f t="shared" si="13"/>
        <v>281793.31251430529</v>
      </c>
    </row>
    <row r="79" spans="1:22" ht="15.95" customHeight="1" x14ac:dyDescent="0.25">
      <c r="A79" s="695"/>
      <c r="B79" s="445" t="s">
        <v>48</v>
      </c>
      <c r="C79" s="2">
        <f t="shared" si="14"/>
        <v>0</v>
      </c>
      <c r="D79" s="66">
        <f t="shared" si="14"/>
        <v>0</v>
      </c>
      <c r="E79" s="66">
        <f t="shared" si="14"/>
        <v>0</v>
      </c>
      <c r="F79" s="66">
        <f t="shared" si="14"/>
        <v>0</v>
      </c>
      <c r="G79" s="66">
        <f t="shared" si="14"/>
        <v>164572</v>
      </c>
      <c r="H79" s="66">
        <f t="shared" si="14"/>
        <v>0</v>
      </c>
      <c r="I79" s="66">
        <f t="shared" si="14"/>
        <v>341470</v>
      </c>
      <c r="J79" s="66">
        <f t="shared" si="14"/>
        <v>0</v>
      </c>
      <c r="K79" s="66">
        <f t="shared" si="14"/>
        <v>0</v>
      </c>
      <c r="L79" s="66">
        <f t="shared" si="14"/>
        <v>207472</v>
      </c>
      <c r="M79" s="66">
        <f t="shared" si="14"/>
        <v>28312.829918901876</v>
      </c>
      <c r="N79" s="383">
        <f t="shared" si="14"/>
        <v>351931.86617381527</v>
      </c>
      <c r="O79" s="383">
        <f t="shared" si="14"/>
        <v>0</v>
      </c>
      <c r="P79" s="383">
        <f t="shared" si="14"/>
        <v>0</v>
      </c>
      <c r="Q79" s="383">
        <f t="shared" si="14"/>
        <v>0</v>
      </c>
      <c r="R79" s="383">
        <f t="shared" si="14"/>
        <v>0</v>
      </c>
      <c r="S79" s="383">
        <f t="shared" si="14"/>
        <v>0</v>
      </c>
      <c r="T79" s="383">
        <f t="shared" si="14"/>
        <v>0</v>
      </c>
      <c r="U79" s="441">
        <f t="shared" si="13"/>
        <v>1093758.6960927171</v>
      </c>
    </row>
    <row r="80" spans="1:22" ht="15.95" customHeight="1" x14ac:dyDescent="0.25">
      <c r="A80" s="695"/>
      <c r="B80" s="445" t="s">
        <v>47</v>
      </c>
      <c r="C80" s="2">
        <f t="shared" si="14"/>
        <v>0</v>
      </c>
      <c r="D80" s="66">
        <f t="shared" si="14"/>
        <v>0</v>
      </c>
      <c r="E80" s="66">
        <f t="shared" si="14"/>
        <v>0</v>
      </c>
      <c r="F80" s="66">
        <f t="shared" si="14"/>
        <v>38084</v>
      </c>
      <c r="G80" s="66">
        <f t="shared" si="14"/>
        <v>1456172</v>
      </c>
      <c r="H80" s="66">
        <f t="shared" si="14"/>
        <v>0</v>
      </c>
      <c r="I80" s="66">
        <f t="shared" si="14"/>
        <v>0</v>
      </c>
      <c r="J80" s="66">
        <f t="shared" si="14"/>
        <v>311586</v>
      </c>
      <c r="K80" s="66">
        <f t="shared" si="14"/>
        <v>0</v>
      </c>
      <c r="L80" s="66">
        <f t="shared" si="14"/>
        <v>0</v>
      </c>
      <c r="M80" s="66">
        <f t="shared" si="14"/>
        <v>71657.314932026027</v>
      </c>
      <c r="N80" s="383">
        <f t="shared" si="14"/>
        <v>890709.00511420239</v>
      </c>
      <c r="O80" s="383">
        <f t="shared" si="14"/>
        <v>0</v>
      </c>
      <c r="P80" s="383">
        <f t="shared" si="14"/>
        <v>0</v>
      </c>
      <c r="Q80" s="383">
        <f t="shared" si="14"/>
        <v>0</v>
      </c>
      <c r="R80" s="383">
        <f t="shared" si="14"/>
        <v>0</v>
      </c>
      <c r="S80" s="383">
        <f t="shared" si="14"/>
        <v>0</v>
      </c>
      <c r="T80" s="383">
        <f t="shared" si="14"/>
        <v>0</v>
      </c>
      <c r="U80" s="441">
        <f t="shared" si="13"/>
        <v>2768208.3200462284</v>
      </c>
    </row>
    <row r="81" spans="1:22" ht="15.95" customHeight="1" x14ac:dyDescent="0.25">
      <c r="A81" s="695"/>
      <c r="B81" s="445" t="s">
        <v>46</v>
      </c>
      <c r="C81" s="2">
        <f t="shared" si="14"/>
        <v>0</v>
      </c>
      <c r="D81" s="66">
        <f t="shared" si="14"/>
        <v>0</v>
      </c>
      <c r="E81" s="66">
        <f t="shared" si="14"/>
        <v>716845</v>
      </c>
      <c r="F81" s="66">
        <f t="shared" si="14"/>
        <v>0</v>
      </c>
      <c r="G81" s="66">
        <f t="shared" si="14"/>
        <v>4074</v>
      </c>
      <c r="H81" s="66">
        <f t="shared" si="14"/>
        <v>10159</v>
      </c>
      <c r="I81" s="66">
        <f t="shared" si="14"/>
        <v>1370593</v>
      </c>
      <c r="J81" s="66">
        <f t="shared" si="14"/>
        <v>0</v>
      </c>
      <c r="K81" s="66">
        <f t="shared" si="14"/>
        <v>0</v>
      </c>
      <c r="L81" s="66">
        <f t="shared" si="14"/>
        <v>0</v>
      </c>
      <c r="M81" s="66">
        <f t="shared" si="14"/>
        <v>83396.056094888714</v>
      </c>
      <c r="N81" s="383">
        <f t="shared" si="14"/>
        <v>1036622.9634084103</v>
      </c>
      <c r="O81" s="383">
        <f t="shared" si="14"/>
        <v>0</v>
      </c>
      <c r="P81" s="383">
        <f t="shared" si="14"/>
        <v>0</v>
      </c>
      <c r="Q81" s="383">
        <f t="shared" si="14"/>
        <v>0</v>
      </c>
      <c r="R81" s="383">
        <f t="shared" si="14"/>
        <v>0</v>
      </c>
      <c r="S81" s="383">
        <f t="shared" si="14"/>
        <v>0</v>
      </c>
      <c r="T81" s="383">
        <f t="shared" si="14"/>
        <v>0</v>
      </c>
      <c r="U81" s="441">
        <f t="shared" si="13"/>
        <v>3221690.0195032991</v>
      </c>
    </row>
    <row r="82" spans="1:22" ht="15.95" customHeight="1" thickBot="1" x14ac:dyDescent="0.3">
      <c r="A82" s="696"/>
      <c r="B82" s="445" t="s">
        <v>45</v>
      </c>
      <c r="C82" s="2">
        <f t="shared" si="14"/>
        <v>0</v>
      </c>
      <c r="D82" s="66">
        <f t="shared" si="14"/>
        <v>0</v>
      </c>
      <c r="E82" s="66">
        <f t="shared" si="14"/>
        <v>0</v>
      </c>
      <c r="F82" s="66">
        <f t="shared" si="14"/>
        <v>0</v>
      </c>
      <c r="G82" s="66">
        <f t="shared" si="14"/>
        <v>0</v>
      </c>
      <c r="H82" s="66">
        <f t="shared" si="14"/>
        <v>0</v>
      </c>
      <c r="I82" s="66">
        <f t="shared" si="14"/>
        <v>0</v>
      </c>
      <c r="J82" s="66">
        <f t="shared" si="14"/>
        <v>0</v>
      </c>
      <c r="K82" s="66">
        <f t="shared" si="14"/>
        <v>0</v>
      </c>
      <c r="L82" s="66">
        <f t="shared" si="14"/>
        <v>0</v>
      </c>
      <c r="M82" s="66">
        <f t="shared" si="14"/>
        <v>0</v>
      </c>
      <c r="N82" s="383">
        <f t="shared" si="14"/>
        <v>0</v>
      </c>
      <c r="O82" s="383">
        <f t="shared" si="14"/>
        <v>0</v>
      </c>
      <c r="P82" s="383">
        <f t="shared" si="14"/>
        <v>0</v>
      </c>
      <c r="Q82" s="383">
        <f t="shared" si="14"/>
        <v>0</v>
      </c>
      <c r="R82" s="383">
        <f t="shared" si="14"/>
        <v>0</v>
      </c>
      <c r="S82" s="383">
        <f t="shared" si="14"/>
        <v>0</v>
      </c>
      <c r="T82" s="383">
        <f t="shared" si="14"/>
        <v>0</v>
      </c>
      <c r="U82" s="441">
        <f t="shared" si="13"/>
        <v>0</v>
      </c>
      <c r="V82" s="407">
        <f>SUM(U70:U82)</f>
        <v>30133034.142209787</v>
      </c>
    </row>
    <row r="83" spans="1:22" ht="15.95" customHeight="1" thickBot="1" x14ac:dyDescent="0.3">
      <c r="A83"/>
      <c r="B83" s="49" t="s">
        <v>41</v>
      </c>
      <c r="C83" s="164">
        <f>SUM(C70:C82)</f>
        <v>0</v>
      </c>
      <c r="D83" s="164">
        <f t="shared" ref="D83:T83" si="15">SUM(D70:D82)</f>
        <v>0</v>
      </c>
      <c r="E83" s="164">
        <f t="shared" si="15"/>
        <v>1615242</v>
      </c>
      <c r="F83" s="164">
        <f t="shared" si="15"/>
        <v>259044</v>
      </c>
      <c r="G83" s="164">
        <f t="shared" si="15"/>
        <v>2652164</v>
      </c>
      <c r="H83" s="164">
        <f t="shared" si="15"/>
        <v>3353722</v>
      </c>
      <c r="I83" s="164">
        <f t="shared" si="15"/>
        <v>5125406</v>
      </c>
      <c r="J83" s="164">
        <f t="shared" si="15"/>
        <v>2747666</v>
      </c>
      <c r="K83" s="164">
        <f t="shared" si="15"/>
        <v>1136154</v>
      </c>
      <c r="L83" s="164">
        <f t="shared" si="15"/>
        <v>2767901</v>
      </c>
      <c r="M83" s="164">
        <f t="shared" si="15"/>
        <v>780018.00000000012</v>
      </c>
      <c r="N83" s="394">
        <f t="shared" si="15"/>
        <v>9695717.1422097869</v>
      </c>
      <c r="O83" s="394">
        <f t="shared" si="15"/>
        <v>0</v>
      </c>
      <c r="P83" s="394">
        <f t="shared" si="15"/>
        <v>0</v>
      </c>
      <c r="Q83" s="394">
        <f t="shared" si="15"/>
        <v>0</v>
      </c>
      <c r="R83" s="394">
        <f t="shared" si="15"/>
        <v>0</v>
      </c>
      <c r="S83" s="394">
        <f t="shared" si="15"/>
        <v>0</v>
      </c>
      <c r="T83" s="394">
        <f t="shared" si="15"/>
        <v>0</v>
      </c>
      <c r="U83" s="442">
        <f t="shared" si="13"/>
        <v>30133034.142209787</v>
      </c>
      <c r="V83" s="396" t="str">
        <f>IF(U83=V82,"ok","ERROR")</f>
        <v>ok</v>
      </c>
    </row>
    <row r="84" spans="1:22" ht="15.95" customHeight="1" thickBot="1" x14ac:dyDescent="0.3">
      <c r="A84"/>
      <c r="U84" s="3">
        <f>SUM(C115:T115)</f>
        <v>0</v>
      </c>
    </row>
    <row r="85" spans="1:22" ht="15.95" customHeight="1" thickBot="1" x14ac:dyDescent="0.3">
      <c r="A85" s="403" t="s">
        <v>243</v>
      </c>
      <c r="B85" s="193" t="s">
        <v>34</v>
      </c>
      <c r="C85" s="375">
        <f>C$3</f>
        <v>45658</v>
      </c>
      <c r="D85" s="375">
        <f t="shared" ref="D85:T85" si="16">D$3</f>
        <v>45689</v>
      </c>
      <c r="E85" s="375">
        <f t="shared" si="16"/>
        <v>45717</v>
      </c>
      <c r="F85" s="375">
        <f t="shared" si="16"/>
        <v>45748</v>
      </c>
      <c r="G85" s="375">
        <f t="shared" si="16"/>
        <v>45778</v>
      </c>
      <c r="H85" s="375">
        <f t="shared" si="16"/>
        <v>45809</v>
      </c>
      <c r="I85" s="375">
        <f t="shared" si="16"/>
        <v>45839</v>
      </c>
      <c r="J85" s="375">
        <f t="shared" si="16"/>
        <v>45870</v>
      </c>
      <c r="K85" s="375">
        <f t="shared" si="16"/>
        <v>45901</v>
      </c>
      <c r="L85" s="375">
        <f t="shared" si="16"/>
        <v>45931</v>
      </c>
      <c r="M85" s="375">
        <f t="shared" si="16"/>
        <v>45962</v>
      </c>
      <c r="N85" s="376">
        <f t="shared" si="16"/>
        <v>45992</v>
      </c>
      <c r="O85" s="376">
        <f t="shared" si="16"/>
        <v>46023</v>
      </c>
      <c r="P85" s="376">
        <f t="shared" si="16"/>
        <v>46054</v>
      </c>
      <c r="Q85" s="376">
        <f t="shared" si="16"/>
        <v>46082</v>
      </c>
      <c r="R85" s="376">
        <f t="shared" si="16"/>
        <v>46113</v>
      </c>
      <c r="S85" s="376">
        <f t="shared" si="16"/>
        <v>46143</v>
      </c>
      <c r="T85" s="376">
        <f t="shared" si="16"/>
        <v>46174</v>
      </c>
      <c r="U85" s="439" t="s">
        <v>32</v>
      </c>
    </row>
    <row r="86" spans="1:22" ht="15.95" customHeight="1" x14ac:dyDescent="0.25">
      <c r="A86" s="659" t="s">
        <v>156</v>
      </c>
      <c r="B86" s="444" t="s">
        <v>57</v>
      </c>
      <c r="C86" s="53">
        <f t="shared" ref="C86:T86" si="17">C4+C52</f>
        <v>0</v>
      </c>
      <c r="D86" s="194">
        <f t="shared" si="17"/>
        <v>0</v>
      </c>
      <c r="E86" s="194">
        <f t="shared" si="17"/>
        <v>0</v>
      </c>
      <c r="F86" s="194">
        <f t="shared" si="17"/>
        <v>0</v>
      </c>
      <c r="G86" s="194">
        <f t="shared" si="17"/>
        <v>0</v>
      </c>
      <c r="H86" s="194">
        <f t="shared" si="17"/>
        <v>0</v>
      </c>
      <c r="I86" s="194">
        <f t="shared" si="17"/>
        <v>0</v>
      </c>
      <c r="J86" s="194">
        <f t="shared" si="17"/>
        <v>0</v>
      </c>
      <c r="K86" s="194">
        <f t="shared" si="17"/>
        <v>0</v>
      </c>
      <c r="L86" s="194">
        <f t="shared" si="17"/>
        <v>0</v>
      </c>
      <c r="M86" s="194">
        <f t="shared" si="17"/>
        <v>0</v>
      </c>
      <c r="N86" s="380">
        <f t="shared" si="17"/>
        <v>0</v>
      </c>
      <c r="O86" s="380">
        <f t="shared" si="17"/>
        <v>0</v>
      </c>
      <c r="P86" s="380">
        <f t="shared" si="17"/>
        <v>0</v>
      </c>
      <c r="Q86" s="380">
        <f t="shared" si="17"/>
        <v>0</v>
      </c>
      <c r="R86" s="380">
        <f t="shared" si="17"/>
        <v>0</v>
      </c>
      <c r="S86" s="380">
        <f t="shared" si="17"/>
        <v>0</v>
      </c>
      <c r="T86" s="380">
        <f t="shared" si="17"/>
        <v>0</v>
      </c>
      <c r="U86" s="440">
        <f t="shared" ref="U86:U99" si="18">SUM(C86:T86)</f>
        <v>0</v>
      </c>
    </row>
    <row r="87" spans="1:22" ht="15.95" customHeight="1" x14ac:dyDescent="0.25">
      <c r="A87" s="660"/>
      <c r="B87" s="445" t="s">
        <v>56</v>
      </c>
      <c r="C87" s="2">
        <f t="shared" ref="C87:T87" si="19">C5+C53</f>
        <v>0</v>
      </c>
      <c r="D87" s="66">
        <f t="shared" si="19"/>
        <v>0</v>
      </c>
      <c r="E87" s="66">
        <f t="shared" si="19"/>
        <v>0</v>
      </c>
      <c r="F87" s="66">
        <f t="shared" si="19"/>
        <v>0</v>
      </c>
      <c r="G87" s="66">
        <f t="shared" si="19"/>
        <v>0</v>
      </c>
      <c r="H87" s="66">
        <f t="shared" si="19"/>
        <v>0</v>
      </c>
      <c r="I87" s="66">
        <f t="shared" si="19"/>
        <v>0</v>
      </c>
      <c r="J87" s="66">
        <f t="shared" si="19"/>
        <v>0</v>
      </c>
      <c r="K87" s="66">
        <f t="shared" si="19"/>
        <v>0</v>
      </c>
      <c r="L87" s="66">
        <f t="shared" si="19"/>
        <v>0</v>
      </c>
      <c r="M87" s="66">
        <f t="shared" si="19"/>
        <v>0</v>
      </c>
      <c r="N87" s="383">
        <f t="shared" si="19"/>
        <v>0</v>
      </c>
      <c r="O87" s="383">
        <f t="shared" si="19"/>
        <v>0</v>
      </c>
      <c r="P87" s="383">
        <f t="shared" si="19"/>
        <v>0</v>
      </c>
      <c r="Q87" s="383">
        <f t="shared" si="19"/>
        <v>0</v>
      </c>
      <c r="R87" s="383">
        <f t="shared" si="19"/>
        <v>0</v>
      </c>
      <c r="S87" s="383">
        <f t="shared" si="19"/>
        <v>0</v>
      </c>
      <c r="T87" s="383">
        <f t="shared" si="19"/>
        <v>0</v>
      </c>
      <c r="U87" s="441">
        <f t="shared" si="18"/>
        <v>0</v>
      </c>
    </row>
    <row r="88" spans="1:22" ht="15.95" customHeight="1" x14ac:dyDescent="0.25">
      <c r="A88" s="660"/>
      <c r="B88" s="445" t="s">
        <v>55</v>
      </c>
      <c r="C88" s="2">
        <f t="shared" ref="C88:T88" si="20">C6+C54</f>
        <v>0</v>
      </c>
      <c r="D88" s="66">
        <f t="shared" si="20"/>
        <v>0</v>
      </c>
      <c r="E88" s="66">
        <f t="shared" si="20"/>
        <v>0</v>
      </c>
      <c r="F88" s="66">
        <f t="shared" si="20"/>
        <v>0</v>
      </c>
      <c r="G88" s="66">
        <f t="shared" si="20"/>
        <v>0</v>
      </c>
      <c r="H88" s="66">
        <f t="shared" si="20"/>
        <v>0</v>
      </c>
      <c r="I88" s="66">
        <f t="shared" si="20"/>
        <v>0</v>
      </c>
      <c r="J88" s="66">
        <f t="shared" si="20"/>
        <v>0</v>
      </c>
      <c r="K88" s="66">
        <f t="shared" si="20"/>
        <v>0</v>
      </c>
      <c r="L88" s="66">
        <f t="shared" si="20"/>
        <v>0</v>
      </c>
      <c r="M88" s="66">
        <f t="shared" si="20"/>
        <v>0</v>
      </c>
      <c r="N88" s="383">
        <f t="shared" si="20"/>
        <v>0</v>
      </c>
      <c r="O88" s="383">
        <f t="shared" si="20"/>
        <v>0</v>
      </c>
      <c r="P88" s="383">
        <f t="shared" si="20"/>
        <v>0</v>
      </c>
      <c r="Q88" s="383">
        <f t="shared" si="20"/>
        <v>0</v>
      </c>
      <c r="R88" s="383">
        <f t="shared" si="20"/>
        <v>0</v>
      </c>
      <c r="S88" s="383">
        <f t="shared" si="20"/>
        <v>0</v>
      </c>
      <c r="T88" s="383">
        <f t="shared" si="20"/>
        <v>0</v>
      </c>
      <c r="U88" s="441">
        <f t="shared" si="18"/>
        <v>0</v>
      </c>
    </row>
    <row r="89" spans="1:22" ht="15.95" customHeight="1" x14ac:dyDescent="0.25">
      <c r="A89" s="660"/>
      <c r="B89" s="445" t="s">
        <v>54</v>
      </c>
      <c r="C89" s="2">
        <f t="shared" ref="C89:T89" si="21">C7+C55</f>
        <v>0</v>
      </c>
      <c r="D89" s="66">
        <f t="shared" si="21"/>
        <v>0</v>
      </c>
      <c r="E89" s="66">
        <f t="shared" si="21"/>
        <v>0</v>
      </c>
      <c r="F89" s="66">
        <f t="shared" si="21"/>
        <v>0</v>
      </c>
      <c r="G89" s="66">
        <f t="shared" si="21"/>
        <v>0</v>
      </c>
      <c r="H89" s="66">
        <f t="shared" si="21"/>
        <v>0</v>
      </c>
      <c r="I89" s="66">
        <f t="shared" si="21"/>
        <v>0</v>
      </c>
      <c r="J89" s="66">
        <f t="shared" si="21"/>
        <v>10742.04</v>
      </c>
      <c r="K89" s="66">
        <f t="shared" si="21"/>
        <v>0</v>
      </c>
      <c r="L89" s="66">
        <f t="shared" si="21"/>
        <v>0</v>
      </c>
      <c r="M89" s="66">
        <f t="shared" si="21"/>
        <v>0</v>
      </c>
      <c r="N89" s="383">
        <f t="shared" si="21"/>
        <v>0</v>
      </c>
      <c r="O89" s="383">
        <f t="shared" si="21"/>
        <v>0</v>
      </c>
      <c r="P89" s="383">
        <f t="shared" si="21"/>
        <v>0</v>
      </c>
      <c r="Q89" s="383">
        <f t="shared" si="21"/>
        <v>0</v>
      </c>
      <c r="R89" s="383">
        <f t="shared" si="21"/>
        <v>0</v>
      </c>
      <c r="S89" s="383">
        <f t="shared" si="21"/>
        <v>0</v>
      </c>
      <c r="T89" s="383">
        <f t="shared" si="21"/>
        <v>0</v>
      </c>
      <c r="U89" s="441">
        <f t="shared" si="18"/>
        <v>10742.04</v>
      </c>
    </row>
    <row r="90" spans="1:22" ht="15.95" customHeight="1" x14ac:dyDescent="0.25">
      <c r="A90" s="660"/>
      <c r="B90" s="445" t="s">
        <v>53</v>
      </c>
      <c r="C90" s="2">
        <f t="shared" ref="C90:T90" si="22">C8+C56</f>
        <v>0</v>
      </c>
      <c r="D90" s="66">
        <f t="shared" si="22"/>
        <v>0</v>
      </c>
      <c r="E90" s="66">
        <f t="shared" si="22"/>
        <v>0</v>
      </c>
      <c r="F90" s="66">
        <f t="shared" si="22"/>
        <v>0</v>
      </c>
      <c r="G90" s="66">
        <f t="shared" si="22"/>
        <v>0</v>
      </c>
      <c r="H90" s="66">
        <f t="shared" si="22"/>
        <v>0</v>
      </c>
      <c r="I90" s="66">
        <f t="shared" si="22"/>
        <v>0</v>
      </c>
      <c r="J90" s="66">
        <f t="shared" si="22"/>
        <v>0</v>
      </c>
      <c r="K90" s="66">
        <f t="shared" si="22"/>
        <v>0</v>
      </c>
      <c r="L90" s="66">
        <f t="shared" si="22"/>
        <v>0</v>
      </c>
      <c r="M90" s="66">
        <f t="shared" si="22"/>
        <v>0</v>
      </c>
      <c r="N90" s="383">
        <f t="shared" si="22"/>
        <v>0</v>
      </c>
      <c r="O90" s="383">
        <f t="shared" si="22"/>
        <v>0</v>
      </c>
      <c r="P90" s="383">
        <f t="shared" si="22"/>
        <v>0</v>
      </c>
      <c r="Q90" s="383">
        <f t="shared" si="22"/>
        <v>0</v>
      </c>
      <c r="R90" s="383">
        <f t="shared" si="22"/>
        <v>0</v>
      </c>
      <c r="S90" s="383">
        <f t="shared" si="22"/>
        <v>0</v>
      </c>
      <c r="T90" s="383">
        <f t="shared" si="22"/>
        <v>0</v>
      </c>
      <c r="U90" s="441">
        <f t="shared" si="18"/>
        <v>0</v>
      </c>
    </row>
    <row r="91" spans="1:22" ht="15.95" customHeight="1" x14ac:dyDescent="0.25">
      <c r="A91" s="660"/>
      <c r="B91" s="445" t="s">
        <v>52</v>
      </c>
      <c r="C91" s="2">
        <f t="shared" ref="C91:T91" si="23">C9+C57</f>
        <v>0</v>
      </c>
      <c r="D91" s="66">
        <f t="shared" si="23"/>
        <v>0</v>
      </c>
      <c r="E91" s="66">
        <f t="shared" si="23"/>
        <v>0</v>
      </c>
      <c r="F91" s="66">
        <f t="shared" si="23"/>
        <v>0</v>
      </c>
      <c r="G91" s="66">
        <f t="shared" si="23"/>
        <v>0</v>
      </c>
      <c r="H91" s="66">
        <f t="shared" si="23"/>
        <v>0</v>
      </c>
      <c r="I91" s="66">
        <f t="shared" si="23"/>
        <v>0</v>
      </c>
      <c r="J91" s="66">
        <f t="shared" si="23"/>
        <v>44923.59</v>
      </c>
      <c r="K91" s="66">
        <f t="shared" si="23"/>
        <v>0</v>
      </c>
      <c r="L91" s="66">
        <f t="shared" si="23"/>
        <v>0</v>
      </c>
      <c r="M91" s="66">
        <f t="shared" si="23"/>
        <v>0</v>
      </c>
      <c r="N91" s="383">
        <f t="shared" si="23"/>
        <v>0</v>
      </c>
      <c r="O91" s="383">
        <f t="shared" si="23"/>
        <v>0</v>
      </c>
      <c r="P91" s="383">
        <f t="shared" si="23"/>
        <v>0</v>
      </c>
      <c r="Q91" s="383">
        <f t="shared" si="23"/>
        <v>0</v>
      </c>
      <c r="R91" s="383">
        <f t="shared" si="23"/>
        <v>0</v>
      </c>
      <c r="S91" s="383">
        <f t="shared" si="23"/>
        <v>0</v>
      </c>
      <c r="T91" s="383">
        <f t="shared" si="23"/>
        <v>0</v>
      </c>
      <c r="U91" s="441">
        <f t="shared" si="18"/>
        <v>44923.59</v>
      </c>
    </row>
    <row r="92" spans="1:22" ht="15.95" customHeight="1" x14ac:dyDescent="0.25">
      <c r="A92" s="660"/>
      <c r="B92" s="445" t="s">
        <v>51</v>
      </c>
      <c r="C92" s="2">
        <f t="shared" ref="C92:T92" si="24">C10+C58</f>
        <v>0</v>
      </c>
      <c r="D92" s="66">
        <f t="shared" si="24"/>
        <v>0</v>
      </c>
      <c r="E92" s="66">
        <f t="shared" si="24"/>
        <v>0</v>
      </c>
      <c r="F92" s="66">
        <f t="shared" si="24"/>
        <v>0</v>
      </c>
      <c r="G92" s="66">
        <f t="shared" si="24"/>
        <v>0</v>
      </c>
      <c r="H92" s="66">
        <f t="shared" si="24"/>
        <v>0</v>
      </c>
      <c r="I92" s="66">
        <f t="shared" si="24"/>
        <v>0</v>
      </c>
      <c r="J92" s="66">
        <f t="shared" si="24"/>
        <v>5211.8100000000004</v>
      </c>
      <c r="K92" s="66">
        <f t="shared" si="24"/>
        <v>0</v>
      </c>
      <c r="L92" s="66">
        <f t="shared" si="24"/>
        <v>0</v>
      </c>
      <c r="M92" s="66">
        <f t="shared" si="24"/>
        <v>0</v>
      </c>
      <c r="N92" s="383">
        <f t="shared" si="24"/>
        <v>0</v>
      </c>
      <c r="O92" s="383">
        <f t="shared" si="24"/>
        <v>0</v>
      </c>
      <c r="P92" s="383">
        <f t="shared" si="24"/>
        <v>0</v>
      </c>
      <c r="Q92" s="383">
        <f t="shared" si="24"/>
        <v>0</v>
      </c>
      <c r="R92" s="383">
        <f t="shared" si="24"/>
        <v>0</v>
      </c>
      <c r="S92" s="383">
        <f t="shared" si="24"/>
        <v>0</v>
      </c>
      <c r="T92" s="383">
        <f t="shared" si="24"/>
        <v>0</v>
      </c>
      <c r="U92" s="441">
        <f t="shared" si="18"/>
        <v>5211.8100000000004</v>
      </c>
    </row>
    <row r="93" spans="1:22" ht="15.95" customHeight="1" x14ac:dyDescent="0.25">
      <c r="A93" s="660"/>
      <c r="B93" s="445" t="s">
        <v>50</v>
      </c>
      <c r="C93" s="2">
        <f t="shared" ref="C93:T93" si="25">C11+C59</f>
        <v>0</v>
      </c>
      <c r="D93" s="66">
        <f t="shared" si="25"/>
        <v>0</v>
      </c>
      <c r="E93" s="66">
        <f t="shared" si="25"/>
        <v>0</v>
      </c>
      <c r="F93" s="66">
        <f t="shared" si="25"/>
        <v>29098.97</v>
      </c>
      <c r="G93" s="66">
        <f t="shared" si="25"/>
        <v>1394052</v>
      </c>
      <c r="H93" s="66">
        <f t="shared" si="25"/>
        <v>1915541</v>
      </c>
      <c r="I93" s="66">
        <f t="shared" si="25"/>
        <v>464385</v>
      </c>
      <c r="J93" s="66">
        <f t="shared" si="25"/>
        <v>280788</v>
      </c>
      <c r="K93" s="66">
        <f t="shared" si="25"/>
        <v>0</v>
      </c>
      <c r="L93" s="66">
        <f t="shared" si="25"/>
        <v>111002</v>
      </c>
      <c r="M93" s="66">
        <f t="shared" si="25"/>
        <v>0</v>
      </c>
      <c r="N93" s="383">
        <f t="shared" si="25"/>
        <v>2233262</v>
      </c>
      <c r="O93" s="383">
        <f t="shared" si="25"/>
        <v>0</v>
      </c>
      <c r="P93" s="383">
        <f t="shared" si="25"/>
        <v>0</v>
      </c>
      <c r="Q93" s="383">
        <f t="shared" si="25"/>
        <v>0</v>
      </c>
      <c r="R93" s="383">
        <f t="shared" si="25"/>
        <v>0</v>
      </c>
      <c r="S93" s="383">
        <f t="shared" si="25"/>
        <v>0</v>
      </c>
      <c r="T93" s="383">
        <f t="shared" si="25"/>
        <v>0</v>
      </c>
      <c r="U93" s="441">
        <f t="shared" si="18"/>
        <v>6428128.9699999997</v>
      </c>
    </row>
    <row r="94" spans="1:22" ht="15.95" customHeight="1" x14ac:dyDescent="0.25">
      <c r="A94" s="660"/>
      <c r="B94" s="445" t="s">
        <v>49</v>
      </c>
      <c r="C94" s="2">
        <f t="shared" ref="C94:T94" si="26">C12+C60</f>
        <v>0</v>
      </c>
      <c r="D94" s="66">
        <f t="shared" si="26"/>
        <v>0</v>
      </c>
      <c r="E94" s="66">
        <f t="shared" si="26"/>
        <v>0</v>
      </c>
      <c r="F94" s="66">
        <f t="shared" si="26"/>
        <v>0</v>
      </c>
      <c r="G94" s="66">
        <f t="shared" si="26"/>
        <v>0</v>
      </c>
      <c r="H94" s="66">
        <f t="shared" si="26"/>
        <v>0</v>
      </c>
      <c r="I94" s="66">
        <f t="shared" si="26"/>
        <v>0</v>
      </c>
      <c r="J94" s="66">
        <f t="shared" si="26"/>
        <v>0</v>
      </c>
      <c r="K94" s="66">
        <f t="shared" si="26"/>
        <v>0</v>
      </c>
      <c r="L94" s="66">
        <f t="shared" si="26"/>
        <v>0</v>
      </c>
      <c r="M94" s="66">
        <f t="shared" si="26"/>
        <v>0</v>
      </c>
      <c r="N94" s="383">
        <f t="shared" si="26"/>
        <v>0</v>
      </c>
      <c r="O94" s="383">
        <f t="shared" si="26"/>
        <v>0</v>
      </c>
      <c r="P94" s="383">
        <f t="shared" si="26"/>
        <v>0</v>
      </c>
      <c r="Q94" s="383">
        <f t="shared" si="26"/>
        <v>0</v>
      </c>
      <c r="R94" s="383">
        <f t="shared" si="26"/>
        <v>0</v>
      </c>
      <c r="S94" s="383">
        <f t="shared" si="26"/>
        <v>0</v>
      </c>
      <c r="T94" s="383">
        <f t="shared" si="26"/>
        <v>0</v>
      </c>
      <c r="U94" s="441">
        <f t="shared" si="18"/>
        <v>0</v>
      </c>
    </row>
    <row r="95" spans="1:22" ht="15.95" customHeight="1" x14ac:dyDescent="0.25">
      <c r="A95" s="660"/>
      <c r="B95" s="445" t="s">
        <v>48</v>
      </c>
      <c r="C95" s="2">
        <f t="shared" ref="C95:T95" si="27">C13+C61</f>
        <v>0</v>
      </c>
      <c r="D95" s="66">
        <f t="shared" si="27"/>
        <v>0</v>
      </c>
      <c r="E95" s="66">
        <f t="shared" si="27"/>
        <v>0</v>
      </c>
      <c r="F95" s="66">
        <f t="shared" si="27"/>
        <v>0</v>
      </c>
      <c r="G95" s="66">
        <f t="shared" si="27"/>
        <v>0</v>
      </c>
      <c r="H95" s="66">
        <f t="shared" si="27"/>
        <v>0</v>
      </c>
      <c r="I95" s="66">
        <f t="shared" si="27"/>
        <v>0</v>
      </c>
      <c r="J95" s="66">
        <f t="shared" si="27"/>
        <v>0</v>
      </c>
      <c r="K95" s="66">
        <f t="shared" si="27"/>
        <v>0</v>
      </c>
      <c r="L95" s="66">
        <f t="shared" si="27"/>
        <v>0</v>
      </c>
      <c r="M95" s="66">
        <f t="shared" si="27"/>
        <v>0</v>
      </c>
      <c r="N95" s="383">
        <f t="shared" si="27"/>
        <v>0</v>
      </c>
      <c r="O95" s="383">
        <f t="shared" si="27"/>
        <v>0</v>
      </c>
      <c r="P95" s="383">
        <f t="shared" si="27"/>
        <v>0</v>
      </c>
      <c r="Q95" s="383">
        <f t="shared" si="27"/>
        <v>0</v>
      </c>
      <c r="R95" s="383">
        <f t="shared" si="27"/>
        <v>0</v>
      </c>
      <c r="S95" s="383">
        <f t="shared" si="27"/>
        <v>0</v>
      </c>
      <c r="T95" s="383">
        <f t="shared" si="27"/>
        <v>0</v>
      </c>
      <c r="U95" s="441">
        <f t="shared" si="18"/>
        <v>0</v>
      </c>
    </row>
    <row r="96" spans="1:22" ht="15.95" customHeight="1" x14ac:dyDescent="0.25">
      <c r="A96" s="660"/>
      <c r="B96" s="445" t="s">
        <v>47</v>
      </c>
      <c r="C96" s="2">
        <f t="shared" ref="C96:T96" si="28">C14+C62</f>
        <v>0</v>
      </c>
      <c r="D96" s="66">
        <f t="shared" si="28"/>
        <v>0</v>
      </c>
      <c r="E96" s="66">
        <f t="shared" si="28"/>
        <v>0</v>
      </c>
      <c r="F96" s="66">
        <f t="shared" si="28"/>
        <v>0</v>
      </c>
      <c r="G96" s="66">
        <f t="shared" si="28"/>
        <v>0</v>
      </c>
      <c r="H96" s="66">
        <f t="shared" si="28"/>
        <v>0</v>
      </c>
      <c r="I96" s="66">
        <f t="shared" si="28"/>
        <v>0</v>
      </c>
      <c r="J96" s="66">
        <f t="shared" si="28"/>
        <v>0</v>
      </c>
      <c r="K96" s="66">
        <f t="shared" si="28"/>
        <v>0</v>
      </c>
      <c r="L96" s="66">
        <f t="shared" si="28"/>
        <v>0</v>
      </c>
      <c r="M96" s="66">
        <f t="shared" si="28"/>
        <v>0</v>
      </c>
      <c r="N96" s="383">
        <f t="shared" si="28"/>
        <v>0</v>
      </c>
      <c r="O96" s="383">
        <f t="shared" si="28"/>
        <v>0</v>
      </c>
      <c r="P96" s="383">
        <f t="shared" si="28"/>
        <v>0</v>
      </c>
      <c r="Q96" s="383">
        <f t="shared" si="28"/>
        <v>0</v>
      </c>
      <c r="R96" s="383">
        <f t="shared" si="28"/>
        <v>0</v>
      </c>
      <c r="S96" s="383">
        <f t="shared" si="28"/>
        <v>0</v>
      </c>
      <c r="T96" s="383">
        <f t="shared" si="28"/>
        <v>0</v>
      </c>
      <c r="U96" s="441">
        <f t="shared" si="18"/>
        <v>0</v>
      </c>
    </row>
    <row r="97" spans="1:22" ht="15.95" customHeight="1" x14ac:dyDescent="0.25">
      <c r="A97" s="660"/>
      <c r="B97" s="445" t="s">
        <v>46</v>
      </c>
      <c r="C97" s="2">
        <f t="shared" ref="C97:T97" si="29">C15+C63</f>
        <v>0</v>
      </c>
      <c r="D97" s="66">
        <f t="shared" si="29"/>
        <v>0</v>
      </c>
      <c r="E97" s="66">
        <f t="shared" si="29"/>
        <v>0</v>
      </c>
      <c r="F97" s="66">
        <f t="shared" si="29"/>
        <v>0</v>
      </c>
      <c r="G97" s="66">
        <f t="shared" si="29"/>
        <v>0</v>
      </c>
      <c r="H97" s="66">
        <f t="shared" si="29"/>
        <v>0</v>
      </c>
      <c r="I97" s="66">
        <f t="shared" si="29"/>
        <v>0</v>
      </c>
      <c r="J97" s="66">
        <f t="shared" si="29"/>
        <v>0</v>
      </c>
      <c r="K97" s="66">
        <f t="shared" si="29"/>
        <v>0</v>
      </c>
      <c r="L97" s="66">
        <f t="shared" si="29"/>
        <v>0</v>
      </c>
      <c r="M97" s="66">
        <f t="shared" si="29"/>
        <v>0</v>
      </c>
      <c r="N97" s="383">
        <f t="shared" si="29"/>
        <v>0</v>
      </c>
      <c r="O97" s="383">
        <f t="shared" si="29"/>
        <v>0</v>
      </c>
      <c r="P97" s="383">
        <f t="shared" si="29"/>
        <v>0</v>
      </c>
      <c r="Q97" s="383">
        <f t="shared" si="29"/>
        <v>0</v>
      </c>
      <c r="R97" s="383">
        <f t="shared" si="29"/>
        <v>0</v>
      </c>
      <c r="S97" s="383">
        <f t="shared" si="29"/>
        <v>0</v>
      </c>
      <c r="T97" s="383">
        <f t="shared" si="29"/>
        <v>0</v>
      </c>
      <c r="U97" s="441">
        <f t="shared" si="18"/>
        <v>0</v>
      </c>
    </row>
    <row r="98" spans="1:22" ht="15.95" customHeight="1" thickBot="1" x14ac:dyDescent="0.3">
      <c r="A98" s="661"/>
      <c r="B98" s="445" t="s">
        <v>45</v>
      </c>
      <c r="C98" s="2">
        <f t="shared" ref="C98:T98" si="30">C16+C64</f>
        <v>0</v>
      </c>
      <c r="D98" s="66">
        <f t="shared" si="30"/>
        <v>0</v>
      </c>
      <c r="E98" s="66">
        <f t="shared" si="30"/>
        <v>0</v>
      </c>
      <c r="F98" s="66">
        <f t="shared" si="30"/>
        <v>0</v>
      </c>
      <c r="G98" s="66">
        <f t="shared" si="30"/>
        <v>0</v>
      </c>
      <c r="H98" s="66">
        <f t="shared" si="30"/>
        <v>0</v>
      </c>
      <c r="I98" s="66">
        <f t="shared" si="30"/>
        <v>0</v>
      </c>
      <c r="J98" s="66">
        <f t="shared" si="30"/>
        <v>0</v>
      </c>
      <c r="K98" s="66">
        <f t="shared" si="30"/>
        <v>0</v>
      </c>
      <c r="L98" s="66">
        <f t="shared" si="30"/>
        <v>0</v>
      </c>
      <c r="M98" s="66">
        <f t="shared" si="30"/>
        <v>0</v>
      </c>
      <c r="N98" s="383">
        <f t="shared" si="30"/>
        <v>0</v>
      </c>
      <c r="O98" s="383">
        <f t="shared" si="30"/>
        <v>0</v>
      </c>
      <c r="P98" s="383">
        <f t="shared" si="30"/>
        <v>0</v>
      </c>
      <c r="Q98" s="383">
        <f t="shared" si="30"/>
        <v>0</v>
      </c>
      <c r="R98" s="383">
        <f t="shared" si="30"/>
        <v>0</v>
      </c>
      <c r="S98" s="383">
        <f t="shared" si="30"/>
        <v>0</v>
      </c>
      <c r="T98" s="383">
        <f t="shared" si="30"/>
        <v>0</v>
      </c>
      <c r="U98" s="441">
        <f t="shared" si="18"/>
        <v>0</v>
      </c>
      <c r="V98" s="407">
        <f>SUM(U86:U98)</f>
        <v>6489006.4100000001</v>
      </c>
    </row>
    <row r="99" spans="1:22" ht="15.95" customHeight="1" thickBot="1" x14ac:dyDescent="0.3">
      <c r="B99" s="49" t="s">
        <v>41</v>
      </c>
      <c r="C99" s="164">
        <f>SUM(C86:C98)</f>
        <v>0</v>
      </c>
      <c r="D99" s="164">
        <f t="shared" ref="D99:T99" si="31">SUM(D86:D98)</f>
        <v>0</v>
      </c>
      <c r="E99" s="164">
        <f t="shared" si="31"/>
        <v>0</v>
      </c>
      <c r="F99" s="164">
        <f t="shared" si="31"/>
        <v>29098.97</v>
      </c>
      <c r="G99" s="164">
        <f t="shared" si="31"/>
        <v>1394052</v>
      </c>
      <c r="H99" s="164">
        <f t="shared" si="31"/>
        <v>1915541</v>
      </c>
      <c r="I99" s="164">
        <f t="shared" si="31"/>
        <v>464385</v>
      </c>
      <c r="J99" s="164">
        <f t="shared" si="31"/>
        <v>341665.44</v>
      </c>
      <c r="K99" s="164">
        <f t="shared" si="31"/>
        <v>0</v>
      </c>
      <c r="L99" s="164">
        <f t="shared" si="31"/>
        <v>111002</v>
      </c>
      <c r="M99" s="164">
        <f t="shared" si="31"/>
        <v>0</v>
      </c>
      <c r="N99" s="394">
        <f t="shared" si="31"/>
        <v>2233262</v>
      </c>
      <c r="O99" s="394">
        <f t="shared" si="31"/>
        <v>0</v>
      </c>
      <c r="P99" s="394">
        <f t="shared" si="31"/>
        <v>0</v>
      </c>
      <c r="Q99" s="394">
        <f t="shared" si="31"/>
        <v>0</v>
      </c>
      <c r="R99" s="394">
        <f t="shared" si="31"/>
        <v>0</v>
      </c>
      <c r="S99" s="394">
        <f t="shared" si="31"/>
        <v>0</v>
      </c>
      <c r="T99" s="394">
        <f t="shared" si="31"/>
        <v>0</v>
      </c>
      <c r="U99" s="442">
        <f t="shared" si="18"/>
        <v>6489006.4100000001</v>
      </c>
      <c r="V99" s="396" t="str">
        <f>IF(U99=V98,"ok","ERROR")</f>
        <v>ok</v>
      </c>
    </row>
    <row r="100" spans="1:22" ht="15.95" customHeight="1" thickBot="1" x14ac:dyDescent="0.3">
      <c r="A100"/>
      <c r="U100" s="3">
        <f>SUM(C83:T83)</f>
        <v>30133034.142209787</v>
      </c>
    </row>
    <row r="101" spans="1:22" ht="15.95" customHeight="1" thickBot="1" x14ac:dyDescent="0.3">
      <c r="A101" s="403" t="s">
        <v>245</v>
      </c>
      <c r="B101" s="193" t="s">
        <v>34</v>
      </c>
      <c r="C101" s="375">
        <f>C$3</f>
        <v>45658</v>
      </c>
      <c r="D101" s="375">
        <f t="shared" ref="D101:T101" si="32">D$3</f>
        <v>45689</v>
      </c>
      <c r="E101" s="375">
        <f t="shared" si="32"/>
        <v>45717</v>
      </c>
      <c r="F101" s="375">
        <f t="shared" si="32"/>
        <v>45748</v>
      </c>
      <c r="G101" s="375">
        <f t="shared" si="32"/>
        <v>45778</v>
      </c>
      <c r="H101" s="375">
        <f t="shared" si="32"/>
        <v>45809</v>
      </c>
      <c r="I101" s="375">
        <f t="shared" si="32"/>
        <v>45839</v>
      </c>
      <c r="J101" s="375">
        <f t="shared" si="32"/>
        <v>45870</v>
      </c>
      <c r="K101" s="375">
        <f t="shared" si="32"/>
        <v>45901</v>
      </c>
      <c r="L101" s="375">
        <f t="shared" si="32"/>
        <v>45931</v>
      </c>
      <c r="M101" s="375">
        <f t="shared" si="32"/>
        <v>45962</v>
      </c>
      <c r="N101" s="376">
        <f t="shared" si="32"/>
        <v>45992</v>
      </c>
      <c r="O101" s="376">
        <f t="shared" si="32"/>
        <v>46023</v>
      </c>
      <c r="P101" s="376">
        <f t="shared" si="32"/>
        <v>46054</v>
      </c>
      <c r="Q101" s="376">
        <f t="shared" si="32"/>
        <v>46082</v>
      </c>
      <c r="R101" s="376">
        <f t="shared" si="32"/>
        <v>46113</v>
      </c>
      <c r="S101" s="376">
        <f t="shared" si="32"/>
        <v>46143</v>
      </c>
      <c r="T101" s="376">
        <f t="shared" si="32"/>
        <v>46174</v>
      </c>
      <c r="U101" s="439" t="s">
        <v>32</v>
      </c>
    </row>
    <row r="102" spans="1:22" ht="15.95" customHeight="1" x14ac:dyDescent="0.25">
      <c r="A102" s="688" t="s">
        <v>244</v>
      </c>
      <c r="B102" s="444" t="s">
        <v>57</v>
      </c>
      <c r="C102" s="53">
        <f t="shared" ref="C102:T102" si="33">C36</f>
        <v>0</v>
      </c>
      <c r="D102" s="194">
        <f t="shared" si="33"/>
        <v>0</v>
      </c>
      <c r="E102" s="194">
        <f t="shared" si="33"/>
        <v>0</v>
      </c>
      <c r="F102" s="194">
        <f t="shared" si="33"/>
        <v>0</v>
      </c>
      <c r="G102" s="194">
        <f t="shared" si="33"/>
        <v>0</v>
      </c>
      <c r="H102" s="194">
        <f t="shared" si="33"/>
        <v>0</v>
      </c>
      <c r="I102" s="194">
        <f t="shared" si="33"/>
        <v>0</v>
      </c>
      <c r="J102" s="194">
        <f t="shared" si="33"/>
        <v>0</v>
      </c>
      <c r="K102" s="194">
        <f t="shared" si="33"/>
        <v>0</v>
      </c>
      <c r="L102" s="194">
        <f t="shared" si="33"/>
        <v>0</v>
      </c>
      <c r="M102" s="194">
        <f t="shared" si="33"/>
        <v>0</v>
      </c>
      <c r="N102" s="380">
        <f t="shared" si="33"/>
        <v>0</v>
      </c>
      <c r="O102" s="380">
        <f t="shared" si="33"/>
        <v>0</v>
      </c>
      <c r="P102" s="380">
        <f t="shared" si="33"/>
        <v>0</v>
      </c>
      <c r="Q102" s="380">
        <f t="shared" si="33"/>
        <v>0</v>
      </c>
      <c r="R102" s="380">
        <f t="shared" si="33"/>
        <v>0</v>
      </c>
      <c r="S102" s="380">
        <f t="shared" si="33"/>
        <v>0</v>
      </c>
      <c r="T102" s="380">
        <f t="shared" si="33"/>
        <v>0</v>
      </c>
      <c r="U102" s="440">
        <f t="shared" ref="U102:U115" si="34">SUM(C102:T102)</f>
        <v>0</v>
      </c>
    </row>
    <row r="103" spans="1:22" ht="15.95" customHeight="1" x14ac:dyDescent="0.25">
      <c r="A103" s="689"/>
      <c r="B103" s="445" t="s">
        <v>56</v>
      </c>
      <c r="C103" s="2">
        <f t="shared" ref="C103:T103" si="35">C37</f>
        <v>0</v>
      </c>
      <c r="D103" s="66">
        <f t="shared" si="35"/>
        <v>0</v>
      </c>
      <c r="E103" s="66">
        <f t="shared" si="35"/>
        <v>0</v>
      </c>
      <c r="F103" s="66">
        <f t="shared" si="35"/>
        <v>0</v>
      </c>
      <c r="G103" s="66">
        <f t="shared" si="35"/>
        <v>0</v>
      </c>
      <c r="H103" s="66">
        <f t="shared" si="35"/>
        <v>0</v>
      </c>
      <c r="I103" s="66">
        <f t="shared" si="35"/>
        <v>0</v>
      </c>
      <c r="J103" s="66">
        <f t="shared" si="35"/>
        <v>0</v>
      </c>
      <c r="K103" s="66">
        <f t="shared" si="35"/>
        <v>0</v>
      </c>
      <c r="L103" s="66">
        <f t="shared" si="35"/>
        <v>0</v>
      </c>
      <c r="M103" s="66">
        <f t="shared" si="35"/>
        <v>0</v>
      </c>
      <c r="N103" s="383">
        <f t="shared" si="35"/>
        <v>0</v>
      </c>
      <c r="O103" s="383">
        <f t="shared" si="35"/>
        <v>0</v>
      </c>
      <c r="P103" s="383">
        <f t="shared" si="35"/>
        <v>0</v>
      </c>
      <c r="Q103" s="383">
        <f t="shared" si="35"/>
        <v>0</v>
      </c>
      <c r="R103" s="383">
        <f t="shared" si="35"/>
        <v>0</v>
      </c>
      <c r="S103" s="383">
        <f t="shared" si="35"/>
        <v>0</v>
      </c>
      <c r="T103" s="383">
        <f t="shared" si="35"/>
        <v>0</v>
      </c>
      <c r="U103" s="441">
        <f t="shared" si="34"/>
        <v>0</v>
      </c>
    </row>
    <row r="104" spans="1:22" ht="15.95" customHeight="1" x14ac:dyDescent="0.25">
      <c r="A104" s="689"/>
      <c r="B104" s="445" t="s">
        <v>55</v>
      </c>
      <c r="C104" s="2">
        <f t="shared" ref="C104:T104" si="36">C38</f>
        <v>0</v>
      </c>
      <c r="D104" s="66">
        <f t="shared" si="36"/>
        <v>0</v>
      </c>
      <c r="E104" s="66">
        <f t="shared" si="36"/>
        <v>0</v>
      </c>
      <c r="F104" s="66">
        <f t="shared" si="36"/>
        <v>0</v>
      </c>
      <c r="G104" s="66">
        <f t="shared" si="36"/>
        <v>0</v>
      </c>
      <c r="H104" s="66">
        <f t="shared" si="36"/>
        <v>0</v>
      </c>
      <c r="I104" s="66">
        <f t="shared" si="36"/>
        <v>0</v>
      </c>
      <c r="J104" s="66">
        <f t="shared" si="36"/>
        <v>0</v>
      </c>
      <c r="K104" s="66">
        <f t="shared" si="36"/>
        <v>0</v>
      </c>
      <c r="L104" s="66">
        <f t="shared" si="36"/>
        <v>0</v>
      </c>
      <c r="M104" s="66">
        <f t="shared" si="36"/>
        <v>0</v>
      </c>
      <c r="N104" s="383">
        <f t="shared" si="36"/>
        <v>0</v>
      </c>
      <c r="O104" s="383">
        <f t="shared" si="36"/>
        <v>0</v>
      </c>
      <c r="P104" s="383">
        <f t="shared" si="36"/>
        <v>0</v>
      </c>
      <c r="Q104" s="383">
        <f t="shared" si="36"/>
        <v>0</v>
      </c>
      <c r="R104" s="383">
        <f t="shared" si="36"/>
        <v>0</v>
      </c>
      <c r="S104" s="383">
        <f t="shared" si="36"/>
        <v>0</v>
      </c>
      <c r="T104" s="383">
        <f t="shared" si="36"/>
        <v>0</v>
      </c>
      <c r="U104" s="441">
        <f t="shared" si="34"/>
        <v>0</v>
      </c>
    </row>
    <row r="105" spans="1:22" ht="15.95" customHeight="1" x14ac:dyDescent="0.25">
      <c r="A105" s="689"/>
      <c r="B105" s="445" t="s">
        <v>54</v>
      </c>
      <c r="C105" s="2">
        <f t="shared" ref="C105:T105" si="37">C39</f>
        <v>0</v>
      </c>
      <c r="D105" s="66">
        <f t="shared" si="37"/>
        <v>0</v>
      </c>
      <c r="E105" s="66">
        <f t="shared" si="37"/>
        <v>0</v>
      </c>
      <c r="F105" s="66">
        <f t="shared" si="37"/>
        <v>0</v>
      </c>
      <c r="G105" s="66">
        <f t="shared" si="37"/>
        <v>0</v>
      </c>
      <c r="H105" s="66">
        <f t="shared" si="37"/>
        <v>0</v>
      </c>
      <c r="I105" s="66">
        <f t="shared" si="37"/>
        <v>0</v>
      </c>
      <c r="J105" s="66">
        <f t="shared" si="37"/>
        <v>0</v>
      </c>
      <c r="K105" s="66">
        <f t="shared" si="37"/>
        <v>0</v>
      </c>
      <c r="L105" s="66">
        <f t="shared" si="37"/>
        <v>0</v>
      </c>
      <c r="M105" s="66">
        <f t="shared" si="37"/>
        <v>0</v>
      </c>
      <c r="N105" s="383">
        <f t="shared" si="37"/>
        <v>0</v>
      </c>
      <c r="O105" s="383">
        <f t="shared" si="37"/>
        <v>0</v>
      </c>
      <c r="P105" s="383">
        <f t="shared" si="37"/>
        <v>0</v>
      </c>
      <c r="Q105" s="383">
        <f t="shared" si="37"/>
        <v>0</v>
      </c>
      <c r="R105" s="383">
        <f t="shared" si="37"/>
        <v>0</v>
      </c>
      <c r="S105" s="383">
        <f t="shared" si="37"/>
        <v>0</v>
      </c>
      <c r="T105" s="383">
        <f t="shared" si="37"/>
        <v>0</v>
      </c>
      <c r="U105" s="441">
        <f t="shared" si="34"/>
        <v>0</v>
      </c>
    </row>
    <row r="106" spans="1:22" ht="15.95" customHeight="1" x14ac:dyDescent="0.25">
      <c r="A106" s="689"/>
      <c r="B106" s="445" t="s">
        <v>53</v>
      </c>
      <c r="C106" s="2">
        <f t="shared" ref="C106:T106" si="38">C40</f>
        <v>0</v>
      </c>
      <c r="D106" s="66">
        <f t="shared" si="38"/>
        <v>0</v>
      </c>
      <c r="E106" s="66">
        <f t="shared" si="38"/>
        <v>0</v>
      </c>
      <c r="F106" s="66">
        <f t="shared" si="38"/>
        <v>0</v>
      </c>
      <c r="G106" s="66">
        <f t="shared" si="38"/>
        <v>0</v>
      </c>
      <c r="H106" s="66">
        <f t="shared" si="38"/>
        <v>0</v>
      </c>
      <c r="I106" s="66">
        <f t="shared" si="38"/>
        <v>0</v>
      </c>
      <c r="J106" s="66">
        <f t="shared" si="38"/>
        <v>0</v>
      </c>
      <c r="K106" s="66">
        <f t="shared" si="38"/>
        <v>0</v>
      </c>
      <c r="L106" s="66">
        <f t="shared" si="38"/>
        <v>0</v>
      </c>
      <c r="M106" s="66">
        <f t="shared" si="38"/>
        <v>0</v>
      </c>
      <c r="N106" s="383">
        <f t="shared" si="38"/>
        <v>0</v>
      </c>
      <c r="O106" s="383">
        <f t="shared" si="38"/>
        <v>0</v>
      </c>
      <c r="P106" s="383">
        <f t="shared" si="38"/>
        <v>0</v>
      </c>
      <c r="Q106" s="383">
        <f t="shared" si="38"/>
        <v>0</v>
      </c>
      <c r="R106" s="383">
        <f t="shared" si="38"/>
        <v>0</v>
      </c>
      <c r="S106" s="383">
        <f t="shared" si="38"/>
        <v>0</v>
      </c>
      <c r="T106" s="383">
        <f t="shared" si="38"/>
        <v>0</v>
      </c>
      <c r="U106" s="441">
        <f t="shared" si="34"/>
        <v>0</v>
      </c>
    </row>
    <row r="107" spans="1:22" ht="15.95" customHeight="1" x14ac:dyDescent="0.25">
      <c r="A107" s="689"/>
      <c r="B107" s="445" t="s">
        <v>52</v>
      </c>
      <c r="C107" s="2">
        <f t="shared" ref="C107:T107" si="39">C41</f>
        <v>0</v>
      </c>
      <c r="D107" s="66">
        <f t="shared" si="39"/>
        <v>0</v>
      </c>
      <c r="E107" s="66">
        <f t="shared" si="39"/>
        <v>0</v>
      </c>
      <c r="F107" s="66">
        <f t="shared" si="39"/>
        <v>0</v>
      </c>
      <c r="G107" s="66">
        <f t="shared" si="39"/>
        <v>0</v>
      </c>
      <c r="H107" s="66">
        <f t="shared" si="39"/>
        <v>0</v>
      </c>
      <c r="I107" s="66">
        <f t="shared" si="39"/>
        <v>0</v>
      </c>
      <c r="J107" s="66">
        <f t="shared" si="39"/>
        <v>0</v>
      </c>
      <c r="K107" s="66">
        <f t="shared" si="39"/>
        <v>0</v>
      </c>
      <c r="L107" s="66">
        <f t="shared" si="39"/>
        <v>0</v>
      </c>
      <c r="M107" s="66">
        <f t="shared" si="39"/>
        <v>0</v>
      </c>
      <c r="N107" s="383">
        <f t="shared" si="39"/>
        <v>0</v>
      </c>
      <c r="O107" s="383">
        <f t="shared" si="39"/>
        <v>0</v>
      </c>
      <c r="P107" s="383">
        <f t="shared" si="39"/>
        <v>0</v>
      </c>
      <c r="Q107" s="383">
        <f t="shared" si="39"/>
        <v>0</v>
      </c>
      <c r="R107" s="383">
        <f t="shared" si="39"/>
        <v>0</v>
      </c>
      <c r="S107" s="383">
        <f t="shared" si="39"/>
        <v>0</v>
      </c>
      <c r="T107" s="383">
        <f t="shared" si="39"/>
        <v>0</v>
      </c>
      <c r="U107" s="441">
        <f t="shared" si="34"/>
        <v>0</v>
      </c>
    </row>
    <row r="108" spans="1:22" ht="15.95" customHeight="1" x14ac:dyDescent="0.25">
      <c r="A108" s="689"/>
      <c r="B108" s="445" t="s">
        <v>51</v>
      </c>
      <c r="C108" s="2">
        <f t="shared" ref="C108:T108" si="40">C42</f>
        <v>0</v>
      </c>
      <c r="D108" s="66">
        <f t="shared" si="40"/>
        <v>0</v>
      </c>
      <c r="E108" s="66">
        <f t="shared" si="40"/>
        <v>0</v>
      </c>
      <c r="F108" s="66">
        <f t="shared" si="40"/>
        <v>0</v>
      </c>
      <c r="G108" s="66">
        <f t="shared" si="40"/>
        <v>0</v>
      </c>
      <c r="H108" s="66">
        <f t="shared" si="40"/>
        <v>0</v>
      </c>
      <c r="I108" s="66">
        <f t="shared" si="40"/>
        <v>0</v>
      </c>
      <c r="J108" s="66">
        <f t="shared" si="40"/>
        <v>0</v>
      </c>
      <c r="K108" s="66">
        <f t="shared" si="40"/>
        <v>0</v>
      </c>
      <c r="L108" s="66">
        <f t="shared" si="40"/>
        <v>0</v>
      </c>
      <c r="M108" s="66">
        <f t="shared" si="40"/>
        <v>0</v>
      </c>
      <c r="N108" s="383">
        <f t="shared" si="40"/>
        <v>0</v>
      </c>
      <c r="O108" s="383">
        <f t="shared" si="40"/>
        <v>0</v>
      </c>
      <c r="P108" s="383">
        <f t="shared" si="40"/>
        <v>0</v>
      </c>
      <c r="Q108" s="383">
        <f t="shared" si="40"/>
        <v>0</v>
      </c>
      <c r="R108" s="383">
        <f t="shared" si="40"/>
        <v>0</v>
      </c>
      <c r="S108" s="383">
        <f t="shared" si="40"/>
        <v>0</v>
      </c>
      <c r="T108" s="383">
        <f t="shared" si="40"/>
        <v>0</v>
      </c>
      <c r="U108" s="441">
        <f t="shared" si="34"/>
        <v>0</v>
      </c>
    </row>
    <row r="109" spans="1:22" ht="15.95" customHeight="1" x14ac:dyDescent="0.25">
      <c r="A109" s="689"/>
      <c r="B109" s="445" t="s">
        <v>50</v>
      </c>
      <c r="C109" s="2">
        <f t="shared" ref="C109:T109" si="41">C43</f>
        <v>0</v>
      </c>
      <c r="D109" s="66">
        <f t="shared" si="41"/>
        <v>0</v>
      </c>
      <c r="E109" s="66">
        <f t="shared" si="41"/>
        <v>0</v>
      </c>
      <c r="F109" s="66">
        <f t="shared" si="41"/>
        <v>0</v>
      </c>
      <c r="G109" s="66">
        <f t="shared" si="41"/>
        <v>0</v>
      </c>
      <c r="H109" s="66">
        <f t="shared" si="41"/>
        <v>0</v>
      </c>
      <c r="I109" s="66">
        <f t="shared" si="41"/>
        <v>0</v>
      </c>
      <c r="J109" s="66">
        <f t="shared" si="41"/>
        <v>0</v>
      </c>
      <c r="K109" s="66">
        <f t="shared" si="41"/>
        <v>0</v>
      </c>
      <c r="L109" s="66">
        <f t="shared" si="41"/>
        <v>0</v>
      </c>
      <c r="M109" s="66">
        <f t="shared" si="41"/>
        <v>0</v>
      </c>
      <c r="N109" s="383">
        <f t="shared" si="41"/>
        <v>0</v>
      </c>
      <c r="O109" s="383">
        <f t="shared" si="41"/>
        <v>0</v>
      </c>
      <c r="P109" s="383">
        <f t="shared" si="41"/>
        <v>0</v>
      </c>
      <c r="Q109" s="383">
        <f t="shared" si="41"/>
        <v>0</v>
      </c>
      <c r="R109" s="383">
        <f t="shared" si="41"/>
        <v>0</v>
      </c>
      <c r="S109" s="383">
        <f t="shared" si="41"/>
        <v>0</v>
      </c>
      <c r="T109" s="383">
        <f t="shared" si="41"/>
        <v>0</v>
      </c>
      <c r="U109" s="441">
        <f t="shared" si="34"/>
        <v>0</v>
      </c>
    </row>
    <row r="110" spans="1:22" ht="15.95" customHeight="1" x14ac:dyDescent="0.25">
      <c r="A110" s="689"/>
      <c r="B110" s="445" t="s">
        <v>49</v>
      </c>
      <c r="C110" s="2">
        <f t="shared" ref="C110:T110" si="42">C44</f>
        <v>0</v>
      </c>
      <c r="D110" s="66">
        <f t="shared" si="42"/>
        <v>0</v>
      </c>
      <c r="E110" s="66">
        <f t="shared" si="42"/>
        <v>0</v>
      </c>
      <c r="F110" s="66">
        <f t="shared" si="42"/>
        <v>0</v>
      </c>
      <c r="G110" s="66">
        <f t="shared" si="42"/>
        <v>0</v>
      </c>
      <c r="H110" s="66">
        <f t="shared" si="42"/>
        <v>0</v>
      </c>
      <c r="I110" s="66">
        <f t="shared" si="42"/>
        <v>0</v>
      </c>
      <c r="J110" s="66">
        <f t="shared" si="42"/>
        <v>0</v>
      </c>
      <c r="K110" s="66">
        <f t="shared" si="42"/>
        <v>0</v>
      </c>
      <c r="L110" s="66">
        <f t="shared" si="42"/>
        <v>0</v>
      </c>
      <c r="M110" s="66">
        <f t="shared" si="42"/>
        <v>0</v>
      </c>
      <c r="N110" s="383">
        <f t="shared" si="42"/>
        <v>0</v>
      </c>
      <c r="O110" s="383">
        <f t="shared" si="42"/>
        <v>0</v>
      </c>
      <c r="P110" s="383">
        <f t="shared" si="42"/>
        <v>0</v>
      </c>
      <c r="Q110" s="383">
        <f t="shared" si="42"/>
        <v>0</v>
      </c>
      <c r="R110" s="383">
        <f t="shared" si="42"/>
        <v>0</v>
      </c>
      <c r="S110" s="383">
        <f t="shared" si="42"/>
        <v>0</v>
      </c>
      <c r="T110" s="383">
        <f t="shared" si="42"/>
        <v>0</v>
      </c>
      <c r="U110" s="441">
        <f t="shared" si="34"/>
        <v>0</v>
      </c>
    </row>
    <row r="111" spans="1:22" ht="15.95" customHeight="1" x14ac:dyDescent="0.25">
      <c r="A111" s="689"/>
      <c r="B111" s="445" t="s">
        <v>48</v>
      </c>
      <c r="C111" s="2">
        <f t="shared" ref="C111:T111" si="43">C45</f>
        <v>0</v>
      </c>
      <c r="D111" s="66">
        <f t="shared" si="43"/>
        <v>0</v>
      </c>
      <c r="E111" s="66">
        <f t="shared" si="43"/>
        <v>0</v>
      </c>
      <c r="F111" s="66">
        <f t="shared" si="43"/>
        <v>0</v>
      </c>
      <c r="G111" s="66">
        <f t="shared" si="43"/>
        <v>0</v>
      </c>
      <c r="H111" s="66">
        <f t="shared" si="43"/>
        <v>0</v>
      </c>
      <c r="I111" s="66">
        <f t="shared" si="43"/>
        <v>0</v>
      </c>
      <c r="J111" s="66">
        <f t="shared" si="43"/>
        <v>0</v>
      </c>
      <c r="K111" s="66">
        <f t="shared" si="43"/>
        <v>0</v>
      </c>
      <c r="L111" s="66">
        <f t="shared" si="43"/>
        <v>0</v>
      </c>
      <c r="M111" s="66">
        <f t="shared" si="43"/>
        <v>0</v>
      </c>
      <c r="N111" s="383">
        <f t="shared" si="43"/>
        <v>0</v>
      </c>
      <c r="O111" s="383">
        <f t="shared" si="43"/>
        <v>0</v>
      </c>
      <c r="P111" s="383">
        <f t="shared" si="43"/>
        <v>0</v>
      </c>
      <c r="Q111" s="383">
        <f t="shared" si="43"/>
        <v>0</v>
      </c>
      <c r="R111" s="383">
        <f t="shared" si="43"/>
        <v>0</v>
      </c>
      <c r="S111" s="383">
        <f t="shared" si="43"/>
        <v>0</v>
      </c>
      <c r="T111" s="383">
        <f t="shared" si="43"/>
        <v>0</v>
      </c>
      <c r="U111" s="441">
        <f t="shared" si="34"/>
        <v>0</v>
      </c>
    </row>
    <row r="112" spans="1:22" ht="15.95" customHeight="1" x14ac:dyDescent="0.25">
      <c r="A112" s="689"/>
      <c r="B112" s="445" t="s">
        <v>47</v>
      </c>
      <c r="C112" s="2">
        <f t="shared" ref="C112:T112" si="44">C46</f>
        <v>0</v>
      </c>
      <c r="D112" s="66">
        <f t="shared" si="44"/>
        <v>0</v>
      </c>
      <c r="E112" s="66">
        <f t="shared" si="44"/>
        <v>0</v>
      </c>
      <c r="F112" s="66">
        <f t="shared" si="44"/>
        <v>0</v>
      </c>
      <c r="G112" s="66">
        <f t="shared" si="44"/>
        <v>0</v>
      </c>
      <c r="H112" s="66">
        <f t="shared" si="44"/>
        <v>0</v>
      </c>
      <c r="I112" s="66">
        <f t="shared" si="44"/>
        <v>0</v>
      </c>
      <c r="J112" s="66">
        <f t="shared" si="44"/>
        <v>0</v>
      </c>
      <c r="K112" s="66">
        <f t="shared" si="44"/>
        <v>0</v>
      </c>
      <c r="L112" s="66">
        <f t="shared" si="44"/>
        <v>0</v>
      </c>
      <c r="M112" s="66">
        <f t="shared" si="44"/>
        <v>0</v>
      </c>
      <c r="N112" s="383">
        <f t="shared" si="44"/>
        <v>0</v>
      </c>
      <c r="O112" s="383">
        <f t="shared" si="44"/>
        <v>0</v>
      </c>
      <c r="P112" s="383">
        <f t="shared" si="44"/>
        <v>0</v>
      </c>
      <c r="Q112" s="383">
        <f t="shared" si="44"/>
        <v>0</v>
      </c>
      <c r="R112" s="383">
        <f t="shared" si="44"/>
        <v>0</v>
      </c>
      <c r="S112" s="383">
        <f t="shared" si="44"/>
        <v>0</v>
      </c>
      <c r="T112" s="383">
        <f t="shared" si="44"/>
        <v>0</v>
      </c>
      <c r="U112" s="441">
        <f t="shared" si="34"/>
        <v>0</v>
      </c>
    </row>
    <row r="113" spans="1:22" ht="15.95" customHeight="1" x14ac:dyDescent="0.25">
      <c r="A113" s="689"/>
      <c r="B113" s="445" t="s">
        <v>46</v>
      </c>
      <c r="C113" s="2">
        <f t="shared" ref="C113:T113" si="45">C47</f>
        <v>0</v>
      </c>
      <c r="D113" s="66">
        <f t="shared" si="45"/>
        <v>0</v>
      </c>
      <c r="E113" s="66">
        <f t="shared" si="45"/>
        <v>0</v>
      </c>
      <c r="F113" s="66">
        <f t="shared" si="45"/>
        <v>0</v>
      </c>
      <c r="G113" s="66">
        <f t="shared" si="45"/>
        <v>0</v>
      </c>
      <c r="H113" s="66">
        <f t="shared" si="45"/>
        <v>0</v>
      </c>
      <c r="I113" s="66">
        <f t="shared" si="45"/>
        <v>0</v>
      </c>
      <c r="J113" s="66">
        <f t="shared" si="45"/>
        <v>0</v>
      </c>
      <c r="K113" s="66">
        <f t="shared" si="45"/>
        <v>0</v>
      </c>
      <c r="L113" s="66">
        <f t="shared" si="45"/>
        <v>0</v>
      </c>
      <c r="M113" s="66">
        <f t="shared" si="45"/>
        <v>0</v>
      </c>
      <c r="N113" s="383">
        <f t="shared" si="45"/>
        <v>0</v>
      </c>
      <c r="O113" s="383">
        <f t="shared" si="45"/>
        <v>0</v>
      </c>
      <c r="P113" s="383">
        <f t="shared" si="45"/>
        <v>0</v>
      </c>
      <c r="Q113" s="383">
        <f t="shared" si="45"/>
        <v>0</v>
      </c>
      <c r="R113" s="383">
        <f t="shared" si="45"/>
        <v>0</v>
      </c>
      <c r="S113" s="383">
        <f t="shared" si="45"/>
        <v>0</v>
      </c>
      <c r="T113" s="383">
        <f t="shared" si="45"/>
        <v>0</v>
      </c>
      <c r="U113" s="441">
        <f t="shared" si="34"/>
        <v>0</v>
      </c>
    </row>
    <row r="114" spans="1:22" ht="15.95" customHeight="1" thickBot="1" x14ac:dyDescent="0.3">
      <c r="A114" s="690"/>
      <c r="B114" s="445" t="s">
        <v>45</v>
      </c>
      <c r="C114" s="2">
        <f t="shared" ref="C114:T114" si="46">C48</f>
        <v>0</v>
      </c>
      <c r="D114" s="66">
        <f t="shared" si="46"/>
        <v>0</v>
      </c>
      <c r="E114" s="66">
        <f t="shared" si="46"/>
        <v>0</v>
      </c>
      <c r="F114" s="66">
        <f t="shared" si="46"/>
        <v>0</v>
      </c>
      <c r="G114" s="66">
        <f t="shared" si="46"/>
        <v>0</v>
      </c>
      <c r="H114" s="66">
        <f t="shared" si="46"/>
        <v>0</v>
      </c>
      <c r="I114" s="66">
        <f t="shared" si="46"/>
        <v>0</v>
      </c>
      <c r="J114" s="66">
        <f t="shared" si="46"/>
        <v>0</v>
      </c>
      <c r="K114" s="66">
        <f t="shared" si="46"/>
        <v>0</v>
      </c>
      <c r="L114" s="66">
        <f t="shared" si="46"/>
        <v>0</v>
      </c>
      <c r="M114" s="66">
        <f t="shared" si="46"/>
        <v>0</v>
      </c>
      <c r="N114" s="383">
        <f t="shared" si="46"/>
        <v>0</v>
      </c>
      <c r="O114" s="383">
        <f t="shared" si="46"/>
        <v>0</v>
      </c>
      <c r="P114" s="383">
        <f t="shared" si="46"/>
        <v>0</v>
      </c>
      <c r="Q114" s="383">
        <f t="shared" si="46"/>
        <v>0</v>
      </c>
      <c r="R114" s="383">
        <f t="shared" si="46"/>
        <v>0</v>
      </c>
      <c r="S114" s="383">
        <f t="shared" si="46"/>
        <v>0</v>
      </c>
      <c r="T114" s="383">
        <f t="shared" si="46"/>
        <v>0</v>
      </c>
      <c r="U114" s="441">
        <f t="shared" si="34"/>
        <v>0</v>
      </c>
      <c r="V114" s="407">
        <f>SUM(U102:U114)</f>
        <v>0</v>
      </c>
    </row>
    <row r="115" spans="1:22" ht="15.95" customHeight="1" thickBot="1" x14ac:dyDescent="0.3">
      <c r="A115"/>
      <c r="B115" s="49" t="s">
        <v>41</v>
      </c>
      <c r="C115" s="164">
        <f>SUM(C102:C114)</f>
        <v>0</v>
      </c>
      <c r="D115" s="164">
        <f t="shared" ref="D115:T115" si="47">SUM(D102:D114)</f>
        <v>0</v>
      </c>
      <c r="E115" s="164">
        <f t="shared" si="47"/>
        <v>0</v>
      </c>
      <c r="F115" s="164">
        <f t="shared" si="47"/>
        <v>0</v>
      </c>
      <c r="G115" s="164">
        <f t="shared" si="47"/>
        <v>0</v>
      </c>
      <c r="H115" s="164">
        <f t="shared" si="47"/>
        <v>0</v>
      </c>
      <c r="I115" s="164">
        <f t="shared" si="47"/>
        <v>0</v>
      </c>
      <c r="J115" s="164">
        <f t="shared" si="47"/>
        <v>0</v>
      </c>
      <c r="K115" s="164">
        <f t="shared" si="47"/>
        <v>0</v>
      </c>
      <c r="L115" s="164">
        <f t="shared" si="47"/>
        <v>0</v>
      </c>
      <c r="M115" s="164">
        <f t="shared" si="47"/>
        <v>0</v>
      </c>
      <c r="N115" s="394">
        <f t="shared" si="47"/>
        <v>0</v>
      </c>
      <c r="O115" s="394">
        <f t="shared" si="47"/>
        <v>0</v>
      </c>
      <c r="P115" s="394">
        <f t="shared" si="47"/>
        <v>0</v>
      </c>
      <c r="Q115" s="394">
        <f t="shared" si="47"/>
        <v>0</v>
      </c>
      <c r="R115" s="394">
        <f t="shared" si="47"/>
        <v>0</v>
      </c>
      <c r="S115" s="394">
        <f t="shared" si="47"/>
        <v>0</v>
      </c>
      <c r="T115" s="394">
        <f t="shared" si="47"/>
        <v>0</v>
      </c>
      <c r="U115" s="442">
        <f t="shared" si="34"/>
        <v>0</v>
      </c>
      <c r="V115" s="396" t="str">
        <f>IF(U115=V114,"ok","ERROR")</f>
        <v>ok</v>
      </c>
    </row>
    <row r="116" spans="1:22" ht="15.95" customHeight="1" thickBot="1" x14ac:dyDescent="0.3">
      <c r="A116"/>
      <c r="S116" s="314" t="s">
        <v>135</v>
      </c>
      <c r="T116" s="446"/>
      <c r="U116" s="447">
        <f>U83+U115+U99</f>
        <v>36622040.552209787</v>
      </c>
    </row>
    <row r="117" spans="1:22" ht="15.95" customHeight="1" x14ac:dyDescent="0.25">
      <c r="A117"/>
      <c r="B117" s="449" t="s">
        <v>253</v>
      </c>
      <c r="V117" s="407">
        <f>V16+V32+V48+V64</f>
        <v>36622040.55220978</v>
      </c>
    </row>
    <row r="118" spans="1:22" ht="15.95" customHeight="1" x14ac:dyDescent="0.25">
      <c r="A118"/>
      <c r="B118" s="449" t="s">
        <v>254</v>
      </c>
      <c r="U118" s="407">
        <f>U17+U33+U49+U65</f>
        <v>36622040.55220978</v>
      </c>
      <c r="V118" s="450" t="str">
        <f>IF(AND(U118=V117,U116=V117),"ok","ERROR")</f>
        <v>ok</v>
      </c>
    </row>
    <row r="119" spans="1:22" ht="15.95" customHeight="1" x14ac:dyDescent="0.25">
      <c r="A119"/>
      <c r="B119" s="192" t="s">
        <v>255</v>
      </c>
      <c r="U119" s="407"/>
      <c r="V119" s="450"/>
    </row>
    <row r="120" spans="1:22" ht="15.95" customHeight="1" thickBot="1" x14ac:dyDescent="0.3">
      <c r="A120"/>
      <c r="U120" s="407"/>
      <c r="V120" s="450"/>
    </row>
    <row r="121" spans="1:22" ht="15.95" customHeight="1" thickBot="1" x14ac:dyDescent="0.3">
      <c r="A121"/>
      <c r="B121" s="451" t="s">
        <v>34</v>
      </c>
      <c r="C121" s="452">
        <f>C$3</f>
        <v>45658</v>
      </c>
      <c r="D121" s="452">
        <f t="shared" ref="D121:T121" si="48">D$3</f>
        <v>45689</v>
      </c>
      <c r="E121" s="452">
        <f t="shared" si="48"/>
        <v>45717</v>
      </c>
      <c r="F121" s="452">
        <f t="shared" si="48"/>
        <v>45748</v>
      </c>
      <c r="G121" s="452">
        <f t="shared" si="48"/>
        <v>45778</v>
      </c>
      <c r="H121" s="452">
        <f t="shared" si="48"/>
        <v>45809</v>
      </c>
      <c r="I121" s="452">
        <f t="shared" si="48"/>
        <v>45839</v>
      </c>
      <c r="J121" s="452">
        <f t="shared" si="48"/>
        <v>45870</v>
      </c>
      <c r="K121" s="452">
        <f t="shared" si="48"/>
        <v>45901</v>
      </c>
      <c r="L121" s="452">
        <f t="shared" si="48"/>
        <v>45931</v>
      </c>
      <c r="M121" s="452">
        <f t="shared" si="48"/>
        <v>45962</v>
      </c>
      <c r="N121" s="453">
        <f t="shared" si="48"/>
        <v>45992</v>
      </c>
      <c r="O121" s="453">
        <f t="shared" si="48"/>
        <v>46023</v>
      </c>
      <c r="P121" s="453">
        <f t="shared" si="48"/>
        <v>46054</v>
      </c>
      <c r="Q121" s="453">
        <f t="shared" si="48"/>
        <v>46082</v>
      </c>
      <c r="R121" s="453">
        <f t="shared" si="48"/>
        <v>46113</v>
      </c>
      <c r="S121" s="453">
        <f t="shared" si="48"/>
        <v>46143</v>
      </c>
      <c r="T121" s="453">
        <f t="shared" si="48"/>
        <v>46174</v>
      </c>
      <c r="U121" s="454" t="s">
        <v>32</v>
      </c>
      <c r="V121" s="450"/>
    </row>
    <row r="122" spans="1:22" s="184" customFormat="1" ht="14.45" customHeight="1" x14ac:dyDescent="0.25">
      <c r="A122" s="685" t="s">
        <v>256</v>
      </c>
      <c r="B122" s="455" t="s">
        <v>57</v>
      </c>
      <c r="C122" s="417">
        <f>C70+C86+C102</f>
        <v>0</v>
      </c>
      <c r="D122" s="417">
        <f t="shared" ref="D122:U122" si="49">D70+D86+D102</f>
        <v>0</v>
      </c>
      <c r="E122" s="417">
        <f t="shared" si="49"/>
        <v>0</v>
      </c>
      <c r="F122" s="417">
        <f t="shared" si="49"/>
        <v>0</v>
      </c>
      <c r="G122" s="417">
        <f t="shared" si="49"/>
        <v>193001</v>
      </c>
      <c r="H122" s="417">
        <f t="shared" si="49"/>
        <v>638788</v>
      </c>
      <c r="I122" s="417">
        <f t="shared" si="49"/>
        <v>0</v>
      </c>
      <c r="J122" s="417">
        <f t="shared" si="49"/>
        <v>0</v>
      </c>
      <c r="K122" s="417">
        <f t="shared" si="49"/>
        <v>0</v>
      </c>
      <c r="L122" s="417">
        <f t="shared" si="49"/>
        <v>490911</v>
      </c>
      <c r="M122" s="417">
        <f t="shared" si="49"/>
        <v>52485.837886476671</v>
      </c>
      <c r="N122" s="418">
        <f t="shared" si="49"/>
        <v>652405.24977520481</v>
      </c>
      <c r="O122" s="418">
        <f t="shared" si="49"/>
        <v>0</v>
      </c>
      <c r="P122" s="418">
        <f t="shared" si="49"/>
        <v>0</v>
      </c>
      <c r="Q122" s="418">
        <f t="shared" si="49"/>
        <v>0</v>
      </c>
      <c r="R122" s="418">
        <f t="shared" si="49"/>
        <v>0</v>
      </c>
      <c r="S122" s="418">
        <f t="shared" si="49"/>
        <v>0</v>
      </c>
      <c r="T122" s="418">
        <f t="shared" si="49"/>
        <v>0</v>
      </c>
      <c r="U122" s="456">
        <f t="shared" si="49"/>
        <v>2027591.0876616815</v>
      </c>
    </row>
    <row r="123" spans="1:22" s="184" customFormat="1" x14ac:dyDescent="0.25">
      <c r="A123" s="686"/>
      <c r="B123" s="457" t="s">
        <v>56</v>
      </c>
      <c r="C123" s="422">
        <f t="shared" ref="C123:U123" si="50">C71+C87+C103</f>
        <v>0</v>
      </c>
      <c r="D123" s="422">
        <f t="shared" si="50"/>
        <v>0</v>
      </c>
      <c r="E123" s="422">
        <f t="shared" si="50"/>
        <v>0</v>
      </c>
      <c r="F123" s="422">
        <f t="shared" si="50"/>
        <v>0</v>
      </c>
      <c r="G123" s="422">
        <f t="shared" si="50"/>
        <v>0</v>
      </c>
      <c r="H123" s="422">
        <f t="shared" si="50"/>
        <v>0</v>
      </c>
      <c r="I123" s="422">
        <f t="shared" si="50"/>
        <v>0</v>
      </c>
      <c r="J123" s="422">
        <f t="shared" si="50"/>
        <v>0</v>
      </c>
      <c r="K123" s="422">
        <f t="shared" si="50"/>
        <v>0</v>
      </c>
      <c r="L123" s="422">
        <f t="shared" si="50"/>
        <v>0</v>
      </c>
      <c r="M123" s="422">
        <f t="shared" si="50"/>
        <v>0</v>
      </c>
      <c r="N123" s="423">
        <f t="shared" si="50"/>
        <v>0</v>
      </c>
      <c r="O123" s="423">
        <f t="shared" si="50"/>
        <v>0</v>
      </c>
      <c r="P123" s="423">
        <f t="shared" si="50"/>
        <v>0</v>
      </c>
      <c r="Q123" s="423">
        <f t="shared" si="50"/>
        <v>0</v>
      </c>
      <c r="R123" s="423">
        <f t="shared" si="50"/>
        <v>0</v>
      </c>
      <c r="S123" s="423">
        <f t="shared" si="50"/>
        <v>0</v>
      </c>
      <c r="T123" s="423">
        <f t="shared" si="50"/>
        <v>0</v>
      </c>
      <c r="U123" s="458">
        <f t="shared" si="50"/>
        <v>0</v>
      </c>
    </row>
    <row r="124" spans="1:22" s="184" customFormat="1" x14ac:dyDescent="0.25">
      <c r="A124" s="686"/>
      <c r="B124" s="457" t="s">
        <v>55</v>
      </c>
      <c r="C124" s="422">
        <f t="shared" ref="C124:U124" si="51">C72+C88+C104</f>
        <v>0</v>
      </c>
      <c r="D124" s="422">
        <f t="shared" si="51"/>
        <v>0</v>
      </c>
      <c r="E124" s="422">
        <f t="shared" si="51"/>
        <v>62955</v>
      </c>
      <c r="F124" s="422">
        <f t="shared" si="51"/>
        <v>0</v>
      </c>
      <c r="G124" s="422">
        <f t="shared" si="51"/>
        <v>0</v>
      </c>
      <c r="H124" s="422">
        <f t="shared" si="51"/>
        <v>0</v>
      </c>
      <c r="I124" s="422">
        <f t="shared" si="51"/>
        <v>0</v>
      </c>
      <c r="J124" s="422">
        <f t="shared" si="51"/>
        <v>0</v>
      </c>
      <c r="K124" s="422">
        <f t="shared" si="51"/>
        <v>0</v>
      </c>
      <c r="L124" s="422">
        <f t="shared" si="51"/>
        <v>0</v>
      </c>
      <c r="M124" s="422">
        <f t="shared" si="51"/>
        <v>2498.1068451978067</v>
      </c>
      <c r="N124" s="423">
        <f t="shared" si="51"/>
        <v>31051.767218264169</v>
      </c>
      <c r="O124" s="423">
        <f t="shared" si="51"/>
        <v>0</v>
      </c>
      <c r="P124" s="423">
        <f t="shared" si="51"/>
        <v>0</v>
      </c>
      <c r="Q124" s="423">
        <f t="shared" si="51"/>
        <v>0</v>
      </c>
      <c r="R124" s="423">
        <f t="shared" si="51"/>
        <v>0</v>
      </c>
      <c r="S124" s="423">
        <f t="shared" si="51"/>
        <v>0</v>
      </c>
      <c r="T124" s="423">
        <f t="shared" si="51"/>
        <v>0</v>
      </c>
      <c r="U124" s="458">
        <f t="shared" si="51"/>
        <v>96504.874063461975</v>
      </c>
    </row>
    <row r="125" spans="1:22" s="184" customFormat="1" x14ac:dyDescent="0.25">
      <c r="A125" s="686"/>
      <c r="B125" s="457" t="s">
        <v>54</v>
      </c>
      <c r="C125" s="422">
        <f t="shared" ref="C125:U125" si="52">C73+C89+C105</f>
        <v>0</v>
      </c>
      <c r="D125" s="422">
        <f t="shared" si="52"/>
        <v>0</v>
      </c>
      <c r="E125" s="422">
        <f t="shared" si="52"/>
        <v>698412</v>
      </c>
      <c r="F125" s="422">
        <f t="shared" si="52"/>
        <v>71702</v>
      </c>
      <c r="G125" s="422">
        <f t="shared" si="52"/>
        <v>569712</v>
      </c>
      <c r="H125" s="422">
        <f t="shared" si="52"/>
        <v>845419</v>
      </c>
      <c r="I125" s="422">
        <f t="shared" si="52"/>
        <v>447145</v>
      </c>
      <c r="J125" s="422">
        <f t="shared" si="52"/>
        <v>1194947.04</v>
      </c>
      <c r="K125" s="422">
        <f t="shared" si="52"/>
        <v>366241</v>
      </c>
      <c r="L125" s="422">
        <f t="shared" si="52"/>
        <v>960739</v>
      </c>
      <c r="M125" s="422">
        <f t="shared" si="52"/>
        <v>204101.34089886915</v>
      </c>
      <c r="N125" s="423">
        <f t="shared" si="52"/>
        <v>2537004.1072144089</v>
      </c>
      <c r="O125" s="423">
        <f t="shared" si="52"/>
        <v>0</v>
      </c>
      <c r="P125" s="423">
        <f t="shared" si="52"/>
        <v>0</v>
      </c>
      <c r="Q125" s="423">
        <f t="shared" si="52"/>
        <v>0</v>
      </c>
      <c r="R125" s="423">
        <f t="shared" si="52"/>
        <v>0</v>
      </c>
      <c r="S125" s="423">
        <f t="shared" si="52"/>
        <v>0</v>
      </c>
      <c r="T125" s="423">
        <f t="shared" si="52"/>
        <v>0</v>
      </c>
      <c r="U125" s="458">
        <f t="shared" si="52"/>
        <v>7895422.4881132785</v>
      </c>
    </row>
    <row r="126" spans="1:22" s="184" customFormat="1" x14ac:dyDescent="0.25">
      <c r="A126" s="686"/>
      <c r="B126" s="457" t="s">
        <v>53</v>
      </c>
      <c r="C126" s="422">
        <f t="shared" ref="C126:U126" si="53">C74+C90+C106</f>
        <v>0</v>
      </c>
      <c r="D126" s="422">
        <f t="shared" si="53"/>
        <v>0</v>
      </c>
      <c r="E126" s="422">
        <f t="shared" si="53"/>
        <v>0</v>
      </c>
      <c r="F126" s="422">
        <f t="shared" si="53"/>
        <v>0</v>
      </c>
      <c r="G126" s="422">
        <f t="shared" si="53"/>
        <v>0</v>
      </c>
      <c r="H126" s="422">
        <f t="shared" si="53"/>
        <v>0</v>
      </c>
      <c r="I126" s="422">
        <f t="shared" si="53"/>
        <v>0</v>
      </c>
      <c r="J126" s="422">
        <f t="shared" si="53"/>
        <v>0</v>
      </c>
      <c r="K126" s="422">
        <f t="shared" si="53"/>
        <v>0</v>
      </c>
      <c r="L126" s="422">
        <f t="shared" si="53"/>
        <v>0</v>
      </c>
      <c r="M126" s="422">
        <f t="shared" si="53"/>
        <v>0</v>
      </c>
      <c r="N126" s="423">
        <f t="shared" si="53"/>
        <v>0</v>
      </c>
      <c r="O126" s="423">
        <f t="shared" si="53"/>
        <v>0</v>
      </c>
      <c r="P126" s="423">
        <f t="shared" si="53"/>
        <v>0</v>
      </c>
      <c r="Q126" s="423">
        <f t="shared" si="53"/>
        <v>0</v>
      </c>
      <c r="R126" s="423">
        <f t="shared" si="53"/>
        <v>0</v>
      </c>
      <c r="S126" s="423">
        <f t="shared" si="53"/>
        <v>0</v>
      </c>
      <c r="T126" s="423">
        <f t="shared" si="53"/>
        <v>0</v>
      </c>
      <c r="U126" s="458">
        <f t="shared" si="53"/>
        <v>0</v>
      </c>
    </row>
    <row r="127" spans="1:22" s="184" customFormat="1" x14ac:dyDescent="0.25">
      <c r="A127" s="686"/>
      <c r="B127" s="457" t="s">
        <v>52</v>
      </c>
      <c r="C127" s="422">
        <f t="shared" ref="C127:U127" si="54">C75+C91+C107</f>
        <v>0</v>
      </c>
      <c r="D127" s="422">
        <f t="shared" si="54"/>
        <v>0</v>
      </c>
      <c r="E127" s="422">
        <f t="shared" si="54"/>
        <v>0</v>
      </c>
      <c r="F127" s="422">
        <f t="shared" si="54"/>
        <v>0</v>
      </c>
      <c r="G127" s="422">
        <f t="shared" si="54"/>
        <v>0</v>
      </c>
      <c r="H127" s="422">
        <f t="shared" si="54"/>
        <v>0</v>
      </c>
      <c r="I127" s="422">
        <f t="shared" si="54"/>
        <v>0</v>
      </c>
      <c r="J127" s="422">
        <f t="shared" si="54"/>
        <v>44923.59</v>
      </c>
      <c r="K127" s="422">
        <f t="shared" si="54"/>
        <v>0</v>
      </c>
      <c r="L127" s="422">
        <f t="shared" si="54"/>
        <v>0</v>
      </c>
      <c r="M127" s="422">
        <f t="shared" si="54"/>
        <v>0</v>
      </c>
      <c r="N127" s="423">
        <f t="shared" si="54"/>
        <v>0</v>
      </c>
      <c r="O127" s="423">
        <f t="shared" si="54"/>
        <v>0</v>
      </c>
      <c r="P127" s="423">
        <f t="shared" si="54"/>
        <v>0</v>
      </c>
      <c r="Q127" s="423">
        <f t="shared" si="54"/>
        <v>0</v>
      </c>
      <c r="R127" s="423">
        <f t="shared" si="54"/>
        <v>0</v>
      </c>
      <c r="S127" s="423">
        <f t="shared" si="54"/>
        <v>0</v>
      </c>
      <c r="T127" s="423">
        <f t="shared" si="54"/>
        <v>0</v>
      </c>
      <c r="U127" s="458">
        <f t="shared" si="54"/>
        <v>44923.59</v>
      </c>
    </row>
    <row r="128" spans="1:22" s="184" customFormat="1" x14ac:dyDescent="0.25">
      <c r="A128" s="686"/>
      <c r="B128" s="457" t="s">
        <v>51</v>
      </c>
      <c r="C128" s="422">
        <f t="shared" ref="C128:U128" si="55">C76+C92+C108</f>
        <v>0</v>
      </c>
      <c r="D128" s="422">
        <f t="shared" si="55"/>
        <v>0</v>
      </c>
      <c r="E128" s="422">
        <f t="shared" si="55"/>
        <v>137030</v>
      </c>
      <c r="F128" s="422">
        <f t="shared" si="55"/>
        <v>149258</v>
      </c>
      <c r="G128" s="422">
        <f t="shared" si="55"/>
        <v>80805</v>
      </c>
      <c r="H128" s="422">
        <f t="shared" si="55"/>
        <v>1859356</v>
      </c>
      <c r="I128" s="422">
        <f t="shared" si="55"/>
        <v>2966198</v>
      </c>
      <c r="J128" s="422">
        <f t="shared" si="55"/>
        <v>1257086.81</v>
      </c>
      <c r="K128" s="422">
        <f t="shared" si="55"/>
        <v>769913</v>
      </c>
      <c r="L128" s="422">
        <f t="shared" si="55"/>
        <v>1037823</v>
      </c>
      <c r="M128" s="422">
        <f t="shared" si="55"/>
        <v>327456.47205366316</v>
      </c>
      <c r="N128" s="423">
        <f t="shared" si="55"/>
        <v>4070323.1584633193</v>
      </c>
      <c r="O128" s="423">
        <f t="shared" si="55"/>
        <v>0</v>
      </c>
      <c r="P128" s="423">
        <f t="shared" si="55"/>
        <v>0</v>
      </c>
      <c r="Q128" s="423">
        <f t="shared" si="55"/>
        <v>0</v>
      </c>
      <c r="R128" s="423">
        <f t="shared" si="55"/>
        <v>0</v>
      </c>
      <c r="S128" s="423">
        <f t="shared" si="55"/>
        <v>0</v>
      </c>
      <c r="T128" s="423">
        <f t="shared" si="55"/>
        <v>0</v>
      </c>
      <c r="U128" s="458">
        <f t="shared" si="55"/>
        <v>12655249.440516984</v>
      </c>
    </row>
    <row r="129" spans="1:21" s="184" customFormat="1" x14ac:dyDescent="0.25">
      <c r="A129" s="686"/>
      <c r="B129" s="457" t="s">
        <v>50</v>
      </c>
      <c r="C129" s="422">
        <f t="shared" ref="C129:U129" si="56">C77+C93+C109</f>
        <v>0</v>
      </c>
      <c r="D129" s="422">
        <f t="shared" si="56"/>
        <v>0</v>
      </c>
      <c r="E129" s="422">
        <f t="shared" si="56"/>
        <v>0</v>
      </c>
      <c r="F129" s="422">
        <f t="shared" si="56"/>
        <v>29098.97</v>
      </c>
      <c r="G129" s="422">
        <f t="shared" si="56"/>
        <v>1394052</v>
      </c>
      <c r="H129" s="422">
        <f t="shared" si="56"/>
        <v>1915541</v>
      </c>
      <c r="I129" s="422">
        <f t="shared" si="56"/>
        <v>464385</v>
      </c>
      <c r="J129" s="422">
        <f t="shared" si="56"/>
        <v>280788</v>
      </c>
      <c r="K129" s="422">
        <f t="shared" si="56"/>
        <v>0</v>
      </c>
      <c r="L129" s="422">
        <f t="shared" si="56"/>
        <v>181958</v>
      </c>
      <c r="M129" s="422">
        <f t="shared" si="56"/>
        <v>2815.5931904988574</v>
      </c>
      <c r="N129" s="423">
        <f t="shared" si="56"/>
        <v>2268260.160507333</v>
      </c>
      <c r="O129" s="423">
        <f t="shared" si="56"/>
        <v>0</v>
      </c>
      <c r="P129" s="423">
        <f t="shared" si="56"/>
        <v>0</v>
      </c>
      <c r="Q129" s="423">
        <f t="shared" si="56"/>
        <v>0</v>
      </c>
      <c r="R129" s="423">
        <f t="shared" si="56"/>
        <v>0</v>
      </c>
      <c r="S129" s="423">
        <f t="shared" si="56"/>
        <v>0</v>
      </c>
      <c r="T129" s="423">
        <f t="shared" si="56"/>
        <v>0</v>
      </c>
      <c r="U129" s="458">
        <f t="shared" si="56"/>
        <v>6536898.7236978319</v>
      </c>
    </row>
    <row r="130" spans="1:21" s="184" customFormat="1" x14ac:dyDescent="0.25">
      <c r="A130" s="686"/>
      <c r="B130" s="457" t="s">
        <v>49</v>
      </c>
      <c r="C130" s="422">
        <f t="shared" ref="C130:U130" si="57">C78+C94+C110</f>
        <v>0</v>
      </c>
      <c r="D130" s="422">
        <f t="shared" si="57"/>
        <v>0</v>
      </c>
      <c r="E130" s="422">
        <f t="shared" si="57"/>
        <v>0</v>
      </c>
      <c r="F130" s="422">
        <f t="shared" si="57"/>
        <v>0</v>
      </c>
      <c r="G130" s="422">
        <f t="shared" si="57"/>
        <v>183828</v>
      </c>
      <c r="H130" s="422">
        <f t="shared" si="57"/>
        <v>0</v>
      </c>
      <c r="I130" s="422">
        <f t="shared" si="57"/>
        <v>0</v>
      </c>
      <c r="J130" s="422">
        <f t="shared" si="57"/>
        <v>0</v>
      </c>
      <c r="K130" s="422">
        <f t="shared" si="57"/>
        <v>0</v>
      </c>
      <c r="L130" s="422">
        <f t="shared" si="57"/>
        <v>0</v>
      </c>
      <c r="M130" s="422">
        <f t="shared" si="57"/>
        <v>7294.4481794777603</v>
      </c>
      <c r="N130" s="423">
        <f t="shared" si="57"/>
        <v>90670.864334827507</v>
      </c>
      <c r="O130" s="423">
        <f t="shared" si="57"/>
        <v>0</v>
      </c>
      <c r="P130" s="423">
        <f t="shared" si="57"/>
        <v>0</v>
      </c>
      <c r="Q130" s="423">
        <f t="shared" si="57"/>
        <v>0</v>
      </c>
      <c r="R130" s="423">
        <f t="shared" si="57"/>
        <v>0</v>
      </c>
      <c r="S130" s="423">
        <f t="shared" si="57"/>
        <v>0</v>
      </c>
      <c r="T130" s="423">
        <f t="shared" si="57"/>
        <v>0</v>
      </c>
      <c r="U130" s="458">
        <f t="shared" si="57"/>
        <v>281793.31251430529</v>
      </c>
    </row>
    <row r="131" spans="1:21" s="184" customFormat="1" x14ac:dyDescent="0.25">
      <c r="A131" s="686"/>
      <c r="B131" s="457" t="s">
        <v>48</v>
      </c>
      <c r="C131" s="422">
        <f t="shared" ref="C131:U131" si="58">C79+C95+C111</f>
        <v>0</v>
      </c>
      <c r="D131" s="422">
        <f t="shared" si="58"/>
        <v>0</v>
      </c>
      <c r="E131" s="422">
        <f t="shared" si="58"/>
        <v>0</v>
      </c>
      <c r="F131" s="422">
        <f t="shared" si="58"/>
        <v>0</v>
      </c>
      <c r="G131" s="422">
        <f t="shared" si="58"/>
        <v>164572</v>
      </c>
      <c r="H131" s="422">
        <f t="shared" si="58"/>
        <v>0</v>
      </c>
      <c r="I131" s="422">
        <f t="shared" si="58"/>
        <v>341470</v>
      </c>
      <c r="J131" s="422">
        <f t="shared" si="58"/>
        <v>0</v>
      </c>
      <c r="K131" s="422">
        <f t="shared" si="58"/>
        <v>0</v>
      </c>
      <c r="L131" s="422">
        <f t="shared" si="58"/>
        <v>207472</v>
      </c>
      <c r="M131" s="422">
        <f t="shared" si="58"/>
        <v>28312.829918901876</v>
      </c>
      <c r="N131" s="423">
        <f t="shared" si="58"/>
        <v>351931.86617381527</v>
      </c>
      <c r="O131" s="423">
        <f t="shared" si="58"/>
        <v>0</v>
      </c>
      <c r="P131" s="423">
        <f t="shared" si="58"/>
        <v>0</v>
      </c>
      <c r="Q131" s="423">
        <f t="shared" si="58"/>
        <v>0</v>
      </c>
      <c r="R131" s="423">
        <f t="shared" si="58"/>
        <v>0</v>
      </c>
      <c r="S131" s="423">
        <f t="shared" si="58"/>
        <v>0</v>
      </c>
      <c r="T131" s="423">
        <f t="shared" si="58"/>
        <v>0</v>
      </c>
      <c r="U131" s="458">
        <f t="shared" si="58"/>
        <v>1093758.6960927171</v>
      </c>
    </row>
    <row r="132" spans="1:21" s="184" customFormat="1" x14ac:dyDescent="0.25">
      <c r="A132" s="686"/>
      <c r="B132" s="457" t="s">
        <v>47</v>
      </c>
      <c r="C132" s="422">
        <f t="shared" ref="C132:U132" si="59">C80+C96+C112</f>
        <v>0</v>
      </c>
      <c r="D132" s="422">
        <f t="shared" si="59"/>
        <v>0</v>
      </c>
      <c r="E132" s="422">
        <f t="shared" si="59"/>
        <v>0</v>
      </c>
      <c r="F132" s="422">
        <f t="shared" si="59"/>
        <v>38084</v>
      </c>
      <c r="G132" s="422">
        <f t="shared" si="59"/>
        <v>1456172</v>
      </c>
      <c r="H132" s="422">
        <f t="shared" si="59"/>
        <v>0</v>
      </c>
      <c r="I132" s="422">
        <f t="shared" si="59"/>
        <v>0</v>
      </c>
      <c r="J132" s="422">
        <f t="shared" si="59"/>
        <v>311586</v>
      </c>
      <c r="K132" s="422">
        <f t="shared" si="59"/>
        <v>0</v>
      </c>
      <c r="L132" s="422">
        <f t="shared" si="59"/>
        <v>0</v>
      </c>
      <c r="M132" s="422">
        <f t="shared" si="59"/>
        <v>71657.314932026027</v>
      </c>
      <c r="N132" s="423">
        <f t="shared" si="59"/>
        <v>890709.00511420239</v>
      </c>
      <c r="O132" s="423">
        <f t="shared" si="59"/>
        <v>0</v>
      </c>
      <c r="P132" s="423">
        <f t="shared" si="59"/>
        <v>0</v>
      </c>
      <c r="Q132" s="423">
        <f t="shared" si="59"/>
        <v>0</v>
      </c>
      <c r="R132" s="423">
        <f t="shared" si="59"/>
        <v>0</v>
      </c>
      <c r="S132" s="423">
        <f t="shared" si="59"/>
        <v>0</v>
      </c>
      <c r="T132" s="423">
        <f t="shared" si="59"/>
        <v>0</v>
      </c>
      <c r="U132" s="458">
        <f t="shared" si="59"/>
        <v>2768208.3200462284</v>
      </c>
    </row>
    <row r="133" spans="1:21" s="184" customFormat="1" x14ac:dyDescent="0.25">
      <c r="A133" s="686"/>
      <c r="B133" s="457" t="s">
        <v>46</v>
      </c>
      <c r="C133" s="422">
        <f t="shared" ref="C133:U133" si="60">C81+C97+C113</f>
        <v>0</v>
      </c>
      <c r="D133" s="422">
        <f t="shared" si="60"/>
        <v>0</v>
      </c>
      <c r="E133" s="422">
        <f t="shared" si="60"/>
        <v>716845</v>
      </c>
      <c r="F133" s="422">
        <f t="shared" si="60"/>
        <v>0</v>
      </c>
      <c r="G133" s="422">
        <f t="shared" si="60"/>
        <v>4074</v>
      </c>
      <c r="H133" s="422">
        <f t="shared" si="60"/>
        <v>10159</v>
      </c>
      <c r="I133" s="422">
        <f t="shared" si="60"/>
        <v>1370593</v>
      </c>
      <c r="J133" s="422">
        <f t="shared" si="60"/>
        <v>0</v>
      </c>
      <c r="K133" s="422">
        <f t="shared" si="60"/>
        <v>0</v>
      </c>
      <c r="L133" s="422">
        <f t="shared" si="60"/>
        <v>0</v>
      </c>
      <c r="M133" s="422">
        <f t="shared" si="60"/>
        <v>83396.056094888714</v>
      </c>
      <c r="N133" s="423">
        <f t="shared" si="60"/>
        <v>1036622.9634084103</v>
      </c>
      <c r="O133" s="423">
        <f t="shared" si="60"/>
        <v>0</v>
      </c>
      <c r="P133" s="423">
        <f t="shared" si="60"/>
        <v>0</v>
      </c>
      <c r="Q133" s="423">
        <f t="shared" si="60"/>
        <v>0</v>
      </c>
      <c r="R133" s="423">
        <f t="shared" si="60"/>
        <v>0</v>
      </c>
      <c r="S133" s="423">
        <f t="shared" si="60"/>
        <v>0</v>
      </c>
      <c r="T133" s="423">
        <f t="shared" si="60"/>
        <v>0</v>
      </c>
      <c r="U133" s="458">
        <f t="shared" si="60"/>
        <v>3221690.0195032991</v>
      </c>
    </row>
    <row r="134" spans="1:21" s="184" customFormat="1" ht="15.75" thickBot="1" x14ac:dyDescent="0.3">
      <c r="A134" s="687"/>
      <c r="B134" s="459" t="s">
        <v>45</v>
      </c>
      <c r="C134" s="460">
        <f t="shared" ref="C134:U134" si="61">C82+C98+C114</f>
        <v>0</v>
      </c>
      <c r="D134" s="460">
        <f t="shared" si="61"/>
        <v>0</v>
      </c>
      <c r="E134" s="460">
        <f t="shared" si="61"/>
        <v>0</v>
      </c>
      <c r="F134" s="460">
        <f t="shared" si="61"/>
        <v>0</v>
      </c>
      <c r="G134" s="460">
        <f t="shared" si="61"/>
        <v>0</v>
      </c>
      <c r="H134" s="460">
        <f t="shared" si="61"/>
        <v>0</v>
      </c>
      <c r="I134" s="460">
        <f t="shared" si="61"/>
        <v>0</v>
      </c>
      <c r="J134" s="460">
        <f t="shared" si="61"/>
        <v>0</v>
      </c>
      <c r="K134" s="460">
        <f t="shared" si="61"/>
        <v>0</v>
      </c>
      <c r="L134" s="460">
        <f t="shared" si="61"/>
        <v>0</v>
      </c>
      <c r="M134" s="460">
        <f t="shared" si="61"/>
        <v>0</v>
      </c>
      <c r="N134" s="461">
        <f t="shared" si="61"/>
        <v>0</v>
      </c>
      <c r="O134" s="461">
        <f t="shared" si="61"/>
        <v>0</v>
      </c>
      <c r="P134" s="461">
        <f t="shared" si="61"/>
        <v>0</v>
      </c>
      <c r="Q134" s="461">
        <f t="shared" si="61"/>
        <v>0</v>
      </c>
      <c r="R134" s="461">
        <f t="shared" si="61"/>
        <v>0</v>
      </c>
      <c r="S134" s="461">
        <f t="shared" si="61"/>
        <v>0</v>
      </c>
      <c r="T134" s="461">
        <f t="shared" si="61"/>
        <v>0</v>
      </c>
      <c r="U134" s="462">
        <f t="shared" si="61"/>
        <v>0</v>
      </c>
    </row>
    <row r="135" spans="1:21" s="184" customFormat="1" ht="15.75" thickBot="1" x14ac:dyDescent="0.3">
      <c r="A135" s="463"/>
      <c r="B135" s="464" t="s">
        <v>41</v>
      </c>
      <c r="C135" s="465">
        <f t="shared" ref="C135:U135" si="62">C83+C99+C115</f>
        <v>0</v>
      </c>
      <c r="D135" s="465">
        <f t="shared" si="62"/>
        <v>0</v>
      </c>
      <c r="E135" s="465">
        <f t="shared" si="62"/>
        <v>1615242</v>
      </c>
      <c r="F135" s="465">
        <f t="shared" si="62"/>
        <v>288142.96999999997</v>
      </c>
      <c r="G135" s="465">
        <f t="shared" si="62"/>
        <v>4046216</v>
      </c>
      <c r="H135" s="465">
        <f t="shared" si="62"/>
        <v>5269263</v>
      </c>
      <c r="I135" s="465">
        <f t="shared" si="62"/>
        <v>5589791</v>
      </c>
      <c r="J135" s="465">
        <f t="shared" si="62"/>
        <v>3089331.44</v>
      </c>
      <c r="K135" s="465">
        <f t="shared" si="62"/>
        <v>1136154</v>
      </c>
      <c r="L135" s="465">
        <f t="shared" si="62"/>
        <v>2878903</v>
      </c>
      <c r="M135" s="465">
        <f t="shared" si="62"/>
        <v>780018.00000000012</v>
      </c>
      <c r="N135" s="466">
        <f t="shared" si="62"/>
        <v>11928979.142209787</v>
      </c>
      <c r="O135" s="466">
        <f t="shared" si="62"/>
        <v>0</v>
      </c>
      <c r="P135" s="466">
        <f t="shared" si="62"/>
        <v>0</v>
      </c>
      <c r="Q135" s="466">
        <f t="shared" si="62"/>
        <v>0</v>
      </c>
      <c r="R135" s="466">
        <f t="shared" si="62"/>
        <v>0</v>
      </c>
      <c r="S135" s="466">
        <f t="shared" si="62"/>
        <v>0</v>
      </c>
      <c r="T135" s="466">
        <f t="shared" si="62"/>
        <v>0</v>
      </c>
      <c r="U135" s="467">
        <f t="shared" si="62"/>
        <v>36622040.552209787</v>
      </c>
    </row>
    <row r="137" spans="1:21" s="374" customFormat="1" x14ac:dyDescent="0.25">
      <c r="A137" s="55"/>
      <c r="B137" s="374" t="s">
        <v>257</v>
      </c>
      <c r="C137" s="468">
        <f>C17+C33</f>
        <v>0</v>
      </c>
      <c r="D137" s="468">
        <f t="shared" ref="D137:U137" si="63">D17+D33</f>
        <v>0</v>
      </c>
      <c r="E137" s="468">
        <f t="shared" si="63"/>
        <v>1615242</v>
      </c>
      <c r="F137" s="468">
        <f t="shared" si="63"/>
        <v>259044</v>
      </c>
      <c r="G137" s="468">
        <f t="shared" si="63"/>
        <v>4046216</v>
      </c>
      <c r="H137" s="468">
        <f t="shared" si="63"/>
        <v>5269263</v>
      </c>
      <c r="I137" s="468">
        <f t="shared" si="63"/>
        <v>5589791</v>
      </c>
      <c r="J137" s="468">
        <f t="shared" si="63"/>
        <v>3028454</v>
      </c>
      <c r="K137" s="468">
        <f t="shared" si="63"/>
        <v>1136154</v>
      </c>
      <c r="L137" s="468">
        <f t="shared" si="63"/>
        <v>2878903</v>
      </c>
      <c r="M137" s="468">
        <f t="shared" si="63"/>
        <v>780018.00000000012</v>
      </c>
      <c r="N137" s="468">
        <f t="shared" si="63"/>
        <v>11928979.142209787</v>
      </c>
      <c r="O137" s="468">
        <f t="shared" si="63"/>
        <v>0</v>
      </c>
      <c r="P137" s="468">
        <f t="shared" si="63"/>
        <v>0</v>
      </c>
      <c r="Q137" s="468">
        <f t="shared" si="63"/>
        <v>0</v>
      </c>
      <c r="R137" s="468">
        <f t="shared" si="63"/>
        <v>0</v>
      </c>
      <c r="S137" s="468">
        <f t="shared" si="63"/>
        <v>0</v>
      </c>
      <c r="T137" s="468">
        <f t="shared" si="63"/>
        <v>0</v>
      </c>
      <c r="U137" s="468">
        <f t="shared" si="63"/>
        <v>36532064.142209783</v>
      </c>
    </row>
    <row r="138" spans="1:21" s="374" customFormat="1" x14ac:dyDescent="0.25">
      <c r="A138" s="55"/>
      <c r="B138" s="374" t="s">
        <v>165</v>
      </c>
      <c r="C138" s="407">
        <f>C49</f>
        <v>0</v>
      </c>
      <c r="D138" s="407">
        <f t="shared" ref="D138:U138" si="64">D49</f>
        <v>0</v>
      </c>
      <c r="E138" s="407">
        <f t="shared" si="64"/>
        <v>0</v>
      </c>
      <c r="F138" s="407">
        <f t="shared" si="64"/>
        <v>0</v>
      </c>
      <c r="G138" s="407">
        <f t="shared" si="64"/>
        <v>0</v>
      </c>
      <c r="H138" s="407">
        <f t="shared" si="64"/>
        <v>0</v>
      </c>
      <c r="I138" s="407">
        <f t="shared" si="64"/>
        <v>0</v>
      </c>
      <c r="J138" s="407">
        <f t="shared" si="64"/>
        <v>0</v>
      </c>
      <c r="K138" s="407">
        <f t="shared" si="64"/>
        <v>0</v>
      </c>
      <c r="L138" s="407">
        <f t="shared" si="64"/>
        <v>0</v>
      </c>
      <c r="M138" s="407">
        <f t="shared" si="64"/>
        <v>0</v>
      </c>
      <c r="N138" s="407">
        <f t="shared" si="64"/>
        <v>0</v>
      </c>
      <c r="O138" s="407">
        <f t="shared" si="64"/>
        <v>0</v>
      </c>
      <c r="P138" s="407">
        <f t="shared" si="64"/>
        <v>0</v>
      </c>
      <c r="Q138" s="407">
        <f t="shared" si="64"/>
        <v>0</v>
      </c>
      <c r="R138" s="407">
        <f t="shared" si="64"/>
        <v>0</v>
      </c>
      <c r="S138" s="407">
        <f t="shared" si="64"/>
        <v>0</v>
      </c>
      <c r="T138" s="407">
        <f t="shared" si="64"/>
        <v>0</v>
      </c>
      <c r="U138" s="407">
        <f t="shared" si="64"/>
        <v>0</v>
      </c>
    </row>
    <row r="139" spans="1:21" s="374" customFormat="1" x14ac:dyDescent="0.25">
      <c r="A139" s="55"/>
      <c r="B139" s="374" t="s">
        <v>258</v>
      </c>
      <c r="C139" s="407">
        <f>C65</f>
        <v>0</v>
      </c>
      <c r="D139" s="407">
        <f t="shared" ref="D139:U139" si="65">D65</f>
        <v>0</v>
      </c>
      <c r="E139" s="407">
        <f t="shared" si="65"/>
        <v>0</v>
      </c>
      <c r="F139" s="407">
        <f t="shared" si="65"/>
        <v>29098.97</v>
      </c>
      <c r="G139" s="407">
        <f t="shared" si="65"/>
        <v>0</v>
      </c>
      <c r="H139" s="407">
        <f t="shared" si="65"/>
        <v>0</v>
      </c>
      <c r="I139" s="407">
        <f t="shared" si="65"/>
        <v>0</v>
      </c>
      <c r="J139" s="407">
        <f t="shared" si="65"/>
        <v>60877.439999999995</v>
      </c>
      <c r="K139" s="407">
        <f t="shared" si="65"/>
        <v>0</v>
      </c>
      <c r="L139" s="407">
        <f t="shared" si="65"/>
        <v>0</v>
      </c>
      <c r="M139" s="407">
        <f t="shared" si="65"/>
        <v>0</v>
      </c>
      <c r="N139" s="407">
        <f t="shared" si="65"/>
        <v>0</v>
      </c>
      <c r="O139" s="407">
        <f t="shared" si="65"/>
        <v>0</v>
      </c>
      <c r="P139" s="407">
        <f t="shared" si="65"/>
        <v>0</v>
      </c>
      <c r="Q139" s="407">
        <f t="shared" si="65"/>
        <v>0</v>
      </c>
      <c r="R139" s="407">
        <f t="shared" si="65"/>
        <v>0</v>
      </c>
      <c r="S139" s="407">
        <f t="shared" si="65"/>
        <v>0</v>
      </c>
      <c r="T139" s="407">
        <f t="shared" si="65"/>
        <v>0</v>
      </c>
      <c r="U139" s="407">
        <f t="shared" si="65"/>
        <v>89976.41</v>
      </c>
    </row>
    <row r="142" spans="1:21" s="374" customFormat="1" x14ac:dyDescent="0.25">
      <c r="A142" s="55"/>
      <c r="B142" s="137"/>
      <c r="C142" s="137"/>
      <c r="D142"/>
      <c r="E142"/>
      <c r="F142"/>
      <c r="G142"/>
      <c r="H142"/>
      <c r="I142"/>
      <c r="J142"/>
      <c r="K142"/>
      <c r="L142"/>
      <c r="M142"/>
      <c r="N142"/>
      <c r="O142"/>
      <c r="P142"/>
      <c r="Q142"/>
      <c r="R142"/>
      <c r="S142"/>
      <c r="T142"/>
      <c r="U142"/>
    </row>
    <row r="143" spans="1:21" s="374" customFormat="1" x14ac:dyDescent="0.25">
      <c r="A143" s="55"/>
      <c r="B143" s="137"/>
      <c r="C143" s="137"/>
      <c r="D143"/>
      <c r="E143"/>
      <c r="F143"/>
      <c r="G143"/>
      <c r="H143"/>
      <c r="I143"/>
      <c r="J143"/>
      <c r="K143"/>
      <c r="L143"/>
      <c r="M143"/>
      <c r="N143"/>
      <c r="O143"/>
      <c r="P143"/>
      <c r="Q143"/>
      <c r="R143"/>
      <c r="S143"/>
      <c r="T143"/>
      <c r="U143"/>
    </row>
  </sheetData>
  <mergeCells count="10">
    <mergeCell ref="A70:A82"/>
    <mergeCell ref="A102:A114"/>
    <mergeCell ref="A86:A98"/>
    <mergeCell ref="A122:A134"/>
    <mergeCell ref="C1:T1"/>
    <mergeCell ref="C2:T2"/>
    <mergeCell ref="A4:A16"/>
    <mergeCell ref="A20:A32"/>
    <mergeCell ref="A36:A48"/>
    <mergeCell ref="A52:A64"/>
  </mergeCells>
  <conditionalFormatting sqref="V17">
    <cfRule type="cellIs" dxfId="8" priority="8" operator="equal">
      <formula>"ERROR"</formula>
    </cfRule>
  </conditionalFormatting>
  <conditionalFormatting sqref="V33">
    <cfRule type="cellIs" dxfId="7" priority="7" operator="equal">
      <formula>"ERROR"</formula>
    </cfRule>
  </conditionalFormatting>
  <conditionalFormatting sqref="V49">
    <cfRule type="cellIs" dxfId="6" priority="6" operator="equal">
      <formula>"ERROR"</formula>
    </cfRule>
  </conditionalFormatting>
  <conditionalFormatting sqref="V65">
    <cfRule type="cellIs" dxfId="5" priority="5" operator="equal">
      <formula>"ERROR"</formula>
    </cfRule>
  </conditionalFormatting>
  <conditionalFormatting sqref="V83">
    <cfRule type="cellIs" dxfId="4" priority="4" operator="equal">
      <formula>"ERROR"</formula>
    </cfRule>
  </conditionalFormatting>
  <conditionalFormatting sqref="V99:V115">
    <cfRule type="cellIs" dxfId="3" priority="1" operator="equal">
      <formula>"ERROR"</formula>
    </cfRule>
  </conditionalFormatting>
  <conditionalFormatting sqref="V118:V121">
    <cfRule type="cellIs" dxfId="2" priority="2" operator="equal">
      <formula>"ERROR"</formula>
    </cfRule>
  </conditionalFormatting>
  <pageMargins left="0.7" right="0.7" top="0.75" bottom="0.75" header="0.3" footer="0.3"/>
  <pageSetup orientation="portrait" r:id="rId1"/>
  <headerFooter>
    <oddFooter>&amp;RSchedule JNG-D7.G</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A00D16565766046AD66FE5CD799F667" ma:contentTypeVersion="" ma:contentTypeDescription="Create a new document." ma:contentTypeScope="" ma:versionID="6f244a38415ea8df7e1d91395d71836f">
  <xsd:schema xmlns:xsd="http://www.w3.org/2001/XMLSchema" xmlns:xs="http://www.w3.org/2001/XMLSchema" xmlns:p="http://schemas.microsoft.com/office/2006/metadata/properties" xmlns:ns2="$ListId:Library;" xmlns:ns3="67e41609-3a20-4215-b51d-97d9b7cff2fa" targetNamespace="http://schemas.microsoft.com/office/2006/metadata/properties" ma:root="true" ma:fieldsID="ad1225efa2e736a808bbefa3c6abcfdc" ns2:_="" ns3:_="">
    <xsd:import namespace="$ListId:Library;"/>
    <xsd:import namespace="67e41609-3a20-4215-b51d-97d9b7cff2fa"/>
    <xsd:element name="properties">
      <xsd:complexType>
        <xsd:sequence>
          <xsd:element name="documentManagement">
            <xsd:complexType>
              <xsd:all>
                <xsd:element ref="ns2:Comments"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Library;" elementFormDefault="qualified">
    <xsd:import namespace="http://schemas.microsoft.com/office/2006/documentManagement/types"/>
    <xsd:import namespace="http://schemas.microsoft.com/office/infopath/2007/PartnerControls"/>
    <xsd:element name="Comments" ma:index="8" nillable="true" ma:displayName="Comments" ma:internalName="Comment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e41609-3a20-4215-b51d-97d9b7cff2fa"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mments xmlns="$ListId:Library;"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B180E0-13BB-4287-B5F0-4106FC8C40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Library;"/>
    <ds:schemaRef ds:uri="67e41609-3a20-4215-b51d-97d9b7cff2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195D888-34AE-4A2D-8C02-043A8402F329}">
  <ds:schemaRefs>
    <ds:schemaRef ds:uri="http://schemas.microsoft.com/office/2006/metadata/properties"/>
    <ds:schemaRef ds:uri="http://schemas.microsoft.com/office/infopath/2007/PartnerControls"/>
    <ds:schemaRef ds:uri="$ListId:Library;"/>
  </ds:schemaRefs>
</ds:datastoreItem>
</file>

<file path=customXml/itemProps3.xml><?xml version="1.0" encoding="utf-8"?>
<ds:datastoreItem xmlns:ds="http://schemas.openxmlformats.org/officeDocument/2006/customXml" ds:itemID="{992EF0E1-3059-42ED-A4D2-7CA399C60A9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Day 5 SOX Review</vt:lpstr>
      <vt:lpstr>Error Checks</vt:lpstr>
      <vt:lpstr>Notes</vt:lpstr>
      <vt:lpstr>TD Calc --&gt;</vt:lpstr>
      <vt:lpstr>YTD PROGRAM SUMMARY</vt:lpstr>
      <vt:lpstr>Forecast Inputs</vt:lpstr>
      <vt:lpstr>RES kWh ENTRY</vt:lpstr>
      <vt:lpstr>BIZ kWh ENTRY</vt:lpstr>
      <vt:lpstr>BIZ SUM</vt:lpstr>
      <vt:lpstr>1M - RES</vt:lpstr>
      <vt:lpstr>2M - SGS</vt:lpstr>
      <vt:lpstr>3M - LGS</vt:lpstr>
      <vt:lpstr>4M - SPS</vt:lpstr>
      <vt:lpstr>11M - LPS</vt:lpstr>
      <vt:lpstr>LI 1M - RES</vt:lpstr>
      <vt:lpstr>LI 2M - SGS</vt:lpstr>
      <vt:lpstr>LI 3M - LGS</vt:lpstr>
      <vt:lpstr>LI 4M - SPS</vt:lpstr>
      <vt:lpstr>LI 11M - LPS</vt:lpstr>
      <vt:lpstr>Res DRENE</vt:lpstr>
      <vt:lpstr>Biz DRENE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2025-11-12T22:59:11Z</dcterms:created>
  <dcterms:modified xsi:type="dcterms:W3CDTF">2025-12-01T17:45:25Z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0x0101003A00D16565766046AD66FE5CD799F667</vt:lpwstr>
  </property>
</Properties>
</file>